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C - Architektonicko..." sheetId="2" r:id="rId2"/>
    <sheet name="Objekt č.p.791 (1-4) - Bo..." sheetId="3" r:id="rId3"/>
    <sheet name="D.1.1.b - Architektonicko..." sheetId="4" r:id="rId4"/>
    <sheet name="D.1.4.A - Vytápění" sheetId="5" r:id="rId5"/>
    <sheet name="D.1.4.C - Vzduchotechnika" sheetId="6" r:id="rId6"/>
    <sheet name="D.1.4.E - SO 01 - Zařízen..." sheetId="7" r:id="rId7"/>
    <sheet name="D.1.4.E - SO 02 - Zařízen..." sheetId="8" r:id="rId8"/>
    <sheet name="D.1.4.G - Elektroinstalace" sheetId="9" r:id="rId9"/>
    <sheet name="D.1.4.H - Slaboproud" sheetId="10" r:id="rId10"/>
    <sheet name="D.2.1. - Architektonicko ..." sheetId="11" r:id="rId11"/>
    <sheet name="D.3.1. - Architektonicko ..." sheetId="12" r:id="rId12"/>
    <sheet name="D.3.4.E - Zařízení techni..." sheetId="13" r:id="rId13"/>
    <sheet name="D.3.4.G - Elektroinstalace" sheetId="14" r:id="rId14"/>
    <sheet name="D.4. - Zpevněné plochy" sheetId="15" r:id="rId15"/>
    <sheet name="Objekt skladu - Demolice" sheetId="16" r:id="rId16"/>
    <sheet name="Oplocení - Oprava stávají..." sheetId="17" r:id="rId17"/>
    <sheet name="VRN - VRN" sheetId="18" r:id="rId18"/>
    <sheet name="Seznam figur" sheetId="19" r:id="rId19"/>
  </sheets>
  <definedNames>
    <definedName name="_xlnm.Print_Area" localSheetId="0">'Rekapitulace stavby'!$D$4:$AO$76,'Rekapitulace stavby'!$C$82:$AQ$118</definedName>
    <definedName name="_xlnm.Print_Titles" localSheetId="0">'Rekapitulace stavby'!$92:$92</definedName>
    <definedName name="_xlnm._FilterDatabase" localSheetId="1" hidden="1">'D.1.1.C - Architektonicko...'!$C$151:$K$2439</definedName>
    <definedName name="_xlnm.Print_Area" localSheetId="1">'D.1.1.C - Architektonicko...'!$C$4:$J$76,'D.1.1.C - Architektonicko...'!$C$82:$J$129,'D.1.1.C - Architektonicko...'!$C$135:$K$2439</definedName>
    <definedName name="_xlnm.Print_Titles" localSheetId="1">'D.1.1.C - Architektonicko...'!$151:$151</definedName>
    <definedName name="_xlnm._FilterDatabase" localSheetId="2" hidden="1">'Objekt č.p.791 (1-4) - Bo...'!$C$137:$K$246</definedName>
    <definedName name="_xlnm.Print_Area" localSheetId="2">'Objekt č.p.791 (1-4) - Bo...'!$C$4:$J$76,'Objekt č.p.791 (1-4) - Bo...'!$C$82:$J$115,'Objekt č.p.791 (1-4) - Bo...'!$C$121:$K$246</definedName>
    <definedName name="_xlnm.Print_Titles" localSheetId="2">'Objekt č.p.791 (1-4) - Bo...'!$137:$137</definedName>
    <definedName name="_xlnm._FilterDatabase" localSheetId="3" hidden="1">'D.1.1.b - Architektonicko...'!$C$148:$K$972</definedName>
    <definedName name="_xlnm.Print_Area" localSheetId="3">'D.1.1.b - Architektonicko...'!$C$4:$J$76,'D.1.1.b - Architektonicko...'!$C$82:$J$126,'D.1.1.b - Architektonicko...'!$C$132:$K$972</definedName>
    <definedName name="_xlnm.Print_Titles" localSheetId="3">'D.1.1.b - Architektonicko...'!$148:$148</definedName>
    <definedName name="_xlnm._FilterDatabase" localSheetId="4" hidden="1">'D.1.4.A - Vytápění'!$C$132:$K$181</definedName>
    <definedName name="_xlnm.Print_Area" localSheetId="4">'D.1.4.A - Vytápění'!$C$4:$J$76,'D.1.4.A - Vytápění'!$C$82:$J$110,'D.1.4.A - Vytápění'!$C$116:$K$181</definedName>
    <definedName name="_xlnm.Print_Titles" localSheetId="4">'D.1.4.A - Vytápění'!$132:$132</definedName>
    <definedName name="_xlnm._FilterDatabase" localSheetId="5" hidden="1">'D.1.4.C - Vzduchotechnika'!$C$132:$K$325</definedName>
    <definedName name="_xlnm.Print_Area" localSheetId="5">'D.1.4.C - Vzduchotechnika'!$C$4:$J$76,'D.1.4.C - Vzduchotechnika'!$C$82:$J$110,'D.1.4.C - Vzduchotechnika'!$C$116:$K$325</definedName>
    <definedName name="_xlnm.Print_Titles" localSheetId="5">'D.1.4.C - Vzduchotechnika'!$132:$132</definedName>
    <definedName name="_xlnm._FilterDatabase" localSheetId="6" hidden="1">'D.1.4.E - SO 01 - Zařízen...'!$C$139:$K$262</definedName>
    <definedName name="_xlnm.Print_Area" localSheetId="6">'D.1.4.E - SO 01 - Zařízen...'!$C$4:$J$76,'D.1.4.E - SO 01 - Zařízen...'!$C$82:$J$117,'D.1.4.E - SO 01 - Zařízen...'!$C$123:$K$262</definedName>
    <definedName name="_xlnm.Print_Titles" localSheetId="6">'D.1.4.E - SO 01 - Zařízen...'!$139:$139</definedName>
    <definedName name="_xlnm._FilterDatabase" localSheetId="7" hidden="1">'D.1.4.E - SO 02 - Zařízen...'!$C$136:$K$197</definedName>
    <definedName name="_xlnm.Print_Area" localSheetId="7">'D.1.4.E - SO 02 - Zařízen...'!$C$4:$J$76,'D.1.4.E - SO 02 - Zařízen...'!$C$82:$J$114,'D.1.4.E - SO 02 - Zařízen...'!$C$120:$K$197</definedName>
    <definedName name="_xlnm.Print_Titles" localSheetId="7">'D.1.4.E - SO 02 - Zařízen...'!$136:$136</definedName>
    <definedName name="_xlnm._FilterDatabase" localSheetId="8" hidden="1">'D.1.4.G - Elektroinstalace'!$C$139:$K$323</definedName>
    <definedName name="_xlnm.Print_Area" localSheetId="8">'D.1.4.G - Elektroinstalace'!$C$4:$J$76,'D.1.4.G - Elektroinstalace'!$C$82:$J$117,'D.1.4.G - Elektroinstalace'!$C$123:$K$323</definedName>
    <definedName name="_xlnm.Print_Titles" localSheetId="8">'D.1.4.G - Elektroinstalace'!$139:$139</definedName>
    <definedName name="_xlnm._FilterDatabase" localSheetId="9" hidden="1">'D.1.4.H - Slaboproud'!$C$138:$K$218</definedName>
    <definedName name="_xlnm.Print_Area" localSheetId="9">'D.1.4.H - Slaboproud'!$C$4:$J$76,'D.1.4.H - Slaboproud'!$C$82:$J$116,'D.1.4.H - Slaboproud'!$C$122:$K$218</definedName>
    <definedName name="_xlnm.Print_Titles" localSheetId="9">'D.1.4.H - Slaboproud'!$138:$138</definedName>
    <definedName name="_xlnm._FilterDatabase" localSheetId="10" hidden="1">'D.2.1. - Architektonicko ...'!$C$132:$K$274</definedName>
    <definedName name="_xlnm.Print_Area" localSheetId="10">'D.2.1. - Architektonicko ...'!$C$4:$J$76,'D.2.1. - Architektonicko ...'!$C$82:$J$110,'D.2.1. - Architektonicko ...'!$C$116:$K$274</definedName>
    <definedName name="_xlnm.Print_Titles" localSheetId="10">'D.2.1. - Architektonicko ...'!$132:$132</definedName>
    <definedName name="_xlnm._FilterDatabase" localSheetId="11" hidden="1">'D.3.1. - Architektonicko ...'!$C$150:$K$997</definedName>
    <definedName name="_xlnm.Print_Area" localSheetId="11">'D.3.1. - Architektonicko ...'!$C$4:$J$76,'D.3.1. - Architektonicko ...'!$C$82:$J$128,'D.3.1. - Architektonicko ...'!$C$134:$K$997</definedName>
    <definedName name="_xlnm.Print_Titles" localSheetId="11">'D.3.1. - Architektonicko ...'!$150:$150</definedName>
    <definedName name="_xlnm._FilterDatabase" localSheetId="12" hidden="1">'D.3.4.E - Zařízení techni...'!$C$134:$K$180</definedName>
    <definedName name="_xlnm.Print_Area" localSheetId="12">'D.3.4.E - Zařízení techni...'!$C$4:$J$76,'D.3.4.E - Zařízení techni...'!$C$82:$J$112,'D.3.4.E - Zařízení techni...'!$C$118:$K$180</definedName>
    <definedName name="_xlnm.Print_Titles" localSheetId="12">'D.3.4.E - Zařízení techni...'!$134:$134</definedName>
    <definedName name="_xlnm._FilterDatabase" localSheetId="13" hidden="1">'D.3.4.G - Elektroinstalace'!$C$135:$K$224</definedName>
    <definedName name="_xlnm.Print_Area" localSheetId="13">'D.3.4.G - Elektroinstalace'!$C$4:$J$76,'D.3.4.G - Elektroinstalace'!$C$82:$J$113,'D.3.4.G - Elektroinstalace'!$C$119:$K$224</definedName>
    <definedName name="_xlnm.Print_Titles" localSheetId="13">'D.3.4.G - Elektroinstalace'!$135:$135</definedName>
    <definedName name="_xlnm._FilterDatabase" localSheetId="14" hidden="1">'D.4. - Zpevněné plochy'!$C$133:$K$237</definedName>
    <definedName name="_xlnm.Print_Area" localSheetId="14">'D.4. - Zpevněné plochy'!$C$4:$J$76,'D.4. - Zpevněné plochy'!$C$82:$J$111,'D.4. - Zpevněné plochy'!$C$117:$K$237</definedName>
    <definedName name="_xlnm.Print_Titles" localSheetId="14">'D.4. - Zpevněné plochy'!$133:$133</definedName>
    <definedName name="_xlnm._FilterDatabase" localSheetId="15" hidden="1">'Objekt skladu - Demolice'!$C$133:$K$248</definedName>
    <definedName name="_xlnm.Print_Area" localSheetId="15">'Objekt skladu - Demolice'!$C$4:$J$76,'Objekt skladu - Demolice'!$C$82:$J$113,'Objekt skladu - Demolice'!$C$119:$K$248</definedName>
    <definedName name="_xlnm.Print_Titles" localSheetId="15">'Objekt skladu - Demolice'!$133:$133</definedName>
    <definedName name="_xlnm._FilterDatabase" localSheetId="16" hidden="1">'Oplocení - Oprava stávají...'!$C$130:$K$244</definedName>
    <definedName name="_xlnm.Print_Area" localSheetId="16">'Oplocení - Oprava stávají...'!$C$4:$J$76,'Oplocení - Oprava stávají...'!$C$82:$J$110,'Oplocení - Oprava stávají...'!$C$116:$K$244</definedName>
    <definedName name="_xlnm.Print_Titles" localSheetId="16">'Oplocení - Oprava stávají...'!$130:$130</definedName>
    <definedName name="_xlnm._FilterDatabase" localSheetId="17" hidden="1">'VRN - VRN'!$C$121:$K$141</definedName>
    <definedName name="_xlnm.Print_Area" localSheetId="17">'VRN - VRN'!$C$4:$J$76,'VRN - VRN'!$C$82:$J$101,'VRN - VRN'!$C$107:$K$141</definedName>
    <definedName name="_xlnm.Print_Titles" localSheetId="17">'VRN - VRN'!$121:$121</definedName>
    <definedName name="_xlnm.Print_Area" localSheetId="18">'Seznam figur'!$C$4:$G$17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P124"/>
  <c r="P123"/>
  <c r="P122"/>
  <c i="1" r="AU117"/>
  <c i="18" r="J39"/>
  <c r="J38"/>
  <c i="1" r="AY117"/>
  <c i="18" r="J37"/>
  <c i="1" r="AX117"/>
  <c i="18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7" r="J39"/>
  <c r="J38"/>
  <c i="1" r="AY116"/>
  <c i="17" r="J37"/>
  <c i="1" r="AX116"/>
  <c i="17"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2"/>
  <c r="BH172"/>
  <c r="BG172"/>
  <c r="BF172"/>
  <c r="T172"/>
  <c r="T167"/>
  <c r="R172"/>
  <c r="R167"/>
  <c r="P172"/>
  <c r="P167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85"/>
  <c i="16" r="J39"/>
  <c r="J38"/>
  <c i="1" r="AY115"/>
  <c i="16" r="J37"/>
  <c i="1" r="AX115"/>
  <c i="16" r="BI248"/>
  <c r="BH248"/>
  <c r="BG248"/>
  <c r="BF248"/>
  <c r="T248"/>
  <c r="T247"/>
  <c r="R248"/>
  <c r="R247"/>
  <c r="P248"/>
  <c r="P247"/>
  <c r="BI246"/>
  <c r="BH246"/>
  <c r="BG246"/>
  <c r="BF246"/>
  <c r="T246"/>
  <c r="T245"/>
  <c r="T244"/>
  <c r="R246"/>
  <c r="R245"/>
  <c r="R244"/>
  <c r="P246"/>
  <c r="P245"/>
  <c r="P244"/>
  <c r="BI241"/>
  <c r="BH241"/>
  <c r="BG241"/>
  <c r="BF241"/>
  <c r="T241"/>
  <c r="T240"/>
  <c r="R241"/>
  <c r="R240"/>
  <c r="P241"/>
  <c r="P240"/>
  <c r="BI237"/>
  <c r="BH237"/>
  <c r="BG237"/>
  <c r="BF237"/>
  <c r="T237"/>
  <c r="T236"/>
  <c r="R237"/>
  <c r="R236"/>
  <c r="P237"/>
  <c r="P236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15" r="J41"/>
  <c r="J40"/>
  <c i="1" r="AY114"/>
  <c i="15" r="J39"/>
  <c i="1" r="AX114"/>
  <c i="15"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6"/>
  <c r="J95"/>
  <c r="F95"/>
  <c r="F93"/>
  <c r="E91"/>
  <c r="J22"/>
  <c r="E22"/>
  <c r="F131"/>
  <c r="J21"/>
  <c r="J16"/>
  <c r="J128"/>
  <c r="E7"/>
  <c r="E120"/>
  <c i="14" r="J224"/>
  <c r="T223"/>
  <c r="R223"/>
  <c r="P223"/>
  <c r="BK223"/>
  <c r="J223"/>
  <c r="J111"/>
  <c r="J41"/>
  <c r="J40"/>
  <c i="1" r="AY111"/>
  <c i="14" r="J39"/>
  <c i="1" r="AX111"/>
  <c i="14" r="J112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6"/>
  <c r="J95"/>
  <c r="F95"/>
  <c r="F93"/>
  <c r="E91"/>
  <c r="J22"/>
  <c r="E22"/>
  <c r="F133"/>
  <c r="J21"/>
  <c r="J16"/>
  <c r="J130"/>
  <c r="E7"/>
  <c r="E85"/>
  <c i="13" r="J41"/>
  <c r="J40"/>
  <c i="1" r="AY110"/>
  <c i="13" r="J39"/>
  <c i="1" r="AX110"/>
  <c i="13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12" r="J41"/>
  <c r="J40"/>
  <c i="1" r="AY109"/>
  <c i="12" r="J39"/>
  <c i="1" r="AX109"/>
  <c i="12" r="BI993"/>
  <c r="BH993"/>
  <c r="BG993"/>
  <c r="BF993"/>
  <c r="T993"/>
  <c r="R993"/>
  <c r="P993"/>
  <c r="BI988"/>
  <c r="BH988"/>
  <c r="BG988"/>
  <c r="BF988"/>
  <c r="T988"/>
  <c r="R988"/>
  <c r="P988"/>
  <c r="BI986"/>
  <c r="BH986"/>
  <c r="BG986"/>
  <c r="BF986"/>
  <c r="T986"/>
  <c r="R986"/>
  <c r="P986"/>
  <c r="BI981"/>
  <c r="BH981"/>
  <c r="BG981"/>
  <c r="BF981"/>
  <c r="T981"/>
  <c r="R981"/>
  <c r="P981"/>
  <c r="BI979"/>
  <c r="BH979"/>
  <c r="BG979"/>
  <c r="BF979"/>
  <c r="T979"/>
  <c r="R979"/>
  <c r="P979"/>
  <c r="BI976"/>
  <c r="BH976"/>
  <c r="BG976"/>
  <c r="BF976"/>
  <c r="T976"/>
  <c r="R976"/>
  <c r="P976"/>
  <c r="BI970"/>
  <c r="BH970"/>
  <c r="BG970"/>
  <c r="BF970"/>
  <c r="T970"/>
  <c r="R970"/>
  <c r="P970"/>
  <c r="BI965"/>
  <c r="BH965"/>
  <c r="BG965"/>
  <c r="BF965"/>
  <c r="T965"/>
  <c r="R965"/>
  <c r="P965"/>
  <c r="BI961"/>
  <c r="BH961"/>
  <c r="BG961"/>
  <c r="BF961"/>
  <c r="T961"/>
  <c r="R961"/>
  <c r="P961"/>
  <c r="BI957"/>
  <c r="BH957"/>
  <c r="BG957"/>
  <c r="BF957"/>
  <c r="T957"/>
  <c r="R957"/>
  <c r="P957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39"/>
  <c r="BH939"/>
  <c r="BG939"/>
  <c r="BF939"/>
  <c r="T939"/>
  <c r="R939"/>
  <c r="P939"/>
  <c r="BI936"/>
  <c r="BH936"/>
  <c r="BG936"/>
  <c r="BF936"/>
  <c r="T936"/>
  <c r="R936"/>
  <c r="P936"/>
  <c r="BI931"/>
  <c r="BH931"/>
  <c r="BG931"/>
  <c r="BF931"/>
  <c r="T931"/>
  <c r="R931"/>
  <c r="P931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1"/>
  <c r="BH911"/>
  <c r="BG911"/>
  <c r="BF911"/>
  <c r="T911"/>
  <c r="R911"/>
  <c r="P911"/>
  <c r="BI908"/>
  <c r="BH908"/>
  <c r="BG908"/>
  <c r="BF908"/>
  <c r="T908"/>
  <c r="R908"/>
  <c r="P908"/>
  <c r="BI901"/>
  <c r="BH901"/>
  <c r="BG901"/>
  <c r="BF901"/>
  <c r="T901"/>
  <c r="R901"/>
  <c r="P901"/>
  <c r="BI900"/>
  <c r="BH900"/>
  <c r="BG900"/>
  <c r="BF900"/>
  <c r="T900"/>
  <c r="R900"/>
  <c r="P900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1"/>
  <c r="BH871"/>
  <c r="BG871"/>
  <c r="BF871"/>
  <c r="T871"/>
  <c r="R871"/>
  <c r="P871"/>
  <c r="BI863"/>
  <c r="BH863"/>
  <c r="BG863"/>
  <c r="BF863"/>
  <c r="T863"/>
  <c r="R863"/>
  <c r="P863"/>
  <c r="BI860"/>
  <c r="BH860"/>
  <c r="BG860"/>
  <c r="BF860"/>
  <c r="T860"/>
  <c r="R860"/>
  <c r="P860"/>
  <c r="BI852"/>
  <c r="BH852"/>
  <c r="BG852"/>
  <c r="BF852"/>
  <c r="T852"/>
  <c r="R852"/>
  <c r="P852"/>
  <c r="BI851"/>
  <c r="BH851"/>
  <c r="BG851"/>
  <c r="BF851"/>
  <c r="T851"/>
  <c r="R851"/>
  <c r="P851"/>
  <c r="BI849"/>
  <c r="BH849"/>
  <c r="BG849"/>
  <c r="BF849"/>
  <c r="T849"/>
  <c r="R849"/>
  <c r="P849"/>
  <c r="BI845"/>
  <c r="BH845"/>
  <c r="BG845"/>
  <c r="BF845"/>
  <c r="T845"/>
  <c r="R845"/>
  <c r="P845"/>
  <c r="BI839"/>
  <c r="BH839"/>
  <c r="BG839"/>
  <c r="BF839"/>
  <c r="T839"/>
  <c r="R839"/>
  <c r="P839"/>
  <c r="BI833"/>
  <c r="BH833"/>
  <c r="BG833"/>
  <c r="BF833"/>
  <c r="T833"/>
  <c r="R833"/>
  <c r="P833"/>
  <c r="BI826"/>
  <c r="BH826"/>
  <c r="BG826"/>
  <c r="BF826"/>
  <c r="T826"/>
  <c r="R826"/>
  <c r="P826"/>
  <c r="BI821"/>
  <c r="BH821"/>
  <c r="BG821"/>
  <c r="BF821"/>
  <c r="T821"/>
  <c r="R821"/>
  <c r="P821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8"/>
  <c r="BH808"/>
  <c r="BG808"/>
  <c r="BF808"/>
  <c r="T808"/>
  <c r="R808"/>
  <c r="P808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4"/>
  <c r="BH794"/>
  <c r="BG794"/>
  <c r="BF794"/>
  <c r="T794"/>
  <c r="R794"/>
  <c r="P794"/>
  <c r="BI793"/>
  <c r="BH793"/>
  <c r="BG793"/>
  <c r="BF793"/>
  <c r="T793"/>
  <c r="R793"/>
  <c r="P793"/>
  <c r="BI790"/>
  <c r="BH790"/>
  <c r="BG790"/>
  <c r="BF790"/>
  <c r="T790"/>
  <c r="R790"/>
  <c r="P790"/>
  <c r="BI789"/>
  <c r="BH789"/>
  <c r="BG789"/>
  <c r="BF789"/>
  <c r="T789"/>
  <c r="R789"/>
  <c r="P789"/>
  <c r="BI786"/>
  <c r="BH786"/>
  <c r="BG786"/>
  <c r="BF786"/>
  <c r="T786"/>
  <c r="R786"/>
  <c r="P786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1"/>
  <c r="BH771"/>
  <c r="BG771"/>
  <c r="BF771"/>
  <c r="T771"/>
  <c r="R771"/>
  <c r="P771"/>
  <c r="BI767"/>
  <c r="BH767"/>
  <c r="BG767"/>
  <c r="BF767"/>
  <c r="T767"/>
  <c r="R767"/>
  <c r="P767"/>
  <c r="BI765"/>
  <c r="BH765"/>
  <c r="BG765"/>
  <c r="BF765"/>
  <c r="T765"/>
  <c r="R765"/>
  <c r="P765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2"/>
  <c r="BH742"/>
  <c r="BG742"/>
  <c r="BF742"/>
  <c r="T742"/>
  <c r="R742"/>
  <c r="P742"/>
  <c r="BI740"/>
  <c r="BH740"/>
  <c r="BG740"/>
  <c r="BF740"/>
  <c r="T740"/>
  <c r="R740"/>
  <c r="P740"/>
  <c r="BI739"/>
  <c r="BH739"/>
  <c r="BG739"/>
  <c r="BF739"/>
  <c r="T739"/>
  <c r="R739"/>
  <c r="P739"/>
  <c r="BI737"/>
  <c r="BH737"/>
  <c r="BG737"/>
  <c r="BF737"/>
  <c r="T737"/>
  <c r="R737"/>
  <c r="P737"/>
  <c r="BI729"/>
  <c r="BH729"/>
  <c r="BG729"/>
  <c r="BF729"/>
  <c r="T729"/>
  <c r="R729"/>
  <c r="P729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08"/>
  <c r="BH708"/>
  <c r="BG708"/>
  <c r="BF708"/>
  <c r="T708"/>
  <c r="R708"/>
  <c r="P708"/>
  <c r="BI702"/>
  <c r="BH702"/>
  <c r="BG702"/>
  <c r="BF702"/>
  <c r="T702"/>
  <c r="R702"/>
  <c r="P702"/>
  <c r="BI696"/>
  <c r="BH696"/>
  <c r="BG696"/>
  <c r="BF696"/>
  <c r="T696"/>
  <c r="R696"/>
  <c r="P696"/>
  <c r="BI687"/>
  <c r="BH687"/>
  <c r="BG687"/>
  <c r="BF687"/>
  <c r="T687"/>
  <c r="R687"/>
  <c r="P687"/>
  <c r="BI682"/>
  <c r="BH682"/>
  <c r="BG682"/>
  <c r="BF682"/>
  <c r="T682"/>
  <c r="R682"/>
  <c r="P682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4"/>
  <c r="BH654"/>
  <c r="BG654"/>
  <c r="BF654"/>
  <c r="T654"/>
  <c r="R654"/>
  <c r="P654"/>
  <c r="BI650"/>
  <c r="BH650"/>
  <c r="BG650"/>
  <c r="BF650"/>
  <c r="T650"/>
  <c r="R650"/>
  <c r="P650"/>
  <c r="BI643"/>
  <c r="BH643"/>
  <c r="BG643"/>
  <c r="BF643"/>
  <c r="T643"/>
  <c r="R643"/>
  <c r="P643"/>
  <c r="BI637"/>
  <c r="BH637"/>
  <c r="BG637"/>
  <c r="BF637"/>
  <c r="T637"/>
  <c r="R637"/>
  <c r="P637"/>
  <c r="BI632"/>
  <c r="BH632"/>
  <c r="BG632"/>
  <c r="BF632"/>
  <c r="T632"/>
  <c r="R632"/>
  <c r="P632"/>
  <c r="BI630"/>
  <c r="BH630"/>
  <c r="BG630"/>
  <c r="BF630"/>
  <c r="T630"/>
  <c r="R630"/>
  <c r="P630"/>
  <c r="BI627"/>
  <c r="BH627"/>
  <c r="BG627"/>
  <c r="BF627"/>
  <c r="T627"/>
  <c r="R627"/>
  <c r="P627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T553"/>
  <c r="R554"/>
  <c r="R553"/>
  <c r="P554"/>
  <c r="P553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41"/>
  <c r="BH541"/>
  <c r="BG541"/>
  <c r="BF541"/>
  <c r="T541"/>
  <c r="R541"/>
  <c r="P541"/>
  <c r="BI531"/>
  <c r="BH531"/>
  <c r="BG531"/>
  <c r="BF531"/>
  <c r="T531"/>
  <c r="R531"/>
  <c r="P531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0"/>
  <c r="BH500"/>
  <c r="BG500"/>
  <c r="BF500"/>
  <c r="T500"/>
  <c r="R500"/>
  <c r="P500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77"/>
  <c r="BH477"/>
  <c r="BG477"/>
  <c r="BF477"/>
  <c r="T477"/>
  <c r="R477"/>
  <c r="P477"/>
  <c r="BI471"/>
  <c r="BH471"/>
  <c r="BG471"/>
  <c r="BF471"/>
  <c r="T471"/>
  <c r="R471"/>
  <c r="P471"/>
  <c r="BI459"/>
  <c r="BH459"/>
  <c r="BG459"/>
  <c r="BF459"/>
  <c r="T459"/>
  <c r="R459"/>
  <c r="P459"/>
  <c r="BI443"/>
  <c r="BH443"/>
  <c r="BG443"/>
  <c r="BF443"/>
  <c r="T443"/>
  <c r="R443"/>
  <c r="P443"/>
  <c r="BI438"/>
  <c r="BH438"/>
  <c r="BG438"/>
  <c r="BF438"/>
  <c r="T438"/>
  <c r="R438"/>
  <c r="P438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23"/>
  <c r="BH423"/>
  <c r="BG423"/>
  <c r="BF423"/>
  <c r="T423"/>
  <c r="R423"/>
  <c r="P423"/>
  <c r="BI413"/>
  <c r="BH413"/>
  <c r="BG413"/>
  <c r="BF413"/>
  <c r="T413"/>
  <c r="R413"/>
  <c r="P413"/>
  <c r="BI411"/>
  <c r="BH411"/>
  <c r="BG411"/>
  <c r="BF411"/>
  <c r="T411"/>
  <c r="R411"/>
  <c r="P411"/>
  <c r="BI402"/>
  <c r="BH402"/>
  <c r="BG402"/>
  <c r="BF402"/>
  <c r="T402"/>
  <c r="R402"/>
  <c r="P402"/>
  <c r="BI400"/>
  <c r="BH400"/>
  <c r="BG400"/>
  <c r="BF400"/>
  <c r="T400"/>
  <c r="R400"/>
  <c r="P400"/>
  <c r="BI389"/>
  <c r="BH389"/>
  <c r="BG389"/>
  <c r="BF389"/>
  <c r="T389"/>
  <c r="R389"/>
  <c r="P389"/>
  <c r="BI380"/>
  <c r="BH380"/>
  <c r="BG380"/>
  <c r="BF380"/>
  <c r="T380"/>
  <c r="R380"/>
  <c r="P380"/>
  <c r="BI377"/>
  <c r="BH377"/>
  <c r="BG377"/>
  <c r="BF377"/>
  <c r="T377"/>
  <c r="R377"/>
  <c r="P377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2"/>
  <c r="BH342"/>
  <c r="BG342"/>
  <c r="BF342"/>
  <c r="T342"/>
  <c r="R342"/>
  <c r="P342"/>
  <c r="BI341"/>
  <c r="BH341"/>
  <c r="BG341"/>
  <c r="BF341"/>
  <c r="T341"/>
  <c r="R341"/>
  <c r="P341"/>
  <c r="BI333"/>
  <c r="BH333"/>
  <c r="BG333"/>
  <c r="BF333"/>
  <c r="T333"/>
  <c r="R333"/>
  <c r="P333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J148"/>
  <c r="J147"/>
  <c r="F147"/>
  <c r="F145"/>
  <c r="E143"/>
  <c r="J96"/>
  <c r="J95"/>
  <c r="F95"/>
  <c r="F93"/>
  <c r="E91"/>
  <c r="J22"/>
  <c r="E22"/>
  <c r="F96"/>
  <c r="J21"/>
  <c r="J16"/>
  <c r="J145"/>
  <c r="E7"/>
  <c r="E137"/>
  <c i="11" r="J41"/>
  <c r="J40"/>
  <c i="1" r="AY107"/>
  <c i="11" r="J39"/>
  <c i="1" r="AX107"/>
  <c i="11" r="BI274"/>
  <c r="BH274"/>
  <c r="BG274"/>
  <c r="BF274"/>
  <c r="T274"/>
  <c r="R274"/>
  <c r="P274"/>
  <c r="BI271"/>
  <c r="BH271"/>
  <c r="BG271"/>
  <c r="BF271"/>
  <c r="T271"/>
  <c r="R271"/>
  <c r="P271"/>
  <c r="BI262"/>
  <c r="BH262"/>
  <c r="BG262"/>
  <c r="BF262"/>
  <c r="T262"/>
  <c r="R262"/>
  <c r="P262"/>
  <c r="BI259"/>
  <c r="BH259"/>
  <c r="BG259"/>
  <c r="BF259"/>
  <c r="T259"/>
  <c r="R259"/>
  <c r="P259"/>
  <c r="BI250"/>
  <c r="BH250"/>
  <c r="BG250"/>
  <c r="BF250"/>
  <c r="T250"/>
  <c r="R250"/>
  <c r="P250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127"/>
  <c r="E7"/>
  <c r="E85"/>
  <c i="10" r="J41"/>
  <c r="J40"/>
  <c i="1" r="AY105"/>
  <c i="10" r="J39"/>
  <c i="1" r="AX105"/>
  <c i="10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J96"/>
  <c r="J95"/>
  <c r="F95"/>
  <c r="F93"/>
  <c r="E91"/>
  <c r="J22"/>
  <c r="E22"/>
  <c r="F136"/>
  <c r="J21"/>
  <c r="J16"/>
  <c r="J93"/>
  <c r="E7"/>
  <c r="E125"/>
  <c i="9" r="J41"/>
  <c r="J40"/>
  <c i="1" r="AY104"/>
  <c i="9" r="J39"/>
  <c i="1" r="AX104"/>
  <c i="9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137"/>
  <c r="J21"/>
  <c r="J16"/>
  <c r="J93"/>
  <c r="E7"/>
  <c r="E126"/>
  <c i="8" r="J41"/>
  <c r="J40"/>
  <c i="1" r="AY103"/>
  <c i="8" r="J39"/>
  <c i="1" r="AX103"/>
  <c i="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7" r="J41"/>
  <c r="J40"/>
  <c i="1" r="AY102"/>
  <c i="7" r="J39"/>
  <c i="1" r="AX102"/>
  <c i="7"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J137"/>
  <c r="J136"/>
  <c r="F136"/>
  <c r="F134"/>
  <c r="E132"/>
  <c r="J96"/>
  <c r="J95"/>
  <c r="F95"/>
  <c r="F93"/>
  <c r="E91"/>
  <c r="J22"/>
  <c r="E22"/>
  <c r="F137"/>
  <c r="J21"/>
  <c r="J16"/>
  <c r="J93"/>
  <c r="E7"/>
  <c r="E85"/>
  <c i="6" r="J41"/>
  <c r="J40"/>
  <c i="1" r="AY101"/>
  <c i="6" r="J39"/>
  <c i="1" r="AX101"/>
  <c i="6"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J129"/>
  <c r="F129"/>
  <c r="F127"/>
  <c r="E125"/>
  <c r="J96"/>
  <c r="J95"/>
  <c r="F95"/>
  <c r="F93"/>
  <c r="E91"/>
  <c r="J22"/>
  <c r="E22"/>
  <c r="F130"/>
  <c r="J21"/>
  <c r="J16"/>
  <c r="J93"/>
  <c r="E7"/>
  <c r="E119"/>
  <c i="5" r="J41"/>
  <c r="J40"/>
  <c i="1" r="AY100"/>
  <c i="5" r="J39"/>
  <c i="1" r="AX100"/>
  <c i="5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J129"/>
  <c r="F129"/>
  <c r="F127"/>
  <c r="E125"/>
  <c r="J96"/>
  <c r="J95"/>
  <c r="F95"/>
  <c r="F93"/>
  <c r="E91"/>
  <c r="J22"/>
  <c r="E22"/>
  <c r="F130"/>
  <c r="J21"/>
  <c r="J16"/>
  <c r="J93"/>
  <c r="E7"/>
  <c r="E119"/>
  <c i="4" r="J41"/>
  <c r="J40"/>
  <c i="1" r="AY99"/>
  <c i="4" r="J39"/>
  <c i="1" r="AX99"/>
  <c i="4" r="BI966"/>
  <c r="BH966"/>
  <c r="BG966"/>
  <c r="BF966"/>
  <c r="T966"/>
  <c r="R966"/>
  <c r="P966"/>
  <c r="BI963"/>
  <c r="BH963"/>
  <c r="BG963"/>
  <c r="BF963"/>
  <c r="T963"/>
  <c r="R963"/>
  <c r="P963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R953"/>
  <c r="P953"/>
  <c r="BI952"/>
  <c r="BH952"/>
  <c r="BG952"/>
  <c r="BF952"/>
  <c r="T952"/>
  <c r="R952"/>
  <c r="P952"/>
  <c r="BI950"/>
  <c r="BH950"/>
  <c r="BG950"/>
  <c r="BF950"/>
  <c r="T950"/>
  <c r="R950"/>
  <c r="P950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24"/>
  <c r="BH924"/>
  <c r="BG924"/>
  <c r="BF924"/>
  <c r="T924"/>
  <c r="R924"/>
  <c r="P924"/>
  <c r="BI923"/>
  <c r="BH923"/>
  <c r="BG923"/>
  <c r="BF923"/>
  <c r="T923"/>
  <c r="R923"/>
  <c r="P923"/>
  <c r="BI915"/>
  <c r="BH915"/>
  <c r="BG915"/>
  <c r="BF915"/>
  <c r="T915"/>
  <c r="R915"/>
  <c r="P915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80"/>
  <c r="BH880"/>
  <c r="BG880"/>
  <c r="BF880"/>
  <c r="T880"/>
  <c r="R880"/>
  <c r="P880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0"/>
  <c r="BH830"/>
  <c r="BG830"/>
  <c r="BF830"/>
  <c r="T830"/>
  <c r="R830"/>
  <c r="P830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1"/>
  <c r="BH771"/>
  <c r="BG771"/>
  <c r="BF771"/>
  <c r="T771"/>
  <c r="R771"/>
  <c r="P771"/>
  <c r="BI770"/>
  <c r="BH770"/>
  <c r="BG770"/>
  <c r="BF770"/>
  <c r="T770"/>
  <c r="R770"/>
  <c r="P770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89"/>
  <c r="BH689"/>
  <c r="BG689"/>
  <c r="BF689"/>
  <c r="T689"/>
  <c r="R689"/>
  <c r="P689"/>
  <c r="BI687"/>
  <c r="BH687"/>
  <c r="BG687"/>
  <c r="BF687"/>
  <c r="T687"/>
  <c r="R687"/>
  <c r="P687"/>
  <c r="BI683"/>
  <c r="BH683"/>
  <c r="BG683"/>
  <c r="BF683"/>
  <c r="T683"/>
  <c r="R683"/>
  <c r="P683"/>
  <c r="BI680"/>
  <c r="BH680"/>
  <c r="BG680"/>
  <c r="BF680"/>
  <c r="T680"/>
  <c r="R680"/>
  <c r="P680"/>
  <c r="BI672"/>
  <c r="BH672"/>
  <c r="BG672"/>
  <c r="BF672"/>
  <c r="T672"/>
  <c r="R672"/>
  <c r="P672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R657"/>
  <c r="P657"/>
  <c r="BI650"/>
  <c r="BH650"/>
  <c r="BG650"/>
  <c r="BF650"/>
  <c r="T650"/>
  <c r="R650"/>
  <c r="P650"/>
  <c r="BI641"/>
  <c r="BH641"/>
  <c r="BG641"/>
  <c r="BF641"/>
  <c r="T641"/>
  <c r="R641"/>
  <c r="P641"/>
  <c r="BI629"/>
  <c r="BH629"/>
  <c r="BG629"/>
  <c r="BF629"/>
  <c r="T629"/>
  <c r="R629"/>
  <c r="P629"/>
  <c r="BI622"/>
  <c r="BH622"/>
  <c r="BG622"/>
  <c r="BF622"/>
  <c r="T622"/>
  <c r="R622"/>
  <c r="P622"/>
  <c r="BI616"/>
  <c r="BH616"/>
  <c r="BG616"/>
  <c r="BF616"/>
  <c r="T616"/>
  <c r="R616"/>
  <c r="P616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5"/>
  <c r="BH575"/>
  <c r="BG575"/>
  <c r="BF575"/>
  <c r="T575"/>
  <c r="R575"/>
  <c r="P575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7"/>
  <c r="BH537"/>
  <c r="BG537"/>
  <c r="BF537"/>
  <c r="T537"/>
  <c r="R537"/>
  <c r="P537"/>
  <c r="BI532"/>
  <c r="BH532"/>
  <c r="BG532"/>
  <c r="BF532"/>
  <c r="T532"/>
  <c r="R532"/>
  <c r="P532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4"/>
  <c r="BH514"/>
  <c r="BG514"/>
  <c r="BF514"/>
  <c r="T514"/>
  <c r="R514"/>
  <c r="P514"/>
  <c r="BI512"/>
  <c r="BH512"/>
  <c r="BG512"/>
  <c r="BF512"/>
  <c r="T512"/>
  <c r="R512"/>
  <c r="P512"/>
  <c r="BI499"/>
  <c r="BH499"/>
  <c r="BG499"/>
  <c r="BF499"/>
  <c r="T499"/>
  <c r="R499"/>
  <c r="P499"/>
  <c r="BI497"/>
  <c r="BH497"/>
  <c r="BG497"/>
  <c r="BF497"/>
  <c r="T497"/>
  <c r="R497"/>
  <c r="P497"/>
  <c r="BI490"/>
  <c r="BH490"/>
  <c r="BG490"/>
  <c r="BF490"/>
  <c r="T490"/>
  <c r="R490"/>
  <c r="P490"/>
  <c r="BI487"/>
  <c r="BH487"/>
  <c r="BG487"/>
  <c r="BF487"/>
  <c r="T487"/>
  <c r="R487"/>
  <c r="P487"/>
  <c r="BI477"/>
  <c r="BH477"/>
  <c r="BG477"/>
  <c r="BF477"/>
  <c r="T477"/>
  <c r="R477"/>
  <c r="P477"/>
  <c r="BI474"/>
  <c r="BH474"/>
  <c r="BG474"/>
  <c r="BF474"/>
  <c r="T474"/>
  <c r="R474"/>
  <c r="P474"/>
  <c r="BI467"/>
  <c r="BH467"/>
  <c r="BG467"/>
  <c r="BF467"/>
  <c r="T467"/>
  <c r="R467"/>
  <c r="P467"/>
  <c r="BI464"/>
  <c r="BH464"/>
  <c r="BG464"/>
  <c r="BF464"/>
  <c r="T464"/>
  <c r="T463"/>
  <c r="R464"/>
  <c r="R463"/>
  <c r="P464"/>
  <c r="P463"/>
  <c r="BI460"/>
  <c r="BH460"/>
  <c r="BG460"/>
  <c r="BF460"/>
  <c r="T460"/>
  <c r="R460"/>
  <c r="P460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37"/>
  <c r="BH437"/>
  <c r="BG437"/>
  <c r="BF437"/>
  <c r="T437"/>
  <c r="R437"/>
  <c r="P437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4"/>
  <c r="BH404"/>
  <c r="BG404"/>
  <c r="BF404"/>
  <c r="T404"/>
  <c r="R404"/>
  <c r="P404"/>
  <c r="BI384"/>
  <c r="BH384"/>
  <c r="BG384"/>
  <c r="BF384"/>
  <c r="T384"/>
  <c r="R384"/>
  <c r="P384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46"/>
  <c r="BH346"/>
  <c r="BG346"/>
  <c r="BF346"/>
  <c r="T346"/>
  <c r="R346"/>
  <c r="P346"/>
  <c r="BI333"/>
  <c r="BH333"/>
  <c r="BG333"/>
  <c r="BF333"/>
  <c r="T333"/>
  <c r="R333"/>
  <c r="P333"/>
  <c r="BI327"/>
  <c r="BH327"/>
  <c r="BG327"/>
  <c r="BF327"/>
  <c r="T327"/>
  <c r="R327"/>
  <c r="P327"/>
  <c r="BI307"/>
  <c r="BH307"/>
  <c r="BG307"/>
  <c r="BF307"/>
  <c r="T307"/>
  <c r="R307"/>
  <c r="P307"/>
  <c r="BI306"/>
  <c r="BH306"/>
  <c r="BG306"/>
  <c r="BF306"/>
  <c r="T306"/>
  <c r="R306"/>
  <c r="P306"/>
  <c r="BI286"/>
  <c r="BH286"/>
  <c r="BG286"/>
  <c r="BF286"/>
  <c r="T286"/>
  <c r="R286"/>
  <c r="P286"/>
  <c r="BI285"/>
  <c r="BH285"/>
  <c r="BG285"/>
  <c r="BF285"/>
  <c r="T285"/>
  <c r="R285"/>
  <c r="P285"/>
  <c r="BI274"/>
  <c r="BH274"/>
  <c r="BG274"/>
  <c r="BF274"/>
  <c r="T274"/>
  <c r="R274"/>
  <c r="P274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T222"/>
  <c r="R229"/>
  <c r="R222"/>
  <c r="P229"/>
  <c r="P222"/>
  <c r="BI223"/>
  <c r="BH223"/>
  <c r="BG223"/>
  <c r="BF223"/>
  <c r="T223"/>
  <c r="R223"/>
  <c r="P223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J146"/>
  <c r="J145"/>
  <c r="F145"/>
  <c r="F143"/>
  <c r="E141"/>
  <c r="J96"/>
  <c r="J95"/>
  <c r="F95"/>
  <c r="F93"/>
  <c r="E91"/>
  <c r="J22"/>
  <c r="E22"/>
  <c r="F146"/>
  <c r="J21"/>
  <c r="J16"/>
  <c r="J93"/>
  <c r="E7"/>
  <c r="E85"/>
  <c i="3" r="J41"/>
  <c r="J40"/>
  <c i="1" r="AY98"/>
  <c i="3" r="J39"/>
  <c i="1" r="AX98"/>
  <c i="3" r="BI246"/>
  <c r="BH246"/>
  <c r="BG246"/>
  <c r="BF246"/>
  <c r="T246"/>
  <c r="T245"/>
  <c r="R246"/>
  <c r="R245"/>
  <c r="P246"/>
  <c r="P245"/>
  <c r="BI244"/>
  <c r="BH244"/>
  <c r="BG244"/>
  <c r="BF244"/>
  <c r="T244"/>
  <c r="T243"/>
  <c r="T242"/>
  <c r="R244"/>
  <c r="R243"/>
  <c r="R242"/>
  <c r="P244"/>
  <c r="P243"/>
  <c r="P242"/>
  <c r="BI236"/>
  <c r="BH236"/>
  <c r="BG236"/>
  <c r="BF236"/>
  <c r="T236"/>
  <c r="T235"/>
  <c r="R236"/>
  <c r="R235"/>
  <c r="P236"/>
  <c r="P235"/>
  <c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J135"/>
  <c r="J134"/>
  <c r="F134"/>
  <c r="F132"/>
  <c r="E130"/>
  <c r="J96"/>
  <c r="J95"/>
  <c r="F95"/>
  <c r="F93"/>
  <c r="E91"/>
  <c r="J22"/>
  <c r="E22"/>
  <c r="F96"/>
  <c r="J21"/>
  <c r="J16"/>
  <c r="J132"/>
  <c r="E7"/>
  <c r="E85"/>
  <c i="2" r="J41"/>
  <c r="J40"/>
  <c i="1" r="AY97"/>
  <c i="2" r="J39"/>
  <c i="1" r="AX97"/>
  <c i="2" r="BI2438"/>
  <c r="BH2438"/>
  <c r="BG2438"/>
  <c r="BF2438"/>
  <c r="T2438"/>
  <c r="T2437"/>
  <c r="R2438"/>
  <c r="R2437"/>
  <c r="P2438"/>
  <c r="P2437"/>
  <c r="BI2424"/>
  <c r="BH2424"/>
  <c r="BG2424"/>
  <c r="BF2424"/>
  <c r="T2424"/>
  <c r="R2424"/>
  <c r="P2424"/>
  <c r="BI2423"/>
  <c r="BH2423"/>
  <c r="BG2423"/>
  <c r="BF2423"/>
  <c r="T2423"/>
  <c r="R2423"/>
  <c r="P2423"/>
  <c r="BI2419"/>
  <c r="BH2419"/>
  <c r="BG2419"/>
  <c r="BF2419"/>
  <c r="T2419"/>
  <c r="T2418"/>
  <c r="R2419"/>
  <c r="R2418"/>
  <c r="P2419"/>
  <c r="P2418"/>
  <c r="BI2417"/>
  <c r="BH2417"/>
  <c r="BG2417"/>
  <c r="BF2417"/>
  <c r="T2417"/>
  <c r="R2417"/>
  <c r="P2417"/>
  <c r="BI2416"/>
  <c r="BH2416"/>
  <c r="BG2416"/>
  <c r="BF2416"/>
  <c r="T2416"/>
  <c r="R2416"/>
  <c r="P2416"/>
  <c r="BI2415"/>
  <c r="BH2415"/>
  <c r="BG2415"/>
  <c r="BF2415"/>
  <c r="T2415"/>
  <c r="R2415"/>
  <c r="P2415"/>
  <c r="BI2414"/>
  <c r="BH2414"/>
  <c r="BG2414"/>
  <c r="BF2414"/>
  <c r="T2414"/>
  <c r="R2414"/>
  <c r="P2414"/>
  <c r="BI2413"/>
  <c r="BH2413"/>
  <c r="BG2413"/>
  <c r="BF2413"/>
  <c r="T2413"/>
  <c r="R2413"/>
  <c r="P2413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383"/>
  <c r="BH2383"/>
  <c r="BG2383"/>
  <c r="BF2383"/>
  <c r="T2383"/>
  <c r="R2383"/>
  <c r="P2383"/>
  <c r="BI2382"/>
  <c r="BH2382"/>
  <c r="BG2382"/>
  <c r="BF2382"/>
  <c r="T2382"/>
  <c r="R2382"/>
  <c r="P2382"/>
  <c r="BI2376"/>
  <c r="BH2376"/>
  <c r="BG2376"/>
  <c r="BF2376"/>
  <c r="T2376"/>
  <c r="R2376"/>
  <c r="P2376"/>
  <c r="BI2368"/>
  <c r="BH2368"/>
  <c r="BG2368"/>
  <c r="BF2368"/>
  <c r="T2368"/>
  <c r="R2368"/>
  <c r="P2368"/>
  <c r="BI2362"/>
  <c r="BH2362"/>
  <c r="BG2362"/>
  <c r="BF2362"/>
  <c r="T2362"/>
  <c r="R2362"/>
  <c r="P2362"/>
  <c r="BI2352"/>
  <c r="BH2352"/>
  <c r="BG2352"/>
  <c r="BF2352"/>
  <c r="T2352"/>
  <c r="R2352"/>
  <c r="P2352"/>
  <c r="BI2349"/>
  <c r="BH2349"/>
  <c r="BG2349"/>
  <c r="BF2349"/>
  <c r="T2349"/>
  <c r="R2349"/>
  <c r="P2349"/>
  <c r="BI2339"/>
  <c r="BH2339"/>
  <c r="BG2339"/>
  <c r="BF2339"/>
  <c r="T2339"/>
  <c r="T2338"/>
  <c r="R2339"/>
  <c r="R2338"/>
  <c r="P2339"/>
  <c r="P2338"/>
  <c r="BI2328"/>
  <c r="BH2328"/>
  <c r="BG2328"/>
  <c r="BF2328"/>
  <c r="T2328"/>
  <c r="T2317"/>
  <c r="R2328"/>
  <c r="R2317"/>
  <c r="P2328"/>
  <c r="P2317"/>
  <c r="BI2318"/>
  <c r="BH2318"/>
  <c r="BG2318"/>
  <c r="BF2318"/>
  <c r="T2318"/>
  <c r="R2318"/>
  <c r="P2318"/>
  <c r="BI2316"/>
  <c r="BH2316"/>
  <c r="BG2316"/>
  <c r="BF2316"/>
  <c r="T2316"/>
  <c r="R2316"/>
  <c r="P2316"/>
  <c r="BI2314"/>
  <c r="BH2314"/>
  <c r="BG2314"/>
  <c r="BF2314"/>
  <c r="T2314"/>
  <c r="R2314"/>
  <c r="P2314"/>
  <c r="BI2308"/>
  <c r="BH2308"/>
  <c r="BG2308"/>
  <c r="BF2308"/>
  <c r="T2308"/>
  <c r="R2308"/>
  <c r="P2308"/>
  <c r="BI2300"/>
  <c r="BH2300"/>
  <c r="BG2300"/>
  <c r="BF2300"/>
  <c r="T2300"/>
  <c r="R2300"/>
  <c r="P2300"/>
  <c r="BI2294"/>
  <c r="BH2294"/>
  <c r="BG2294"/>
  <c r="BF2294"/>
  <c r="T2294"/>
  <c r="R2294"/>
  <c r="P2294"/>
  <c r="BI2288"/>
  <c r="BH2288"/>
  <c r="BG2288"/>
  <c r="BF2288"/>
  <c r="T2288"/>
  <c r="R2288"/>
  <c r="P2288"/>
  <c r="BI2286"/>
  <c r="BH2286"/>
  <c r="BG2286"/>
  <c r="BF2286"/>
  <c r="T2286"/>
  <c r="R2286"/>
  <c r="P2286"/>
  <c r="BI2246"/>
  <c r="BH2246"/>
  <c r="BG2246"/>
  <c r="BF2246"/>
  <c r="T2246"/>
  <c r="R2246"/>
  <c r="P2246"/>
  <c r="BI2244"/>
  <c r="BH2244"/>
  <c r="BG2244"/>
  <c r="BF2244"/>
  <c r="T2244"/>
  <c r="R2244"/>
  <c r="P2244"/>
  <c r="BI2196"/>
  <c r="BH2196"/>
  <c r="BG2196"/>
  <c r="BF2196"/>
  <c r="T2196"/>
  <c r="R2196"/>
  <c r="P2196"/>
  <c r="BI2186"/>
  <c r="BH2186"/>
  <c r="BG2186"/>
  <c r="BF2186"/>
  <c r="T2186"/>
  <c r="R2186"/>
  <c r="P2186"/>
  <c r="BI2176"/>
  <c r="BH2176"/>
  <c r="BG2176"/>
  <c r="BF2176"/>
  <c r="T2176"/>
  <c r="R2176"/>
  <c r="P2176"/>
  <c r="BI2175"/>
  <c r="BH2175"/>
  <c r="BG2175"/>
  <c r="BF2175"/>
  <c r="T2175"/>
  <c r="R2175"/>
  <c r="P2175"/>
  <c r="BI2167"/>
  <c r="BH2167"/>
  <c r="BG2167"/>
  <c r="BF2167"/>
  <c r="T2167"/>
  <c r="R2167"/>
  <c r="P2167"/>
  <c r="BI2157"/>
  <c r="BH2157"/>
  <c r="BG2157"/>
  <c r="BF2157"/>
  <c r="T2157"/>
  <c r="R2157"/>
  <c r="P2157"/>
  <c r="BI2155"/>
  <c r="BH2155"/>
  <c r="BG2155"/>
  <c r="BF2155"/>
  <c r="T2155"/>
  <c r="R2155"/>
  <c r="P2155"/>
  <c r="BI2154"/>
  <c r="BH2154"/>
  <c r="BG2154"/>
  <c r="BF2154"/>
  <c r="T2154"/>
  <c r="R2154"/>
  <c r="P2154"/>
  <c r="BI2153"/>
  <c r="BH2153"/>
  <c r="BG2153"/>
  <c r="BF2153"/>
  <c r="T2153"/>
  <c r="R2153"/>
  <c r="P2153"/>
  <c r="BI2152"/>
  <c r="BH2152"/>
  <c r="BG2152"/>
  <c r="BF2152"/>
  <c r="T2152"/>
  <c r="R2152"/>
  <c r="P2152"/>
  <c r="BI2151"/>
  <c r="BH2151"/>
  <c r="BG2151"/>
  <c r="BF2151"/>
  <c r="T2151"/>
  <c r="R2151"/>
  <c r="P2151"/>
  <c r="BI2150"/>
  <c r="BH2150"/>
  <c r="BG2150"/>
  <c r="BF2150"/>
  <c r="T2150"/>
  <c r="R2150"/>
  <c r="P2150"/>
  <c r="BI2149"/>
  <c r="BH2149"/>
  <c r="BG2149"/>
  <c r="BF2149"/>
  <c r="T2149"/>
  <c r="R2149"/>
  <c r="P2149"/>
  <c r="BI2146"/>
  <c r="BH2146"/>
  <c r="BG2146"/>
  <c r="BF2146"/>
  <c r="T2146"/>
  <c r="R2146"/>
  <c r="P2146"/>
  <c r="BI2143"/>
  <c r="BH2143"/>
  <c r="BG2143"/>
  <c r="BF2143"/>
  <c r="T2143"/>
  <c r="R2143"/>
  <c r="P2143"/>
  <c r="BI2140"/>
  <c r="BH2140"/>
  <c r="BG2140"/>
  <c r="BF2140"/>
  <c r="T2140"/>
  <c r="R2140"/>
  <c r="P2140"/>
  <c r="BI2139"/>
  <c r="BH2139"/>
  <c r="BG2139"/>
  <c r="BF2139"/>
  <c r="T2139"/>
  <c r="R2139"/>
  <c r="P2139"/>
  <c r="BI2136"/>
  <c r="BH2136"/>
  <c r="BG2136"/>
  <c r="BF2136"/>
  <c r="T2136"/>
  <c r="R2136"/>
  <c r="P2136"/>
  <c r="BI2135"/>
  <c r="BH2135"/>
  <c r="BG2135"/>
  <c r="BF2135"/>
  <c r="T2135"/>
  <c r="R2135"/>
  <c r="P2135"/>
  <c r="BI2128"/>
  <c r="BH2128"/>
  <c r="BG2128"/>
  <c r="BF2128"/>
  <c r="T2128"/>
  <c r="R2128"/>
  <c r="P2128"/>
  <c r="BI2121"/>
  <c r="BH2121"/>
  <c r="BG2121"/>
  <c r="BF2121"/>
  <c r="T2121"/>
  <c r="R2121"/>
  <c r="P2121"/>
  <c r="BI2107"/>
  <c r="BH2107"/>
  <c r="BG2107"/>
  <c r="BF2107"/>
  <c r="T2107"/>
  <c r="R2107"/>
  <c r="P2107"/>
  <c r="BI2096"/>
  <c r="BH2096"/>
  <c r="BG2096"/>
  <c r="BF2096"/>
  <c r="T2096"/>
  <c r="R2096"/>
  <c r="P2096"/>
  <c r="BI2089"/>
  <c r="BH2089"/>
  <c r="BG2089"/>
  <c r="BF2089"/>
  <c r="T2089"/>
  <c r="R2089"/>
  <c r="P2089"/>
  <c r="BI2080"/>
  <c r="BH2080"/>
  <c r="BG2080"/>
  <c r="BF2080"/>
  <c r="T2080"/>
  <c r="R2080"/>
  <c r="P2080"/>
  <c r="BI2076"/>
  <c r="BH2076"/>
  <c r="BG2076"/>
  <c r="BF2076"/>
  <c r="T2076"/>
  <c r="R2076"/>
  <c r="P2076"/>
  <c r="BI2069"/>
  <c r="BH2069"/>
  <c r="BG2069"/>
  <c r="BF2069"/>
  <c r="T2069"/>
  <c r="R2069"/>
  <c r="P2069"/>
  <c r="BI2065"/>
  <c r="BH2065"/>
  <c r="BG2065"/>
  <c r="BF2065"/>
  <c r="T2065"/>
  <c r="R2065"/>
  <c r="P2065"/>
  <c r="BI2059"/>
  <c r="BH2059"/>
  <c r="BG2059"/>
  <c r="BF2059"/>
  <c r="T2059"/>
  <c r="R2059"/>
  <c r="P2059"/>
  <c r="BI2052"/>
  <c r="BH2052"/>
  <c r="BG2052"/>
  <c r="BF2052"/>
  <c r="T2052"/>
  <c r="R2052"/>
  <c r="P2052"/>
  <c r="BI2042"/>
  <c r="BH2042"/>
  <c r="BG2042"/>
  <c r="BF2042"/>
  <c r="T2042"/>
  <c r="R2042"/>
  <c r="P2042"/>
  <c r="BI2040"/>
  <c r="BH2040"/>
  <c r="BG2040"/>
  <c r="BF2040"/>
  <c r="T2040"/>
  <c r="R2040"/>
  <c r="P2040"/>
  <c r="BI2039"/>
  <c r="BH2039"/>
  <c r="BG2039"/>
  <c r="BF2039"/>
  <c r="T2039"/>
  <c r="R2039"/>
  <c r="P2039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31"/>
  <c r="BH2031"/>
  <c r="BG2031"/>
  <c r="BF2031"/>
  <c r="T2031"/>
  <c r="R2031"/>
  <c r="P2031"/>
  <c r="BI2029"/>
  <c r="BH2029"/>
  <c r="BG2029"/>
  <c r="BF2029"/>
  <c r="T2029"/>
  <c r="R2029"/>
  <c r="P2029"/>
  <c r="BI2028"/>
  <c r="BH2028"/>
  <c r="BG2028"/>
  <c r="BF2028"/>
  <c r="T2028"/>
  <c r="R2028"/>
  <c r="P2028"/>
  <c r="BI2026"/>
  <c r="BH2026"/>
  <c r="BG2026"/>
  <c r="BF2026"/>
  <c r="T2026"/>
  <c r="R2026"/>
  <c r="P2026"/>
  <c r="BI2024"/>
  <c r="BH2024"/>
  <c r="BG2024"/>
  <c r="BF2024"/>
  <c r="T2024"/>
  <c r="R2024"/>
  <c r="P2024"/>
  <c r="BI2022"/>
  <c r="BH2022"/>
  <c r="BG2022"/>
  <c r="BF2022"/>
  <c r="T2022"/>
  <c r="R2022"/>
  <c r="P2022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4"/>
  <c r="BH2014"/>
  <c r="BG2014"/>
  <c r="BF2014"/>
  <c r="T2014"/>
  <c r="R2014"/>
  <c r="P2014"/>
  <c r="BI2012"/>
  <c r="BH2012"/>
  <c r="BG2012"/>
  <c r="BF2012"/>
  <c r="T2012"/>
  <c r="R2012"/>
  <c r="P2012"/>
  <c r="BI2011"/>
  <c r="BH2011"/>
  <c r="BG2011"/>
  <c r="BF2011"/>
  <c r="T2011"/>
  <c r="R2011"/>
  <c r="P2011"/>
  <c r="BI2009"/>
  <c r="BH2009"/>
  <c r="BG2009"/>
  <c r="BF2009"/>
  <c r="T2009"/>
  <c r="R2009"/>
  <c r="P2009"/>
  <c r="BI2007"/>
  <c r="BH2007"/>
  <c r="BG2007"/>
  <c r="BF2007"/>
  <c r="T2007"/>
  <c r="R2007"/>
  <c r="P2007"/>
  <c r="BI2005"/>
  <c r="BH2005"/>
  <c r="BG2005"/>
  <c r="BF2005"/>
  <c r="T2005"/>
  <c r="R2005"/>
  <c r="P2005"/>
  <c r="BI2003"/>
  <c r="BH2003"/>
  <c r="BG2003"/>
  <c r="BF2003"/>
  <c r="T2003"/>
  <c r="R2003"/>
  <c r="P2003"/>
  <c r="BI2001"/>
  <c r="BH2001"/>
  <c r="BG2001"/>
  <c r="BF2001"/>
  <c r="T2001"/>
  <c r="R2001"/>
  <c r="P2001"/>
  <c r="BI1999"/>
  <c r="BH1999"/>
  <c r="BG1999"/>
  <c r="BF1999"/>
  <c r="T1999"/>
  <c r="R1999"/>
  <c r="P1999"/>
  <c r="BI1997"/>
  <c r="BH1997"/>
  <c r="BG1997"/>
  <c r="BF1997"/>
  <c r="T1997"/>
  <c r="R1997"/>
  <c r="P1997"/>
  <c r="BI1995"/>
  <c r="BH1995"/>
  <c r="BG1995"/>
  <c r="BF1995"/>
  <c r="T1995"/>
  <c r="R1995"/>
  <c r="P1995"/>
  <c r="BI1993"/>
  <c r="BH1993"/>
  <c r="BG1993"/>
  <c r="BF1993"/>
  <c r="T1993"/>
  <c r="R1993"/>
  <c r="P1993"/>
  <c r="BI1991"/>
  <c r="BH1991"/>
  <c r="BG1991"/>
  <c r="BF1991"/>
  <c r="T1991"/>
  <c r="R1991"/>
  <c r="P1991"/>
  <c r="BI1989"/>
  <c r="BH1989"/>
  <c r="BG1989"/>
  <c r="BF1989"/>
  <c r="T1989"/>
  <c r="R1989"/>
  <c r="P1989"/>
  <c r="BI1987"/>
  <c r="BH1987"/>
  <c r="BG1987"/>
  <c r="BF1987"/>
  <c r="T1987"/>
  <c r="R1987"/>
  <c r="P1987"/>
  <c r="BI1985"/>
  <c r="BH1985"/>
  <c r="BG1985"/>
  <c r="BF1985"/>
  <c r="T1985"/>
  <c r="R1985"/>
  <c r="P1985"/>
  <c r="BI1983"/>
  <c r="BH1983"/>
  <c r="BG1983"/>
  <c r="BF1983"/>
  <c r="T1983"/>
  <c r="R1983"/>
  <c r="P1983"/>
  <c r="BI1980"/>
  <c r="BH1980"/>
  <c r="BG1980"/>
  <c r="BF1980"/>
  <c r="T1980"/>
  <c r="R1980"/>
  <c r="P1980"/>
  <c r="BI1973"/>
  <c r="BH1973"/>
  <c r="BG1973"/>
  <c r="BF1973"/>
  <c r="T1973"/>
  <c r="R1973"/>
  <c r="P1973"/>
  <c r="BI1971"/>
  <c r="BH1971"/>
  <c r="BG1971"/>
  <c r="BF1971"/>
  <c r="T1971"/>
  <c r="R1971"/>
  <c r="P1971"/>
  <c r="BI1967"/>
  <c r="BH1967"/>
  <c r="BG1967"/>
  <c r="BF1967"/>
  <c r="T1967"/>
  <c r="R1967"/>
  <c r="P1967"/>
  <c r="BI1964"/>
  <c r="BH1964"/>
  <c r="BG1964"/>
  <c r="BF1964"/>
  <c r="T1964"/>
  <c r="R1964"/>
  <c r="P1964"/>
  <c r="BI1962"/>
  <c r="BH1962"/>
  <c r="BG1962"/>
  <c r="BF1962"/>
  <c r="T1962"/>
  <c r="R1962"/>
  <c r="P1962"/>
  <c r="BI1959"/>
  <c r="BH1959"/>
  <c r="BG1959"/>
  <c r="BF1959"/>
  <c r="T1959"/>
  <c r="R1959"/>
  <c r="P1959"/>
  <c r="BI1958"/>
  <c r="BH1958"/>
  <c r="BG1958"/>
  <c r="BF1958"/>
  <c r="T1958"/>
  <c r="R1958"/>
  <c r="P1958"/>
  <c r="BI1957"/>
  <c r="BH1957"/>
  <c r="BG1957"/>
  <c r="BF1957"/>
  <c r="T1957"/>
  <c r="R1957"/>
  <c r="P1957"/>
  <c r="BI1956"/>
  <c r="BH1956"/>
  <c r="BG1956"/>
  <c r="BF1956"/>
  <c r="T1956"/>
  <c r="R1956"/>
  <c r="P1956"/>
  <c r="BI1954"/>
  <c r="BH1954"/>
  <c r="BG1954"/>
  <c r="BF1954"/>
  <c r="T1954"/>
  <c r="R1954"/>
  <c r="P1954"/>
  <c r="BI1951"/>
  <c r="BH1951"/>
  <c r="BG1951"/>
  <c r="BF1951"/>
  <c r="T1951"/>
  <c r="R1951"/>
  <c r="P1951"/>
  <c r="BI1950"/>
  <c r="BH1950"/>
  <c r="BG1950"/>
  <c r="BF1950"/>
  <c r="T1950"/>
  <c r="R1950"/>
  <c r="P1950"/>
  <c r="BI1943"/>
  <c r="BH1943"/>
  <c r="BG1943"/>
  <c r="BF1943"/>
  <c r="T1943"/>
  <c r="R1943"/>
  <c r="P1943"/>
  <c r="BI1940"/>
  <c r="BH1940"/>
  <c r="BG1940"/>
  <c r="BF1940"/>
  <c r="T1940"/>
  <c r="R1940"/>
  <c r="P1940"/>
  <c r="BI1937"/>
  <c r="BH1937"/>
  <c r="BG1937"/>
  <c r="BF1937"/>
  <c r="T1937"/>
  <c r="R1937"/>
  <c r="P1937"/>
  <c r="BI1936"/>
  <c r="BH1936"/>
  <c r="BG1936"/>
  <c r="BF1936"/>
  <c r="T1936"/>
  <c r="R1936"/>
  <c r="P1936"/>
  <c r="BI1933"/>
  <c r="BH1933"/>
  <c r="BG1933"/>
  <c r="BF1933"/>
  <c r="T1933"/>
  <c r="R1933"/>
  <c r="P1933"/>
  <c r="BI1930"/>
  <c r="BH1930"/>
  <c r="BG1930"/>
  <c r="BF1930"/>
  <c r="T1930"/>
  <c r="R1930"/>
  <c r="P1930"/>
  <c r="BI1928"/>
  <c r="BH1928"/>
  <c r="BG1928"/>
  <c r="BF1928"/>
  <c r="T1928"/>
  <c r="R1928"/>
  <c r="P1928"/>
  <c r="BI1927"/>
  <c r="BH1927"/>
  <c r="BG1927"/>
  <c r="BF1927"/>
  <c r="T1927"/>
  <c r="R1927"/>
  <c r="P1927"/>
  <c r="BI1926"/>
  <c r="BH1926"/>
  <c r="BG1926"/>
  <c r="BF1926"/>
  <c r="T1926"/>
  <c r="R1926"/>
  <c r="P1926"/>
  <c r="BI1920"/>
  <c r="BH1920"/>
  <c r="BG1920"/>
  <c r="BF1920"/>
  <c r="T1920"/>
  <c r="R1920"/>
  <c r="P1920"/>
  <c r="BI1917"/>
  <c r="BH1917"/>
  <c r="BG1917"/>
  <c r="BF1917"/>
  <c r="T1917"/>
  <c r="R1917"/>
  <c r="P1917"/>
  <c r="BI1914"/>
  <c r="BH1914"/>
  <c r="BG1914"/>
  <c r="BF1914"/>
  <c r="T1914"/>
  <c r="R1914"/>
  <c r="P1914"/>
  <c r="BI1911"/>
  <c r="BH1911"/>
  <c r="BG1911"/>
  <c r="BF1911"/>
  <c r="T1911"/>
  <c r="R1911"/>
  <c r="P1911"/>
  <c r="BI1908"/>
  <c r="BH1908"/>
  <c r="BG1908"/>
  <c r="BF1908"/>
  <c r="T1908"/>
  <c r="R1908"/>
  <c r="P1908"/>
  <c r="BI1905"/>
  <c r="BH1905"/>
  <c r="BG1905"/>
  <c r="BF1905"/>
  <c r="T1905"/>
  <c r="R1905"/>
  <c r="P1905"/>
  <c r="BI1904"/>
  <c r="BH1904"/>
  <c r="BG1904"/>
  <c r="BF1904"/>
  <c r="T1904"/>
  <c r="R1904"/>
  <c r="P1904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87"/>
  <c r="BH1887"/>
  <c r="BG1887"/>
  <c r="BF1887"/>
  <c r="T1887"/>
  <c r="R1887"/>
  <c r="P1887"/>
  <c r="BI1883"/>
  <c r="BH1883"/>
  <c r="BG1883"/>
  <c r="BF1883"/>
  <c r="T1883"/>
  <c r="R1883"/>
  <c r="P1883"/>
  <c r="BI1877"/>
  <c r="BH1877"/>
  <c r="BG1877"/>
  <c r="BF1877"/>
  <c r="T1877"/>
  <c r="R1877"/>
  <c r="P1877"/>
  <c r="BI1868"/>
  <c r="BH1868"/>
  <c r="BG1868"/>
  <c r="BF1868"/>
  <c r="T1868"/>
  <c r="R1868"/>
  <c r="P1868"/>
  <c r="BI1867"/>
  <c r="BH1867"/>
  <c r="BG1867"/>
  <c r="BF1867"/>
  <c r="T1867"/>
  <c r="R1867"/>
  <c r="P1867"/>
  <c r="BI1859"/>
  <c r="BH1859"/>
  <c r="BG1859"/>
  <c r="BF1859"/>
  <c r="T1859"/>
  <c r="R1859"/>
  <c r="P1859"/>
  <c r="BI1855"/>
  <c r="BH1855"/>
  <c r="BG1855"/>
  <c r="BF1855"/>
  <c r="T1855"/>
  <c r="R1855"/>
  <c r="P1855"/>
  <c r="BI1852"/>
  <c r="BH1852"/>
  <c r="BG1852"/>
  <c r="BF1852"/>
  <c r="T1852"/>
  <c r="R1852"/>
  <c r="P1852"/>
  <c r="BI1850"/>
  <c r="BH1850"/>
  <c r="BG1850"/>
  <c r="BF1850"/>
  <c r="T1850"/>
  <c r="R1850"/>
  <c r="P1850"/>
  <c r="BI1849"/>
  <c r="BH1849"/>
  <c r="BG1849"/>
  <c r="BF1849"/>
  <c r="T1849"/>
  <c r="R1849"/>
  <c r="P1849"/>
  <c r="BI1846"/>
  <c r="BH1846"/>
  <c r="BG1846"/>
  <c r="BF1846"/>
  <c r="T1846"/>
  <c r="R1846"/>
  <c r="P1846"/>
  <c r="BI1838"/>
  <c r="BH1838"/>
  <c r="BG1838"/>
  <c r="BF1838"/>
  <c r="T1838"/>
  <c r="R1838"/>
  <c r="P1838"/>
  <c r="BI1831"/>
  <c r="BH1831"/>
  <c r="BG1831"/>
  <c r="BF1831"/>
  <c r="T1831"/>
  <c r="R1831"/>
  <c r="P1831"/>
  <c r="BI1821"/>
  <c r="BH1821"/>
  <c r="BG1821"/>
  <c r="BF1821"/>
  <c r="T1821"/>
  <c r="R1821"/>
  <c r="P1821"/>
  <c r="BI1818"/>
  <c r="BH1818"/>
  <c r="BG1818"/>
  <c r="BF1818"/>
  <c r="T1818"/>
  <c r="R1818"/>
  <c r="P1818"/>
  <c r="BI1814"/>
  <c r="BH1814"/>
  <c r="BG1814"/>
  <c r="BF1814"/>
  <c r="T1814"/>
  <c r="R1814"/>
  <c r="P1814"/>
  <c r="BI1809"/>
  <c r="BH1809"/>
  <c r="BG1809"/>
  <c r="BF1809"/>
  <c r="T1809"/>
  <c r="R1809"/>
  <c r="P1809"/>
  <c r="BI1804"/>
  <c r="BH1804"/>
  <c r="BG1804"/>
  <c r="BF1804"/>
  <c r="T1804"/>
  <c r="R1804"/>
  <c r="P1804"/>
  <c r="BI1795"/>
  <c r="BH1795"/>
  <c r="BG1795"/>
  <c r="BF1795"/>
  <c r="T1795"/>
  <c r="R1795"/>
  <c r="P1795"/>
  <c r="BI1785"/>
  <c r="BH1785"/>
  <c r="BG1785"/>
  <c r="BF1785"/>
  <c r="T1785"/>
  <c r="R1785"/>
  <c r="P1785"/>
  <c r="BI1783"/>
  <c r="BH1783"/>
  <c r="BG1783"/>
  <c r="BF1783"/>
  <c r="T1783"/>
  <c r="R1783"/>
  <c r="P1783"/>
  <c r="BI1781"/>
  <c r="BH1781"/>
  <c r="BG1781"/>
  <c r="BF1781"/>
  <c r="T1781"/>
  <c r="R1781"/>
  <c r="P1781"/>
  <c r="BI1772"/>
  <c r="BH1772"/>
  <c r="BG1772"/>
  <c r="BF1772"/>
  <c r="T1772"/>
  <c r="R1772"/>
  <c r="P1772"/>
  <c r="BI1768"/>
  <c r="BH1768"/>
  <c r="BG1768"/>
  <c r="BF1768"/>
  <c r="T1768"/>
  <c r="R1768"/>
  <c r="P1768"/>
  <c r="BI1761"/>
  <c r="BH1761"/>
  <c r="BG1761"/>
  <c r="BF1761"/>
  <c r="T1761"/>
  <c r="R1761"/>
  <c r="P1761"/>
  <c r="BI1758"/>
  <c r="BH1758"/>
  <c r="BG1758"/>
  <c r="BF1758"/>
  <c r="T1758"/>
  <c r="R1758"/>
  <c r="P1758"/>
  <c r="BI1755"/>
  <c r="BH1755"/>
  <c r="BG1755"/>
  <c r="BF1755"/>
  <c r="T1755"/>
  <c r="R1755"/>
  <c r="P1755"/>
  <c r="BI1754"/>
  <c r="BH1754"/>
  <c r="BG1754"/>
  <c r="BF1754"/>
  <c r="T1754"/>
  <c r="R1754"/>
  <c r="P1754"/>
  <c r="BI1751"/>
  <c r="BH1751"/>
  <c r="BG1751"/>
  <c r="BF1751"/>
  <c r="T1751"/>
  <c r="R1751"/>
  <c r="P1751"/>
  <c r="BI1745"/>
  <c r="BH1745"/>
  <c r="BG1745"/>
  <c r="BF1745"/>
  <c r="T1745"/>
  <c r="R1745"/>
  <c r="P1745"/>
  <c r="BI1737"/>
  <c r="BH1737"/>
  <c r="BG1737"/>
  <c r="BF1737"/>
  <c r="T1737"/>
  <c r="R1737"/>
  <c r="P1737"/>
  <c r="BI1735"/>
  <c r="BH1735"/>
  <c r="BG1735"/>
  <c r="BF1735"/>
  <c r="T1735"/>
  <c r="R1735"/>
  <c r="P1735"/>
  <c r="BI1728"/>
  <c r="BH1728"/>
  <c r="BG1728"/>
  <c r="BF1728"/>
  <c r="T1728"/>
  <c r="R1728"/>
  <c r="P1728"/>
  <c r="BI1725"/>
  <c r="BH1725"/>
  <c r="BG1725"/>
  <c r="BF1725"/>
  <c r="T1725"/>
  <c r="R1725"/>
  <c r="P1725"/>
  <c r="BI1721"/>
  <c r="BH1721"/>
  <c r="BG1721"/>
  <c r="BF1721"/>
  <c r="T1721"/>
  <c r="R1721"/>
  <c r="P1721"/>
  <c r="BI1717"/>
  <c r="BH1717"/>
  <c r="BG1717"/>
  <c r="BF1717"/>
  <c r="T1717"/>
  <c r="R1717"/>
  <c r="P1717"/>
  <c r="BI1713"/>
  <c r="BH1713"/>
  <c r="BG1713"/>
  <c r="BF1713"/>
  <c r="T1713"/>
  <c r="R1713"/>
  <c r="P1713"/>
  <c r="BI1709"/>
  <c r="BH1709"/>
  <c r="BG1709"/>
  <c r="BF1709"/>
  <c r="T1709"/>
  <c r="R1709"/>
  <c r="P1709"/>
  <c r="BI1705"/>
  <c r="BH1705"/>
  <c r="BG1705"/>
  <c r="BF1705"/>
  <c r="T1705"/>
  <c r="R1705"/>
  <c r="P1705"/>
  <c r="BI1702"/>
  <c r="BH1702"/>
  <c r="BG1702"/>
  <c r="BF1702"/>
  <c r="T1702"/>
  <c r="R1702"/>
  <c r="P1702"/>
  <c r="BI1699"/>
  <c r="BH1699"/>
  <c r="BG1699"/>
  <c r="BF1699"/>
  <c r="T1699"/>
  <c r="R1699"/>
  <c r="P1699"/>
  <c r="BI1696"/>
  <c r="BH1696"/>
  <c r="BG1696"/>
  <c r="BF1696"/>
  <c r="T1696"/>
  <c r="R1696"/>
  <c r="P1696"/>
  <c r="BI1693"/>
  <c r="BH1693"/>
  <c r="BG1693"/>
  <c r="BF1693"/>
  <c r="T1693"/>
  <c r="R1693"/>
  <c r="P1693"/>
  <c r="BI1685"/>
  <c r="BH1685"/>
  <c r="BG1685"/>
  <c r="BF1685"/>
  <c r="T1685"/>
  <c r="R1685"/>
  <c r="P1685"/>
  <c r="BI1679"/>
  <c r="BH1679"/>
  <c r="BG1679"/>
  <c r="BF1679"/>
  <c r="T1679"/>
  <c r="R1679"/>
  <c r="P1679"/>
  <c r="BI1678"/>
  <c r="BH1678"/>
  <c r="BG1678"/>
  <c r="BF1678"/>
  <c r="T1678"/>
  <c r="R1678"/>
  <c r="P1678"/>
  <c r="BI1676"/>
  <c r="BH1676"/>
  <c r="BG1676"/>
  <c r="BF1676"/>
  <c r="T1676"/>
  <c r="R1676"/>
  <c r="P1676"/>
  <c r="BI1674"/>
  <c r="BH1674"/>
  <c r="BG1674"/>
  <c r="BF1674"/>
  <c r="T1674"/>
  <c r="R1674"/>
  <c r="P1674"/>
  <c r="BI1671"/>
  <c r="BH1671"/>
  <c r="BG1671"/>
  <c r="BF1671"/>
  <c r="T1671"/>
  <c r="R1671"/>
  <c r="P1671"/>
  <c r="BI1669"/>
  <c r="BH1669"/>
  <c r="BG1669"/>
  <c r="BF1669"/>
  <c r="T1669"/>
  <c r="R1669"/>
  <c r="P1669"/>
  <c r="BI1666"/>
  <c r="BH1666"/>
  <c r="BG1666"/>
  <c r="BF1666"/>
  <c r="T1666"/>
  <c r="R1666"/>
  <c r="P1666"/>
  <c r="BI1662"/>
  <c r="BH1662"/>
  <c r="BG1662"/>
  <c r="BF1662"/>
  <c r="T1662"/>
  <c r="R1662"/>
  <c r="P1662"/>
  <c r="BI1660"/>
  <c r="BH1660"/>
  <c r="BG1660"/>
  <c r="BF1660"/>
  <c r="T1660"/>
  <c r="R1660"/>
  <c r="P1660"/>
  <c r="BI1659"/>
  <c r="BH1659"/>
  <c r="BG1659"/>
  <c r="BF1659"/>
  <c r="T1659"/>
  <c r="R1659"/>
  <c r="P1659"/>
  <c r="BI1658"/>
  <c r="BH1658"/>
  <c r="BG1658"/>
  <c r="BF1658"/>
  <c r="T1658"/>
  <c r="R1658"/>
  <c r="P1658"/>
  <c r="BI1657"/>
  <c r="BH1657"/>
  <c r="BG1657"/>
  <c r="BF1657"/>
  <c r="T1657"/>
  <c r="R1657"/>
  <c r="P1657"/>
  <c r="BI1656"/>
  <c r="BH1656"/>
  <c r="BG1656"/>
  <c r="BF1656"/>
  <c r="T1656"/>
  <c r="R1656"/>
  <c r="P1656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44"/>
  <c r="BH1644"/>
  <c r="BG1644"/>
  <c r="BF1644"/>
  <c r="T1644"/>
  <c r="R1644"/>
  <c r="P1644"/>
  <c r="BI1642"/>
  <c r="BH1642"/>
  <c r="BG1642"/>
  <c r="BF1642"/>
  <c r="T1642"/>
  <c r="R1642"/>
  <c r="P1642"/>
  <c r="BI1637"/>
  <c r="BH1637"/>
  <c r="BG1637"/>
  <c r="BF1637"/>
  <c r="T1637"/>
  <c r="R1637"/>
  <c r="P1637"/>
  <c r="BI1635"/>
  <c r="BH1635"/>
  <c r="BG1635"/>
  <c r="BF1635"/>
  <c r="T1635"/>
  <c r="R1635"/>
  <c r="P1635"/>
  <c r="BI1623"/>
  <c r="BH1623"/>
  <c r="BG1623"/>
  <c r="BF1623"/>
  <c r="T1623"/>
  <c r="R1623"/>
  <c r="P1623"/>
  <c r="BI1621"/>
  <c r="BH1621"/>
  <c r="BG1621"/>
  <c r="BF1621"/>
  <c r="T1621"/>
  <c r="R1621"/>
  <c r="P1621"/>
  <c r="BI1610"/>
  <c r="BH1610"/>
  <c r="BG1610"/>
  <c r="BF1610"/>
  <c r="T1610"/>
  <c r="R1610"/>
  <c r="P1610"/>
  <c r="BI1608"/>
  <c r="BH1608"/>
  <c r="BG1608"/>
  <c r="BF1608"/>
  <c r="T1608"/>
  <c r="R1608"/>
  <c r="P1608"/>
  <c r="BI1606"/>
  <c r="BH1606"/>
  <c r="BG1606"/>
  <c r="BF1606"/>
  <c r="T1606"/>
  <c r="R1606"/>
  <c r="P1606"/>
  <c r="BI1595"/>
  <c r="BH1595"/>
  <c r="BG1595"/>
  <c r="BF1595"/>
  <c r="T1595"/>
  <c r="R1595"/>
  <c r="P1595"/>
  <c r="BI1593"/>
  <c r="BH1593"/>
  <c r="BG1593"/>
  <c r="BF1593"/>
  <c r="T1593"/>
  <c r="R1593"/>
  <c r="P1593"/>
  <c r="BI1590"/>
  <c r="BH1590"/>
  <c r="BG1590"/>
  <c r="BF1590"/>
  <c r="T1590"/>
  <c r="R1590"/>
  <c r="P1590"/>
  <c r="BI1580"/>
  <c r="BH1580"/>
  <c r="BG1580"/>
  <c r="BF1580"/>
  <c r="T1580"/>
  <c r="R1580"/>
  <c r="P1580"/>
  <c r="BI1579"/>
  <c r="BH1579"/>
  <c r="BG1579"/>
  <c r="BF1579"/>
  <c r="T1579"/>
  <c r="R1579"/>
  <c r="P1579"/>
  <c r="BI1576"/>
  <c r="BH1576"/>
  <c r="BG1576"/>
  <c r="BF1576"/>
  <c r="T1576"/>
  <c r="R1576"/>
  <c r="P1576"/>
  <c r="BI1575"/>
  <c r="BH1575"/>
  <c r="BG1575"/>
  <c r="BF1575"/>
  <c r="T1575"/>
  <c r="R1575"/>
  <c r="P1575"/>
  <c r="BI1566"/>
  <c r="BH1566"/>
  <c r="BG1566"/>
  <c r="BF1566"/>
  <c r="T1566"/>
  <c r="R1566"/>
  <c r="P1566"/>
  <c r="BI1554"/>
  <c r="BH1554"/>
  <c r="BG1554"/>
  <c r="BF1554"/>
  <c r="T1554"/>
  <c r="R1554"/>
  <c r="P1554"/>
  <c r="BI1544"/>
  <c r="BH1544"/>
  <c r="BG1544"/>
  <c r="BF1544"/>
  <c r="T1544"/>
  <c r="R1544"/>
  <c r="P1544"/>
  <c r="BI1543"/>
  <c r="BH1543"/>
  <c r="BG1543"/>
  <c r="BF1543"/>
  <c r="T1543"/>
  <c r="R1543"/>
  <c r="P1543"/>
  <c r="BI1503"/>
  <c r="BH1503"/>
  <c r="BG1503"/>
  <c r="BF1503"/>
  <c r="T1503"/>
  <c r="R1503"/>
  <c r="P1503"/>
  <c r="BI1501"/>
  <c r="BH1501"/>
  <c r="BG1501"/>
  <c r="BF1501"/>
  <c r="T1501"/>
  <c r="R1501"/>
  <c r="P1501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55"/>
  <c r="BH1455"/>
  <c r="BG1455"/>
  <c r="BF1455"/>
  <c r="T1455"/>
  <c r="R1455"/>
  <c r="P1455"/>
  <c r="BI1453"/>
  <c r="BH1453"/>
  <c r="BG1453"/>
  <c r="BF1453"/>
  <c r="T1453"/>
  <c r="R1453"/>
  <c r="P1453"/>
  <c r="BI1437"/>
  <c r="BH1437"/>
  <c r="BG1437"/>
  <c r="BF1437"/>
  <c r="T1437"/>
  <c r="R1437"/>
  <c r="P1437"/>
  <c r="BI1435"/>
  <c r="BH1435"/>
  <c r="BG1435"/>
  <c r="BF1435"/>
  <c r="T1435"/>
  <c r="R1435"/>
  <c r="P1435"/>
  <c r="BI1427"/>
  <c r="BH1427"/>
  <c r="BG1427"/>
  <c r="BF1427"/>
  <c r="T1427"/>
  <c r="R1427"/>
  <c r="P1427"/>
  <c r="BI1425"/>
  <c r="BH1425"/>
  <c r="BG1425"/>
  <c r="BF1425"/>
  <c r="T1425"/>
  <c r="R1425"/>
  <c r="P1425"/>
  <c r="BI1417"/>
  <c r="BH1417"/>
  <c r="BG1417"/>
  <c r="BF1417"/>
  <c r="T1417"/>
  <c r="R1417"/>
  <c r="P1417"/>
  <c r="BI1415"/>
  <c r="BH1415"/>
  <c r="BG1415"/>
  <c r="BF1415"/>
  <c r="T1415"/>
  <c r="R1415"/>
  <c r="P1415"/>
  <c r="BI1405"/>
  <c r="BH1405"/>
  <c r="BG1405"/>
  <c r="BF1405"/>
  <c r="T1405"/>
  <c r="R1405"/>
  <c r="P1405"/>
  <c r="BI1399"/>
  <c r="BH1399"/>
  <c r="BG1399"/>
  <c r="BF1399"/>
  <c r="T1399"/>
  <c r="R1399"/>
  <c r="P1399"/>
  <c r="BI1397"/>
  <c r="BH1397"/>
  <c r="BG1397"/>
  <c r="BF1397"/>
  <c r="T1397"/>
  <c r="R1397"/>
  <c r="P1397"/>
  <c r="BI1396"/>
  <c r="BH1396"/>
  <c r="BG1396"/>
  <c r="BF1396"/>
  <c r="T1396"/>
  <c r="R1396"/>
  <c r="P1396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54"/>
  <c r="BH1354"/>
  <c r="BG1354"/>
  <c r="BF1354"/>
  <c r="T1354"/>
  <c r="R1354"/>
  <c r="P1354"/>
  <c r="BI1351"/>
  <c r="BH1351"/>
  <c r="BG1351"/>
  <c r="BF1351"/>
  <c r="T1351"/>
  <c r="R1351"/>
  <c r="P1351"/>
  <c r="BI1350"/>
  <c r="BH1350"/>
  <c r="BG1350"/>
  <c r="BF1350"/>
  <c r="T1350"/>
  <c r="R1350"/>
  <c r="P1350"/>
  <c r="BI1347"/>
  <c r="BH1347"/>
  <c r="BG1347"/>
  <c r="BF1347"/>
  <c r="T1347"/>
  <c r="R1347"/>
  <c r="P1347"/>
  <c r="BI1346"/>
  <c r="BH1346"/>
  <c r="BG1346"/>
  <c r="BF1346"/>
  <c r="T1346"/>
  <c r="R1346"/>
  <c r="P1346"/>
  <c r="BI1343"/>
  <c r="BH1343"/>
  <c r="BG1343"/>
  <c r="BF1343"/>
  <c r="T1343"/>
  <c r="T1342"/>
  <c r="R1343"/>
  <c r="R1342"/>
  <c r="P1343"/>
  <c r="P1342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28"/>
  <c r="BH1328"/>
  <c r="BG1328"/>
  <c r="BF1328"/>
  <c r="T1328"/>
  <c r="R1328"/>
  <c r="P1328"/>
  <c r="BI1327"/>
  <c r="BH1327"/>
  <c r="BG1327"/>
  <c r="BF1327"/>
  <c r="T1327"/>
  <c r="R1327"/>
  <c r="P1327"/>
  <c r="BI1325"/>
  <c r="BH1325"/>
  <c r="BG1325"/>
  <c r="BF1325"/>
  <c r="T1325"/>
  <c r="R1325"/>
  <c r="P1325"/>
  <c r="BI1319"/>
  <c r="BH1319"/>
  <c r="BG1319"/>
  <c r="BF1319"/>
  <c r="T1319"/>
  <c r="R1319"/>
  <c r="P1319"/>
  <c r="BI1317"/>
  <c r="BH1317"/>
  <c r="BG1317"/>
  <c r="BF1317"/>
  <c r="T1317"/>
  <c r="R1317"/>
  <c r="P1317"/>
  <c r="BI1314"/>
  <c r="BH1314"/>
  <c r="BG1314"/>
  <c r="BF1314"/>
  <c r="T1314"/>
  <c r="R1314"/>
  <c r="P1314"/>
  <c r="BI1313"/>
  <c r="BH1313"/>
  <c r="BG1313"/>
  <c r="BF1313"/>
  <c r="T1313"/>
  <c r="R1313"/>
  <c r="P1313"/>
  <c r="BI1312"/>
  <c r="BH1312"/>
  <c r="BG1312"/>
  <c r="BF1312"/>
  <c r="T1312"/>
  <c r="R1312"/>
  <c r="P1312"/>
  <c r="BI1310"/>
  <c r="BH1310"/>
  <c r="BG1310"/>
  <c r="BF1310"/>
  <c r="T1310"/>
  <c r="R1310"/>
  <c r="P1310"/>
  <c r="BI1299"/>
  <c r="BH1299"/>
  <c r="BG1299"/>
  <c r="BF1299"/>
  <c r="T1299"/>
  <c r="R1299"/>
  <c r="P1299"/>
  <c r="BI1298"/>
  <c r="BH1298"/>
  <c r="BG1298"/>
  <c r="BF1298"/>
  <c r="T1298"/>
  <c r="R1298"/>
  <c r="P1298"/>
  <c r="BI1289"/>
  <c r="BH1289"/>
  <c r="BG1289"/>
  <c r="BF1289"/>
  <c r="T1289"/>
  <c r="R1289"/>
  <c r="P1289"/>
  <c r="BI1254"/>
  <c r="BH1254"/>
  <c r="BG1254"/>
  <c r="BF1254"/>
  <c r="T1254"/>
  <c r="R1254"/>
  <c r="P1254"/>
  <c r="BI1242"/>
  <c r="BH1242"/>
  <c r="BG1242"/>
  <c r="BF1242"/>
  <c r="T1242"/>
  <c r="R1242"/>
  <c r="P1242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199"/>
  <c r="BH1199"/>
  <c r="BG1199"/>
  <c r="BF1199"/>
  <c r="T1199"/>
  <c r="R1199"/>
  <c r="P1199"/>
  <c r="BI1196"/>
  <c r="BH1196"/>
  <c r="BG1196"/>
  <c r="BF1196"/>
  <c r="T1196"/>
  <c r="R1196"/>
  <c r="P1196"/>
  <c r="BI1193"/>
  <c r="BH1193"/>
  <c r="BG1193"/>
  <c r="BF1193"/>
  <c r="T1193"/>
  <c r="R1193"/>
  <c r="P1193"/>
  <c r="BI1184"/>
  <c r="BH1184"/>
  <c r="BG1184"/>
  <c r="BF1184"/>
  <c r="T1184"/>
  <c r="R1184"/>
  <c r="P1184"/>
  <c r="BI1180"/>
  <c r="BH1180"/>
  <c r="BG1180"/>
  <c r="BF1180"/>
  <c r="T1180"/>
  <c r="R1180"/>
  <c r="P1180"/>
  <c r="BI1166"/>
  <c r="BH1166"/>
  <c r="BG1166"/>
  <c r="BF1166"/>
  <c r="T1166"/>
  <c r="R1166"/>
  <c r="P1166"/>
  <c r="BI1160"/>
  <c r="BH1160"/>
  <c r="BG1160"/>
  <c r="BF1160"/>
  <c r="T1160"/>
  <c r="R1160"/>
  <c r="P1160"/>
  <c r="BI1150"/>
  <c r="BH1150"/>
  <c r="BG1150"/>
  <c r="BF1150"/>
  <c r="T1150"/>
  <c r="R1150"/>
  <c r="P1150"/>
  <c r="BI1148"/>
  <c r="BH1148"/>
  <c r="BG1148"/>
  <c r="BF1148"/>
  <c r="T1148"/>
  <c r="R1148"/>
  <c r="P1148"/>
  <c r="BI1137"/>
  <c r="BH1137"/>
  <c r="BG1137"/>
  <c r="BF1137"/>
  <c r="T1137"/>
  <c r="R1137"/>
  <c r="P1137"/>
  <c r="BI1125"/>
  <c r="BH1125"/>
  <c r="BG1125"/>
  <c r="BF1125"/>
  <c r="T1125"/>
  <c r="R1125"/>
  <c r="P1125"/>
  <c r="BI1123"/>
  <c r="BH1123"/>
  <c r="BG1123"/>
  <c r="BF1123"/>
  <c r="T1123"/>
  <c r="R1123"/>
  <c r="P1123"/>
  <c r="BI1120"/>
  <c r="BH1120"/>
  <c r="BG1120"/>
  <c r="BF1120"/>
  <c r="T1120"/>
  <c r="R1120"/>
  <c r="P1120"/>
  <c r="BI1117"/>
  <c r="BH1117"/>
  <c r="BG1117"/>
  <c r="BF1117"/>
  <c r="T1117"/>
  <c r="R1117"/>
  <c r="P1117"/>
  <c r="BI1114"/>
  <c r="BH1114"/>
  <c r="BG1114"/>
  <c r="BF1114"/>
  <c r="T1114"/>
  <c r="R1114"/>
  <c r="P1114"/>
  <c r="BI1108"/>
  <c r="BH1108"/>
  <c r="BG1108"/>
  <c r="BF1108"/>
  <c r="T1108"/>
  <c r="R1108"/>
  <c r="P1108"/>
  <c r="BI1105"/>
  <c r="BH1105"/>
  <c r="BG1105"/>
  <c r="BF1105"/>
  <c r="T1105"/>
  <c r="R1105"/>
  <c r="P1105"/>
  <c r="BI1095"/>
  <c r="BH1095"/>
  <c r="BG1095"/>
  <c r="BF1095"/>
  <c r="T1095"/>
  <c r="R1095"/>
  <c r="P1095"/>
  <c r="BI1092"/>
  <c r="BH1092"/>
  <c r="BG1092"/>
  <c r="BF1092"/>
  <c r="T1092"/>
  <c r="R1092"/>
  <c r="P1092"/>
  <c r="BI1070"/>
  <c r="BH1070"/>
  <c r="BG1070"/>
  <c r="BF1070"/>
  <c r="T1070"/>
  <c r="R1070"/>
  <c r="P1070"/>
  <c r="BI1059"/>
  <c r="BH1059"/>
  <c r="BG1059"/>
  <c r="BF1059"/>
  <c r="T1059"/>
  <c r="R1059"/>
  <c r="P1059"/>
  <c r="BI1053"/>
  <c r="BH1053"/>
  <c r="BG1053"/>
  <c r="BF1053"/>
  <c r="T1053"/>
  <c r="R1053"/>
  <c r="P1053"/>
  <c r="BI1050"/>
  <c r="BH1050"/>
  <c r="BG1050"/>
  <c r="BF1050"/>
  <c r="T1050"/>
  <c r="R1050"/>
  <c r="P1050"/>
  <c r="BI1045"/>
  <c r="BH1045"/>
  <c r="BG1045"/>
  <c r="BF1045"/>
  <c r="T1045"/>
  <c r="R1045"/>
  <c r="P1045"/>
  <c r="BI1041"/>
  <c r="BH1041"/>
  <c r="BG1041"/>
  <c r="BF1041"/>
  <c r="T1041"/>
  <c r="R1041"/>
  <c r="P1041"/>
  <c r="BI1039"/>
  <c r="BH1039"/>
  <c r="BG1039"/>
  <c r="BF1039"/>
  <c r="T1039"/>
  <c r="R1039"/>
  <c r="P1039"/>
  <c r="BI1033"/>
  <c r="BH1033"/>
  <c r="BG1033"/>
  <c r="BF1033"/>
  <c r="T1033"/>
  <c r="R1033"/>
  <c r="P1033"/>
  <c r="BI1026"/>
  <c r="BH1026"/>
  <c r="BG1026"/>
  <c r="BF1026"/>
  <c r="T1026"/>
  <c r="R1026"/>
  <c r="P1026"/>
  <c r="BI1019"/>
  <c r="BH1019"/>
  <c r="BG1019"/>
  <c r="BF1019"/>
  <c r="T1019"/>
  <c r="R1019"/>
  <c r="P1019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6"/>
  <c r="BH986"/>
  <c r="BG986"/>
  <c r="BF986"/>
  <c r="T986"/>
  <c r="R986"/>
  <c r="P986"/>
  <c r="BI984"/>
  <c r="BH984"/>
  <c r="BG984"/>
  <c r="BF984"/>
  <c r="T984"/>
  <c r="R984"/>
  <c r="P984"/>
  <c r="BI981"/>
  <c r="BH981"/>
  <c r="BG981"/>
  <c r="BF981"/>
  <c r="T981"/>
  <c r="R981"/>
  <c r="P981"/>
  <c r="BI979"/>
  <c r="BH979"/>
  <c r="BG979"/>
  <c r="BF979"/>
  <c r="T979"/>
  <c r="R979"/>
  <c r="P979"/>
  <c r="BI971"/>
  <c r="BH971"/>
  <c r="BG971"/>
  <c r="BF971"/>
  <c r="T971"/>
  <c r="R971"/>
  <c r="P971"/>
  <c r="BI929"/>
  <c r="BH929"/>
  <c r="BG929"/>
  <c r="BF929"/>
  <c r="T929"/>
  <c r="R929"/>
  <c r="P929"/>
  <c r="BI926"/>
  <c r="BH926"/>
  <c r="BG926"/>
  <c r="BF926"/>
  <c r="T926"/>
  <c r="R926"/>
  <c r="P926"/>
  <c r="BI924"/>
  <c r="BH924"/>
  <c r="BG924"/>
  <c r="BF924"/>
  <c r="T924"/>
  <c r="R924"/>
  <c r="P924"/>
  <c r="BI904"/>
  <c r="BH904"/>
  <c r="BG904"/>
  <c r="BF904"/>
  <c r="T904"/>
  <c r="R904"/>
  <c r="P904"/>
  <c r="BI886"/>
  <c r="BH886"/>
  <c r="BG886"/>
  <c r="BF886"/>
  <c r="T886"/>
  <c r="R886"/>
  <c r="P886"/>
  <c r="BI878"/>
  <c r="BH878"/>
  <c r="BG878"/>
  <c r="BF878"/>
  <c r="T878"/>
  <c r="R878"/>
  <c r="P878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33"/>
  <c r="BH833"/>
  <c r="BG833"/>
  <c r="BF833"/>
  <c r="T833"/>
  <c r="R833"/>
  <c r="P833"/>
  <c r="BI824"/>
  <c r="BH824"/>
  <c r="BG824"/>
  <c r="BF824"/>
  <c r="T824"/>
  <c r="R824"/>
  <c r="P824"/>
  <c r="BI813"/>
  <c r="BH813"/>
  <c r="BG813"/>
  <c r="BF813"/>
  <c r="T813"/>
  <c r="R813"/>
  <c r="P813"/>
  <c r="BI807"/>
  <c r="BH807"/>
  <c r="BG807"/>
  <c r="BF807"/>
  <c r="T807"/>
  <c r="R807"/>
  <c r="P807"/>
  <c r="BI796"/>
  <c r="BH796"/>
  <c r="BG796"/>
  <c r="BF796"/>
  <c r="T796"/>
  <c r="R796"/>
  <c r="P796"/>
  <c r="BI782"/>
  <c r="BH782"/>
  <c r="BG782"/>
  <c r="BF782"/>
  <c r="T782"/>
  <c r="R782"/>
  <c r="P782"/>
  <c r="BI769"/>
  <c r="BH769"/>
  <c r="BG769"/>
  <c r="BF769"/>
  <c r="T769"/>
  <c r="R769"/>
  <c r="P769"/>
  <c r="BI754"/>
  <c r="BH754"/>
  <c r="BG754"/>
  <c r="BF754"/>
  <c r="T754"/>
  <c r="R754"/>
  <c r="P754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38"/>
  <c r="BH738"/>
  <c r="BG738"/>
  <c r="BF738"/>
  <c r="T738"/>
  <c r="R738"/>
  <c r="P738"/>
  <c r="BI728"/>
  <c r="BH728"/>
  <c r="BG728"/>
  <c r="BF728"/>
  <c r="T728"/>
  <c r="R728"/>
  <c r="P728"/>
  <c r="BI727"/>
  <c r="BH727"/>
  <c r="BG727"/>
  <c r="BF727"/>
  <c r="T727"/>
  <c r="R727"/>
  <c r="P727"/>
  <c r="BI709"/>
  <c r="BH709"/>
  <c r="BG709"/>
  <c r="BF709"/>
  <c r="T709"/>
  <c r="R709"/>
  <c r="P709"/>
  <c r="BI708"/>
  <c r="BH708"/>
  <c r="BG708"/>
  <c r="BF708"/>
  <c r="T708"/>
  <c r="R708"/>
  <c r="P708"/>
  <c r="BI703"/>
  <c r="BH703"/>
  <c r="BG703"/>
  <c r="BF703"/>
  <c r="T703"/>
  <c r="R703"/>
  <c r="P703"/>
  <c r="BI633"/>
  <c r="BH633"/>
  <c r="BG633"/>
  <c r="BF633"/>
  <c r="T633"/>
  <c r="R633"/>
  <c r="P633"/>
  <c r="BI614"/>
  <c r="BH614"/>
  <c r="BG614"/>
  <c r="BF614"/>
  <c r="T614"/>
  <c r="R614"/>
  <c r="P614"/>
  <c r="BI613"/>
  <c r="BH613"/>
  <c r="BG613"/>
  <c r="BF613"/>
  <c r="T613"/>
  <c r="R613"/>
  <c r="P613"/>
  <c r="BI595"/>
  <c r="BH595"/>
  <c r="BG595"/>
  <c r="BF595"/>
  <c r="T595"/>
  <c r="R595"/>
  <c r="P595"/>
  <c r="BI579"/>
  <c r="BH579"/>
  <c r="BG579"/>
  <c r="BF579"/>
  <c r="T579"/>
  <c r="R579"/>
  <c r="P579"/>
  <c r="BI578"/>
  <c r="BH578"/>
  <c r="BG578"/>
  <c r="BF578"/>
  <c r="T578"/>
  <c r="R578"/>
  <c r="P578"/>
  <c r="BI571"/>
  <c r="BH571"/>
  <c r="BG571"/>
  <c r="BF571"/>
  <c r="T571"/>
  <c r="R571"/>
  <c r="P571"/>
  <c r="BI568"/>
  <c r="BH568"/>
  <c r="BG568"/>
  <c r="BF568"/>
  <c r="T568"/>
  <c r="R568"/>
  <c r="P568"/>
  <c r="BI567"/>
  <c r="BH567"/>
  <c r="BG567"/>
  <c r="BF567"/>
  <c r="T567"/>
  <c r="R567"/>
  <c r="P567"/>
  <c r="BI559"/>
  <c r="BH559"/>
  <c r="BG559"/>
  <c r="BF559"/>
  <c r="T559"/>
  <c r="R559"/>
  <c r="P559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34"/>
  <c r="BH534"/>
  <c r="BG534"/>
  <c r="BF534"/>
  <c r="T534"/>
  <c r="R534"/>
  <c r="P534"/>
  <c r="BI522"/>
  <c r="BH522"/>
  <c r="BG522"/>
  <c r="BF522"/>
  <c r="T522"/>
  <c r="R522"/>
  <c r="P522"/>
  <c r="BI514"/>
  <c r="BH514"/>
  <c r="BG514"/>
  <c r="BF514"/>
  <c r="T514"/>
  <c r="R514"/>
  <c r="P514"/>
  <c r="BI499"/>
  <c r="BH499"/>
  <c r="BG499"/>
  <c r="BF499"/>
  <c r="T499"/>
  <c r="R499"/>
  <c r="P499"/>
  <c r="BI492"/>
  <c r="BH492"/>
  <c r="BG492"/>
  <c r="BF492"/>
  <c r="T492"/>
  <c r="R492"/>
  <c r="P492"/>
  <c r="BI485"/>
  <c r="BH485"/>
  <c r="BG485"/>
  <c r="BF485"/>
  <c r="T485"/>
  <c r="R485"/>
  <c r="P485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56"/>
  <c r="BH456"/>
  <c r="BG456"/>
  <c r="BF456"/>
  <c r="T456"/>
  <c r="R456"/>
  <c r="P456"/>
  <c r="BI449"/>
  <c r="BH449"/>
  <c r="BG449"/>
  <c r="BF449"/>
  <c r="T449"/>
  <c r="R449"/>
  <c r="P44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14"/>
  <c r="BH414"/>
  <c r="BG414"/>
  <c r="BF414"/>
  <c r="T414"/>
  <c r="R414"/>
  <c r="P414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50"/>
  <c r="BH350"/>
  <c r="BG350"/>
  <c r="BF350"/>
  <c r="T350"/>
  <c r="R350"/>
  <c r="P350"/>
  <c r="BI340"/>
  <c r="BH340"/>
  <c r="BG340"/>
  <c r="BF340"/>
  <c r="T340"/>
  <c r="R340"/>
  <c r="P340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0"/>
  <c r="BH310"/>
  <c r="BG310"/>
  <c r="BF310"/>
  <c r="T310"/>
  <c r="R310"/>
  <c r="P310"/>
  <c r="BI299"/>
  <c r="BH299"/>
  <c r="BG299"/>
  <c r="BF299"/>
  <c r="T299"/>
  <c r="R299"/>
  <c r="P299"/>
  <c r="BI288"/>
  <c r="BH288"/>
  <c r="BG288"/>
  <c r="BF288"/>
  <c r="T288"/>
  <c r="R288"/>
  <c r="P288"/>
  <c r="BI282"/>
  <c r="BH282"/>
  <c r="BG282"/>
  <c r="BF282"/>
  <c r="T282"/>
  <c r="R282"/>
  <c r="P282"/>
  <c r="BI281"/>
  <c r="BH281"/>
  <c r="BG281"/>
  <c r="BF281"/>
  <c r="T281"/>
  <c r="R281"/>
  <c r="P281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1"/>
  <c r="BH261"/>
  <c r="BG261"/>
  <c r="BF261"/>
  <c r="T261"/>
  <c r="R261"/>
  <c r="P26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7"/>
  <c r="BH217"/>
  <c r="BG217"/>
  <c r="BF217"/>
  <c r="T217"/>
  <c r="R217"/>
  <c r="P217"/>
  <c r="BI208"/>
  <c r="BH208"/>
  <c r="BG208"/>
  <c r="BF208"/>
  <c r="T208"/>
  <c r="R208"/>
  <c r="P208"/>
  <c r="BI207"/>
  <c r="BH207"/>
  <c r="BG207"/>
  <c r="BF207"/>
  <c r="T207"/>
  <c r="R207"/>
  <c r="P207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74"/>
  <c r="BH174"/>
  <c r="BG174"/>
  <c r="BF174"/>
  <c r="T174"/>
  <c r="R174"/>
  <c r="P174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J149"/>
  <c r="J148"/>
  <c r="F148"/>
  <c r="F146"/>
  <c r="E144"/>
  <c r="J96"/>
  <c r="J95"/>
  <c r="F95"/>
  <c r="F93"/>
  <c r="E91"/>
  <c r="J22"/>
  <c r="E22"/>
  <c r="F149"/>
  <c r="J21"/>
  <c r="J16"/>
  <c r="J146"/>
  <c r="E7"/>
  <c r="E138"/>
  <c i="1" r="L90"/>
  <c r="AM90"/>
  <c r="AM89"/>
  <c r="L89"/>
  <c r="AM87"/>
  <c r="L87"/>
  <c r="L85"/>
  <c r="L84"/>
  <c i="3" r="BK141"/>
  <c i="4" r="J960"/>
  <c r="BK790"/>
  <c r="BK707"/>
  <c r="J606"/>
  <c r="J499"/>
  <c r="J428"/>
  <c r="J798"/>
  <c r="J560"/>
  <c r="J354"/>
  <c r="BK781"/>
  <c r="J622"/>
  <c r="J548"/>
  <c r="J364"/>
  <c r="BK164"/>
  <c r="BK898"/>
  <c r="J830"/>
  <c r="BK727"/>
  <c r="BK629"/>
  <c r="J497"/>
  <c r="J419"/>
  <c r="J209"/>
  <c r="BK152"/>
  <c r="BK907"/>
  <c r="BK806"/>
  <c r="J687"/>
  <c r="BK497"/>
  <c r="J359"/>
  <c r="BK266"/>
  <c i="5" r="BK147"/>
  <c r="BK179"/>
  <c r="J153"/>
  <c r="BK137"/>
  <c r="J160"/>
  <c i="6" r="BK298"/>
  <c r="BK284"/>
  <c r="J247"/>
  <c r="J208"/>
  <c r="J144"/>
  <c r="BK316"/>
  <c r="BK287"/>
  <c r="BK232"/>
  <c r="J217"/>
  <c r="BK181"/>
  <c r="J148"/>
  <c r="BK304"/>
  <c r="BK276"/>
  <c r="BK226"/>
  <c r="BK193"/>
  <c r="J165"/>
  <c r="J307"/>
  <c r="BK257"/>
  <c r="J219"/>
  <c r="J172"/>
  <c r="BK323"/>
  <c r="J278"/>
  <c r="J251"/>
  <c r="J185"/>
  <c r="J146"/>
  <c r="J261"/>
  <c r="J242"/>
  <c r="J192"/>
  <c r="J160"/>
  <c r="BK325"/>
  <c r="J282"/>
  <c r="J249"/>
  <c r="BK188"/>
  <c i="7" r="BK218"/>
  <c r="BK188"/>
  <c i="8" r="BK165"/>
  <c r="J177"/>
  <c r="BK193"/>
  <c r="BK167"/>
  <c r="BK189"/>
  <c r="J161"/>
  <c r="J175"/>
  <c r="BK148"/>
  <c r="BK178"/>
  <c i="9" r="BK308"/>
  <c r="BK282"/>
  <c r="J245"/>
  <c r="J222"/>
  <c r="BK190"/>
  <c r="J153"/>
  <c r="BK311"/>
  <c r="J286"/>
  <c r="J233"/>
  <c r="J209"/>
  <c r="J161"/>
  <c r="J323"/>
  <c r="BK303"/>
  <c r="J280"/>
  <c r="BK252"/>
  <c r="J236"/>
  <c r="BK191"/>
  <c r="BK162"/>
  <c r="BK144"/>
  <c r="BK294"/>
  <c r="BK236"/>
  <c r="J170"/>
  <c r="BK319"/>
  <c r="J292"/>
  <c r="J271"/>
  <c r="BK243"/>
  <c r="J194"/>
  <c r="J168"/>
  <c r="BK143"/>
  <c r="BK318"/>
  <c r="J287"/>
  <c r="BK277"/>
  <c r="BK261"/>
  <c r="J228"/>
  <c r="BK206"/>
  <c r="J178"/>
  <c r="J155"/>
  <c r="BK266"/>
  <c r="BK222"/>
  <c r="BK163"/>
  <c i="10" r="BK201"/>
  <c r="BK162"/>
  <c r="BK143"/>
  <c r="J195"/>
  <c r="BK148"/>
  <c r="J204"/>
  <c r="BK182"/>
  <c r="J145"/>
  <c r="BK198"/>
  <c r="J174"/>
  <c r="J152"/>
  <c r="J210"/>
  <c r="J180"/>
  <c r="J162"/>
  <c r="BK165"/>
  <c i="11" r="BK262"/>
  <c r="BK191"/>
  <c r="J191"/>
  <c r="BK161"/>
  <c r="J210"/>
  <c r="BK271"/>
  <c r="BK196"/>
  <c r="BK213"/>
  <c r="J146"/>
  <c i="12" r="J845"/>
  <c r="BK737"/>
  <c r="J595"/>
  <c r="BK487"/>
  <c r="BK359"/>
  <c r="BK275"/>
  <c r="J194"/>
  <c r="BK821"/>
  <c r="BK767"/>
  <c r="J637"/>
  <c r="J579"/>
  <c r="J380"/>
  <c r="J265"/>
  <c r="J183"/>
  <c r="J920"/>
  <c r="J814"/>
  <c r="BK758"/>
  <c r="BK515"/>
  <c r="BK233"/>
  <c r="BK183"/>
  <c r="BK884"/>
  <c r="BK814"/>
  <c r="BK789"/>
  <c r="J669"/>
  <c r="BK582"/>
  <c r="J523"/>
  <c r="J389"/>
  <c r="BK252"/>
  <c r="BK206"/>
  <c r="J873"/>
  <c r="J715"/>
  <c r="BK500"/>
  <c r="J356"/>
  <c r="J239"/>
  <c r="J875"/>
  <c r="BK771"/>
  <c r="J612"/>
  <c r="J560"/>
  <c r="BK522"/>
  <c r="BK389"/>
  <c r="J264"/>
  <c r="BK194"/>
  <c r="BK900"/>
  <c r="J802"/>
  <c r="BK627"/>
  <c r="BK566"/>
  <c r="BK495"/>
  <c r="J353"/>
  <c r="BK243"/>
  <c r="BK988"/>
  <c r="J976"/>
  <c r="J957"/>
  <c r="J918"/>
  <c r="J782"/>
  <c r="BK682"/>
  <c r="BK612"/>
  <c r="J519"/>
  <c r="BK321"/>
  <c r="BK184"/>
  <c i="13" r="BK177"/>
  <c r="BK164"/>
  <c i="14" r="BK219"/>
  <c r="BK180"/>
  <c r="J147"/>
  <c r="J177"/>
  <c r="J144"/>
  <c r="J208"/>
  <c r="BK157"/>
  <c r="J214"/>
  <c r="J162"/>
  <c r="BK198"/>
  <c r="J166"/>
  <c r="J143"/>
  <c r="BK210"/>
  <c r="J163"/>
  <c r="BK201"/>
  <c r="BK183"/>
  <c r="J151"/>
  <c r="BK204"/>
  <c r="J174"/>
  <c i="15" r="J216"/>
  <c r="BK172"/>
  <c r="BK205"/>
  <c r="J142"/>
  <c r="J151"/>
  <c r="BK177"/>
  <c r="BK231"/>
  <c r="J231"/>
  <c r="J162"/>
  <c r="J199"/>
  <c r="BK232"/>
  <c r="J176"/>
  <c r="J137"/>
  <c i="16" r="BK186"/>
  <c r="J196"/>
  <c r="J180"/>
  <c r="J213"/>
  <c r="J248"/>
  <c r="BK193"/>
  <c r="BK191"/>
  <c r="J193"/>
  <c r="BK147"/>
  <c r="J147"/>
  <c i="17" r="BK202"/>
  <c r="J168"/>
  <c r="J183"/>
  <c r="BK217"/>
  <c r="BK218"/>
  <c r="J134"/>
  <c r="BK168"/>
  <c i="18" r="BK137"/>
  <c r="BK135"/>
  <c r="BK128"/>
  <c r="BK131"/>
  <c r="BK125"/>
  <c i="2" r="J2383"/>
  <c r="J2362"/>
  <c r="BK2328"/>
  <c r="J2294"/>
  <c r="J2175"/>
  <c r="J2150"/>
  <c r="J2139"/>
  <c r="J2089"/>
  <c r="BK2036"/>
  <c r="J2020"/>
  <c r="J2003"/>
  <c r="J1973"/>
  <c r="BK1951"/>
  <c r="J1905"/>
  <c r="J1846"/>
  <c r="J1818"/>
  <c r="J1666"/>
  <c r="J1501"/>
  <c r="BK1367"/>
  <c r="J1319"/>
  <c r="J1193"/>
  <c r="J997"/>
  <c r="BK869"/>
  <c r="BK465"/>
  <c r="BK414"/>
  <c r="BK299"/>
  <c r="BK208"/>
  <c r="J1957"/>
  <c r="BK1904"/>
  <c r="J1821"/>
  <c r="J1737"/>
  <c r="BK1699"/>
  <c r="BK1477"/>
  <c r="J1335"/>
  <c r="BK1226"/>
  <c r="BK1108"/>
  <c r="BK989"/>
  <c r="BK886"/>
  <c r="J703"/>
  <c r="BK436"/>
  <c r="J340"/>
  <c r="J199"/>
  <c r="BK2175"/>
  <c r="BK2139"/>
  <c r="BK2059"/>
  <c r="J2018"/>
  <c r="BK1995"/>
  <c r="BK1980"/>
  <c r="BK1954"/>
  <c r="BK1911"/>
  <c r="J1709"/>
  <c r="BK1623"/>
  <c r="BK1501"/>
  <c r="BK1385"/>
  <c r="BK1336"/>
  <c r="BK1317"/>
  <c r="J1217"/>
  <c r="J1123"/>
  <c r="BK995"/>
  <c r="J833"/>
  <c r="J579"/>
  <c r="BK437"/>
  <c r="BK310"/>
  <c r="J2438"/>
  <c r="J1904"/>
  <c r="J1795"/>
  <c r="BK1721"/>
  <c r="BK1662"/>
  <c r="BK1455"/>
  <c r="BK1347"/>
  <c r="J1317"/>
  <c r="BK1123"/>
  <c r="BK1039"/>
  <c r="J971"/>
  <c r="BK708"/>
  <c r="BK389"/>
  <c r="J272"/>
  <c i="1" r="AS96"/>
  <c i="2" r="J864"/>
  <c r="J535"/>
  <c r="J427"/>
  <c r="J321"/>
  <c r="BK200"/>
  <c r="J1911"/>
  <c r="BK1768"/>
  <c r="J1679"/>
  <c r="BK1580"/>
  <c r="BK1346"/>
  <c r="BK1327"/>
  <c r="BK1092"/>
  <c r="BK549"/>
  <c r="J404"/>
  <c r="BK2424"/>
  <c r="J2413"/>
  <c r="J2382"/>
  <c r="BK2352"/>
  <c r="J2318"/>
  <c r="J2286"/>
  <c r="BK2186"/>
  <c r="J2153"/>
  <c r="BK2146"/>
  <c r="J2107"/>
  <c r="BK2065"/>
  <c r="BK2034"/>
  <c r="J2028"/>
  <c r="J2016"/>
  <c r="BK1993"/>
  <c r="J1989"/>
  <c r="BK1887"/>
  <c r="BK1758"/>
  <c r="BK1685"/>
  <c r="BK1635"/>
  <c r="BK1475"/>
  <c r="J1396"/>
  <c r="J1298"/>
  <c r="J1120"/>
  <c r="BK1033"/>
  <c r="BK878"/>
  <c r="J542"/>
  <c r="J389"/>
  <c r="J208"/>
  <c i="3" r="BK206"/>
  <c r="J186"/>
  <c r="BK219"/>
  <c r="J221"/>
  <c r="J183"/>
  <c r="J152"/>
  <c r="J213"/>
  <c i="4" r="BK943"/>
  <c r="BK687"/>
  <c r="BK437"/>
  <c r="BK259"/>
  <c r="J173"/>
  <c r="BK960"/>
  <c r="BK863"/>
  <c r="BK843"/>
  <c r="BK743"/>
  <c r="BK672"/>
  <c r="J583"/>
  <c r="J543"/>
  <c r="BK448"/>
  <c r="J246"/>
  <c r="J910"/>
  <c r="BK856"/>
  <c r="BK815"/>
  <c r="BK716"/>
  <c r="BK660"/>
  <c r="BK588"/>
  <c r="J477"/>
  <c r="J274"/>
  <c r="J185"/>
  <c r="BK915"/>
  <c r="J856"/>
  <c r="BK787"/>
  <c r="J727"/>
  <c r="BK590"/>
  <c r="BK477"/>
  <c r="J306"/>
  <c r="BK185"/>
  <c r="J875"/>
  <c r="BK809"/>
  <c r="BK680"/>
  <c r="BK581"/>
  <c r="J525"/>
  <c r="J456"/>
  <c r="J273"/>
  <c r="J175"/>
  <c r="BK910"/>
  <c r="BK830"/>
  <c r="J707"/>
  <c r="BK606"/>
  <c r="J460"/>
  <c r="J241"/>
  <c i="5" r="BK174"/>
  <c r="BK159"/>
  <c r="J141"/>
  <c r="J165"/>
  <c r="BK152"/>
  <c r="J161"/>
  <c r="BK139"/>
  <c r="J166"/>
  <c r="BK145"/>
  <c r="BK178"/>
  <c r="J158"/>
  <c r="BK173"/>
  <c r="BK138"/>
  <c i="6" r="BK314"/>
  <c r="BK296"/>
  <c r="BK263"/>
  <c r="BK237"/>
  <c r="BK158"/>
  <c r="BK312"/>
  <c r="BK271"/>
  <c r="J234"/>
  <c r="BK224"/>
  <c r="BK204"/>
  <c r="BK160"/>
  <c r="J292"/>
  <c r="J255"/>
  <c r="BK221"/>
  <c r="BK192"/>
  <c r="J152"/>
  <c r="J313"/>
  <c r="J245"/>
  <c r="BK183"/>
  <c r="J145"/>
  <c r="J284"/>
  <c r="J253"/>
  <c r="BK187"/>
  <c r="J149"/>
  <c r="J268"/>
  <c r="BK243"/>
  <c r="J180"/>
  <c r="BK148"/>
  <c r="BK307"/>
  <c r="BK255"/>
  <c r="BK197"/>
  <c r="BK165"/>
  <c i="7" r="BK217"/>
  <c r="BK203"/>
  <c i="8" r="BK175"/>
  <c r="BK196"/>
  <c r="J148"/>
  <c r="J180"/>
  <c r="J193"/>
  <c r="J142"/>
  <c r="J173"/>
  <c r="J195"/>
  <c r="J156"/>
  <c r="J191"/>
  <c r="J149"/>
  <c r="BK197"/>
  <c r="BK173"/>
  <c i="9" r="BK291"/>
  <c r="J246"/>
  <c r="BK214"/>
  <c r="J197"/>
  <c r="BK168"/>
  <c r="J146"/>
  <c r="J289"/>
  <c r="J262"/>
  <c r="BK248"/>
  <c r="BK210"/>
  <c r="J173"/>
  <c r="BK155"/>
  <c r="BK316"/>
  <c r="J307"/>
  <c r="BK299"/>
  <c r="J278"/>
  <c r="BK245"/>
  <c r="BK224"/>
  <c r="J184"/>
  <c r="J159"/>
  <c r="J145"/>
  <c r="J259"/>
  <c r="J239"/>
  <c r="J220"/>
  <c r="BK173"/>
  <c r="BK158"/>
  <c r="BK310"/>
  <c r="BK281"/>
  <c r="BK254"/>
  <c r="J211"/>
  <c r="J187"/>
  <c r="J149"/>
  <c r="BK317"/>
  <c r="BK290"/>
  <c r="J279"/>
  <c r="J263"/>
  <c r="BK225"/>
  <c r="BK209"/>
  <c r="BK187"/>
  <c r="BK161"/>
  <c r="J285"/>
  <c r="J261"/>
  <c r="J235"/>
  <c r="J191"/>
  <c i="10" r="BK202"/>
  <c r="J164"/>
  <c r="BK152"/>
  <c r="BK209"/>
  <c r="J187"/>
  <c r="BK158"/>
  <c r="J214"/>
  <c r="J198"/>
  <c r="BK164"/>
  <c r="J205"/>
  <c r="BK187"/>
  <c r="J158"/>
  <c r="BK211"/>
  <c r="J188"/>
  <c r="J173"/>
  <c r="BK145"/>
  <c i="11" r="BK232"/>
  <c r="J159"/>
  <c r="BK210"/>
  <c r="BK152"/>
  <c r="J189"/>
  <c r="BK259"/>
  <c r="J155"/>
  <c r="J186"/>
  <c i="12" r="BK911"/>
  <c r="J794"/>
  <c r="BK669"/>
  <c r="J505"/>
  <c r="J377"/>
  <c r="BK283"/>
  <c r="BK209"/>
  <c r="J921"/>
  <c r="J803"/>
  <c r="J785"/>
  <c r="J719"/>
  <c r="J621"/>
  <c r="BK541"/>
  <c r="J288"/>
  <c r="J258"/>
  <c r="BK166"/>
  <c r="BK931"/>
  <c r="BK845"/>
  <c r="BK776"/>
  <c r="BK587"/>
  <c r="BK349"/>
  <c r="J222"/>
  <c r="J908"/>
  <c r="BK849"/>
  <c r="J797"/>
  <c r="J721"/>
  <c r="J659"/>
  <c r="BK577"/>
  <c r="J495"/>
  <c r="J312"/>
  <c r="J232"/>
  <c r="J176"/>
  <c r="BK801"/>
  <c r="BK742"/>
  <c r="J541"/>
  <c r="BK423"/>
  <c r="BK333"/>
  <c r="BK217"/>
  <c r="BK839"/>
  <c r="J708"/>
  <c r="J597"/>
  <c r="J542"/>
  <c r="J423"/>
  <c r="BK353"/>
  <c r="J214"/>
  <c r="BK908"/>
  <c r="J817"/>
  <c r="J682"/>
  <c r="BK589"/>
  <c r="J500"/>
  <c r="J321"/>
  <c r="J196"/>
  <c r="J988"/>
  <c r="BK976"/>
  <c r="BK957"/>
  <c r="J944"/>
  <c r="J852"/>
  <c r="BK702"/>
  <c r="BK650"/>
  <c r="J587"/>
  <c r="J530"/>
  <c r="J349"/>
  <c r="J261"/>
  <c i="13" r="J151"/>
  <c r="J162"/>
  <c r="J159"/>
  <c r="J179"/>
  <c r="BK158"/>
  <c r="BK179"/>
  <c r="J158"/>
  <c i="14" r="BK200"/>
  <c r="BK166"/>
  <c r="J197"/>
  <c r="J217"/>
  <c r="BK191"/>
  <c r="BK147"/>
  <c r="J204"/>
  <c r="BK160"/>
  <c r="BK206"/>
  <c r="BK185"/>
  <c r="J153"/>
  <c r="BK221"/>
  <c r="J180"/>
  <c r="BK218"/>
  <c r="J198"/>
  <c r="BK179"/>
  <c r="BK156"/>
  <c r="J222"/>
  <c r="J183"/>
  <c r="J157"/>
  <c i="15" r="BK176"/>
  <c r="J208"/>
  <c r="J143"/>
  <c r="J190"/>
  <c r="BK167"/>
  <c r="BK197"/>
  <c r="J205"/>
  <c r="J161"/>
  <c r="J181"/>
  <c r="J210"/>
  <c r="J154"/>
  <c i="16" r="J202"/>
  <c r="J205"/>
  <c r="J150"/>
  <c r="BK185"/>
  <c r="J199"/>
  <c r="J144"/>
  <c r="BK241"/>
  <c r="J182"/>
  <c r="BK181"/>
  <c i="17" r="BK231"/>
  <c r="BK240"/>
  <c r="BK158"/>
  <c r="J213"/>
  <c r="BK220"/>
  <c r="BK213"/>
  <c r="J231"/>
  <c i="18" r="J141"/>
  <c r="J136"/>
  <c r="BK129"/>
  <c r="J137"/>
  <c r="J128"/>
  <c i="2" r="BK2410"/>
  <c r="J2352"/>
  <c r="BK2318"/>
  <c r="J2288"/>
  <c r="J2167"/>
  <c r="J2146"/>
  <c r="BK2128"/>
  <c r="J2065"/>
  <c r="BK2024"/>
  <c r="J2011"/>
  <c r="J1987"/>
  <c r="BK1964"/>
  <c r="J1950"/>
  <c r="BK1893"/>
  <c r="J1751"/>
  <c r="J1662"/>
  <c r="J1637"/>
  <c r="BK1425"/>
  <c r="J1338"/>
  <c r="J1223"/>
  <c r="J1148"/>
  <c r="J1008"/>
  <c r="BK981"/>
  <c r="BK807"/>
  <c r="BK559"/>
  <c r="BK428"/>
  <c r="BK328"/>
  <c r="J246"/>
  <c r="BK2423"/>
  <c r="J1962"/>
  <c r="J1927"/>
  <c r="J1838"/>
  <c r="BK1735"/>
  <c r="BK1658"/>
  <c r="J1427"/>
  <c r="J1331"/>
  <c r="BK1220"/>
  <c r="J1050"/>
  <c r="BK984"/>
  <c r="J754"/>
  <c r="J571"/>
  <c r="J386"/>
  <c r="BK272"/>
  <c r="BK2294"/>
  <c r="BK2136"/>
  <c r="BK2052"/>
  <c r="BK2028"/>
  <c r="J1997"/>
  <c r="BK1971"/>
  <c r="J1936"/>
  <c r="BK1855"/>
  <c r="J1669"/>
  <c r="BK1610"/>
  <c r="J1544"/>
  <c r="J1399"/>
  <c r="J1328"/>
  <c r="BK1199"/>
  <c r="BK1120"/>
  <c r="BK971"/>
  <c r="BK769"/>
  <c r="J400"/>
  <c r="BK199"/>
  <c r="BK1937"/>
  <c r="BK1883"/>
  <c r="BK1772"/>
  <c r="J1717"/>
  <c r="J1566"/>
  <c r="BK1405"/>
  <c r="J1340"/>
  <c r="BK1325"/>
  <c r="J1053"/>
  <c r="BK979"/>
  <c r="BK748"/>
  <c r="BK492"/>
  <c r="J328"/>
  <c r="BK240"/>
  <c r="J2419"/>
  <c r="J1855"/>
  <c r="BK1781"/>
  <c r="J1671"/>
  <c r="J1642"/>
  <c r="J1475"/>
  <c r="J1289"/>
  <c r="BK1125"/>
  <c r="J813"/>
  <c r="BK514"/>
  <c r="J393"/>
  <c r="BK340"/>
  <c r="J2417"/>
  <c r="J1849"/>
  <c r="BK1745"/>
  <c r="BK1660"/>
  <c r="J1543"/>
  <c r="BK1343"/>
  <c r="J1180"/>
  <c r="BK1001"/>
  <c r="BK824"/>
  <c r="BK595"/>
  <c r="BK324"/>
  <c r="J282"/>
  <c r="J217"/>
  <c r="BK2415"/>
  <c r="J2412"/>
  <c r="BK2376"/>
  <c r="J2328"/>
  <c r="BK2288"/>
  <c r="BK2167"/>
  <c r="J2152"/>
  <c r="J2140"/>
  <c r="J2096"/>
  <c r="J2052"/>
  <c r="J2032"/>
  <c r="BK2020"/>
  <c r="J2001"/>
  <c r="J1964"/>
  <c r="BK1920"/>
  <c r="BK1717"/>
  <c r="BK1651"/>
  <c r="BK1554"/>
  <c r="BK1427"/>
  <c r="J1339"/>
  <c r="J1214"/>
  <c r="BK1070"/>
  <c r="J1001"/>
  <c r="J728"/>
  <c r="J568"/>
  <c r="J485"/>
  <c r="BK269"/>
  <c i="3" r="J232"/>
  <c r="BK232"/>
  <c r="BK228"/>
  <c r="J181"/>
  <c r="J189"/>
  <c r="J193"/>
  <c r="BK209"/>
  <c r="J147"/>
  <c i="4" r="BK946"/>
  <c r="BK798"/>
  <c r="BK770"/>
  <c r="BK697"/>
  <c r="BK593"/>
  <c r="J523"/>
  <c r="BK456"/>
  <c r="BK346"/>
  <c r="BK158"/>
  <c r="BK905"/>
  <c r="J871"/>
  <c r="J849"/>
  <c r="J826"/>
  <c r="BK771"/>
  <c r="J713"/>
  <c r="J604"/>
  <c r="J562"/>
  <c r="J521"/>
  <c r="J448"/>
  <c r="BK369"/>
  <c r="BK274"/>
  <c r="J181"/>
  <c r="J946"/>
  <c r="J893"/>
  <c r="BK819"/>
  <c r="J702"/>
  <c r="J546"/>
  <c r="J423"/>
  <c r="BK327"/>
  <c r="J238"/>
  <c r="BK167"/>
  <c r="BK880"/>
  <c r="J851"/>
  <c r="BK797"/>
  <c r="BK683"/>
  <c r="BK595"/>
  <c r="BK460"/>
  <c r="J266"/>
  <c r="J152"/>
  <c r="J890"/>
  <c r="J852"/>
  <c r="J784"/>
  <c r="J672"/>
  <c r="J616"/>
  <c r="J566"/>
  <c r="J474"/>
  <c r="J223"/>
  <c r="BK953"/>
  <c r="J869"/>
  <c r="BK799"/>
  <c r="BK733"/>
  <c r="BK602"/>
  <c r="J541"/>
  <c r="BK359"/>
  <c r="BK244"/>
  <c r="BK944"/>
  <c r="BK854"/>
  <c r="BK825"/>
  <c r="BK724"/>
  <c r="BK548"/>
  <c r="BK464"/>
  <c r="BK333"/>
  <c r="J167"/>
  <c r="BK923"/>
  <c r="J850"/>
  <c r="BK741"/>
  <c r="BK657"/>
  <c r="BK487"/>
  <c r="BK384"/>
  <c r="BK181"/>
  <c i="5" r="J176"/>
  <c r="J154"/>
  <c r="J178"/>
  <c r="BK160"/>
  <c r="J181"/>
  <c r="J156"/>
  <c r="J180"/>
  <c r="J163"/>
  <c r="BK146"/>
  <c r="BK156"/>
  <c r="J142"/>
  <c i="6" r="BK248"/>
  <c r="J197"/>
  <c r="J155"/>
  <c r="J319"/>
  <c r="J280"/>
  <c r="BK247"/>
  <c r="J229"/>
  <c r="J214"/>
  <c r="J153"/>
  <c r="BK313"/>
  <c r="BK256"/>
  <c r="BK225"/>
  <c r="J195"/>
  <c r="J151"/>
  <c r="BK309"/>
  <c r="BK267"/>
  <c r="BK217"/>
  <c r="J167"/>
  <c r="J321"/>
  <c r="J259"/>
  <c r="J244"/>
  <c r="BK163"/>
  <c r="BK273"/>
  <c r="J246"/>
  <c r="BK210"/>
  <c r="J173"/>
  <c r="J137"/>
  <c r="BK301"/>
  <c r="BK259"/>
  <c r="J210"/>
  <c r="BK179"/>
  <c i="7" r="BK224"/>
  <c r="J196"/>
  <c i="8" r="J170"/>
  <c r="J189"/>
  <c r="J190"/>
  <c r="J158"/>
  <c r="J165"/>
  <c r="BK186"/>
  <c r="BK166"/>
  <c r="BK142"/>
  <c r="BK158"/>
  <c r="J174"/>
  <c r="BK143"/>
  <c r="BK190"/>
  <c r="J164"/>
  <c i="9" r="BK297"/>
  <c r="BK271"/>
  <c r="BK239"/>
  <c r="BK203"/>
  <c r="BK175"/>
  <c r="BK221"/>
  <c r="J193"/>
  <c r="J169"/>
  <c r="BK150"/>
  <c r="J297"/>
  <c r="J251"/>
  <c r="J225"/>
  <c r="BK181"/>
  <c r="J162"/>
  <c r="J306"/>
  <c r="BK289"/>
  <c r="BK267"/>
  <c r="BK228"/>
  <c r="J196"/>
  <c r="BK172"/>
  <c r="BK323"/>
  <c r="BK307"/>
  <c r="J282"/>
  <c r="BK268"/>
  <c r="BK250"/>
  <c r="J230"/>
  <c r="BK208"/>
  <c r="J189"/>
  <c r="J166"/>
  <c r="BK279"/>
  <c r="BK246"/>
  <c r="J218"/>
  <c r="BK146"/>
  <c i="10" r="BK200"/>
  <c r="J192"/>
  <c r="BK160"/>
  <c r="BK217"/>
  <c r="J201"/>
  <c r="BK179"/>
  <c r="BK213"/>
  <c r="BK193"/>
  <c r="J167"/>
  <c r="J213"/>
  <c r="J189"/>
  <c r="J165"/>
  <c r="BK171"/>
  <c i="11" r="BK274"/>
  <c r="BK155"/>
  <c r="J203"/>
  <c r="BK138"/>
  <c r="BK165"/>
  <c r="BK227"/>
  <c r="J138"/>
  <c r="BK189"/>
  <c i="12" r="BK876"/>
  <c r="J749"/>
  <c r="J619"/>
  <c r="BK435"/>
  <c r="J333"/>
  <c r="BK236"/>
  <c r="BK154"/>
  <c r="J801"/>
  <c r="J742"/>
  <c r="BK672"/>
  <c r="J563"/>
  <c r="BK312"/>
  <c r="BK214"/>
  <c r="BK946"/>
  <c r="BK817"/>
  <c r="J761"/>
  <c r="J566"/>
  <c r="BK297"/>
  <c r="J939"/>
  <c r="J860"/>
  <c r="BK805"/>
  <c r="BK755"/>
  <c r="J607"/>
  <c r="BK549"/>
  <c r="J402"/>
  <c r="BK278"/>
  <c r="J188"/>
  <c r="J821"/>
  <c r="J752"/>
  <c r="BK569"/>
  <c r="BK362"/>
  <c r="J294"/>
  <c r="BK162"/>
  <c r="BK820"/>
  <c r="BK617"/>
  <c r="J582"/>
  <c r="J492"/>
  <c r="J359"/>
  <c r="J236"/>
  <c r="BK169"/>
  <c r="BK921"/>
  <c r="BK746"/>
  <c r="J617"/>
  <c r="BK554"/>
  <c r="J413"/>
  <c r="BK288"/>
  <c r="J184"/>
  <c r="J986"/>
  <c r="J970"/>
  <c r="J953"/>
  <c r="BK890"/>
  <c r="BK790"/>
  <c r="J755"/>
  <c r="BK637"/>
  <c r="BK584"/>
  <c r="J477"/>
  <c r="BK325"/>
  <c r="BK255"/>
  <c i="13" r="J175"/>
  <c r="J145"/>
  <c r="BK153"/>
  <c r="J142"/>
  <c r="J180"/>
  <c r="BK159"/>
  <c r="BK144"/>
  <c r="J144"/>
  <c i="14" r="BK208"/>
  <c r="BK175"/>
  <c r="J218"/>
  <c r="J160"/>
  <c r="BK214"/>
  <c r="J170"/>
  <c r="J221"/>
  <c r="BK173"/>
  <c r="J194"/>
  <c r="BK159"/>
  <c r="BK220"/>
  <c r="BK171"/>
  <c r="J205"/>
  <c r="J189"/>
  <c r="J173"/>
  <c r="BK148"/>
  <c r="BK212"/>
  <c r="BK188"/>
  <c r="J145"/>
  <c i="15" r="J191"/>
  <c r="J146"/>
  <c r="J177"/>
  <c r="BK216"/>
  <c r="J184"/>
  <c r="BK158"/>
  <c r="J180"/>
  <c r="BK191"/>
  <c r="BK151"/>
  <c r="J138"/>
  <c r="J196"/>
  <c r="J148"/>
  <c i="16" r="BK224"/>
  <c r="BK248"/>
  <c r="BK189"/>
  <c r="BK221"/>
  <c r="BK180"/>
  <c r="J215"/>
  <c r="J156"/>
  <c r="BK144"/>
  <c r="J185"/>
  <c r="BK196"/>
  <c i="17" r="J218"/>
  <c r="J229"/>
  <c r="J240"/>
  <c r="J217"/>
  <c r="J225"/>
  <c r="BK225"/>
  <c r="BK233"/>
  <c r="J148"/>
  <c i="18" r="BK130"/>
  <c r="J132"/>
  <c i="2" r="BK1943"/>
  <c r="J1867"/>
  <c r="J1754"/>
  <c r="BK1674"/>
  <c r="J1405"/>
  <c r="BK1334"/>
  <c r="BK1223"/>
  <c r="J1041"/>
  <c r="J929"/>
  <c r="J751"/>
  <c r="J559"/>
  <c r="J374"/>
  <c r="J200"/>
  <c r="BK2314"/>
  <c r="BK2152"/>
  <c r="BK2080"/>
  <c r="BK2032"/>
  <c r="BK2009"/>
  <c r="BK1989"/>
  <c r="BK1956"/>
  <c r="J1901"/>
  <c r="BK1754"/>
  <c r="J1653"/>
  <c r="BK1566"/>
  <c r="BK1417"/>
  <c r="J1343"/>
  <c r="BK1312"/>
  <c r="BK1137"/>
  <c r="BK1026"/>
  <c r="J824"/>
  <c r="BK522"/>
  <c r="J383"/>
  <c r="J243"/>
  <c r="J1897"/>
  <c r="BK1818"/>
  <c r="J1725"/>
  <c r="BK1595"/>
  <c r="J1477"/>
  <c r="BK1333"/>
  <c r="J1184"/>
  <c r="J1019"/>
  <c r="J878"/>
  <c r="J613"/>
  <c r="J370"/>
  <c r="BK193"/>
  <c r="BK1930"/>
  <c r="BK1867"/>
  <c r="BK1804"/>
  <c r="J1699"/>
  <c r="BK1653"/>
  <c r="J1580"/>
  <c r="BK1415"/>
  <c r="J1220"/>
  <c r="J1095"/>
  <c r="BK754"/>
  <c r="BK728"/>
  <c r="BK456"/>
  <c r="J350"/>
  <c r="J240"/>
  <c r="J2416"/>
  <c r="BK1846"/>
  <c r="J1728"/>
  <c r="J1657"/>
  <c r="J1554"/>
  <c r="BK1335"/>
  <c r="BK1150"/>
  <c r="J981"/>
  <c r="J708"/>
  <c r="BK535"/>
  <c r="J232"/>
  <c r="J2424"/>
  <c r="J2414"/>
  <c r="BK2383"/>
  <c r="BK2339"/>
  <c r="J2308"/>
  <c r="J2196"/>
  <c r="J2154"/>
  <c r="BK2150"/>
  <c r="J2135"/>
  <c r="J2080"/>
  <c r="J2040"/>
  <c r="BK2026"/>
  <c r="J2009"/>
  <c r="BK1997"/>
  <c r="J1967"/>
  <c r="J1917"/>
  <c r="J1783"/>
  <c r="J1696"/>
  <c r="J1623"/>
  <c r="BK1493"/>
  <c r="J1397"/>
  <c r="BK1332"/>
  <c r="BK1208"/>
  <c r="BK1053"/>
  <c r="J986"/>
  <c r="J769"/>
  <c r="BK579"/>
  <c r="BK433"/>
  <c r="J249"/>
  <c i="3" r="J215"/>
  <c r="BK246"/>
  <c r="BK183"/>
  <c r="J188"/>
  <c r="J190"/>
  <c r="J225"/>
  <c r="BK158"/>
  <c r="BK152"/>
  <c i="4" r="BK354"/>
  <c r="BK200"/>
  <c r="J907"/>
  <c r="BK875"/>
  <c r="J864"/>
  <c r="J724"/>
  <c r="J451"/>
  <c r="BK245"/>
  <c r="BK700"/>
  <c r="BK455"/>
  <c r="BK415"/>
  <c r="J307"/>
  <c r="BK223"/>
  <c r="J940"/>
  <c r="J854"/>
  <c r="BK779"/>
  <c r="J718"/>
  <c r="J602"/>
  <c r="BK532"/>
  <c r="J369"/>
  <c r="J197"/>
  <c r="BK947"/>
  <c r="J863"/>
  <c r="J800"/>
  <c r="J700"/>
  <c r="BK641"/>
  <c r="BK847"/>
  <c r="BK616"/>
  <c r="BK499"/>
  <c r="J259"/>
  <c r="BK197"/>
  <c r="BK942"/>
  <c r="J827"/>
  <c r="J764"/>
  <c r="BK671"/>
  <c r="BK560"/>
  <c r="J490"/>
  <c r="BK409"/>
  <c r="J158"/>
  <c r="J914"/>
  <c r="J847"/>
  <c r="J743"/>
  <c r="J660"/>
  <c r="BK523"/>
  <c r="J409"/>
  <c r="BK256"/>
  <c i="6" r="J189"/>
  <c r="J150"/>
  <c r="J309"/>
  <c r="BK274"/>
  <c r="J224"/>
  <c r="BK194"/>
  <c r="BK172"/>
  <c r="J320"/>
  <c r="J271"/>
  <c r="BK199"/>
  <c r="BK138"/>
  <c r="J272"/>
  <c r="J248"/>
  <c r="BK167"/>
  <c r="BK299"/>
  <c r="J258"/>
  <c r="BK231"/>
  <c r="J181"/>
  <c r="BK153"/>
  <c r="J316"/>
  <c r="J265"/>
  <c r="J212"/>
  <c r="J187"/>
  <c r="BK144"/>
  <c i="7" r="BK187"/>
  <c r="BK185"/>
  <c r="BK182"/>
  <c r="BK177"/>
  <c r="BK170"/>
  <c r="BK162"/>
  <c r="BK156"/>
  <c r="BK153"/>
  <c r="BK151"/>
  <c r="J147"/>
  <c r="BK145"/>
  <c r="J224"/>
  <c r="J217"/>
  <c r="J215"/>
  <c r="J212"/>
  <c r="J193"/>
  <c r="J183"/>
  <c r="BK181"/>
  <c r="J180"/>
  <c r="J179"/>
  <c r="BK174"/>
  <c r="BK173"/>
  <c r="J171"/>
  <c r="BK166"/>
  <c r="BK160"/>
  <c r="J156"/>
  <c r="J154"/>
  <c r="BK225"/>
  <c r="BK223"/>
  <c r="J218"/>
  <c r="J216"/>
  <c r="BK212"/>
  <c r="BK204"/>
  <c r="BK200"/>
  <c r="J197"/>
  <c r="BK195"/>
  <c r="BK190"/>
  <c r="J189"/>
  <c r="BK184"/>
  <c r="BK180"/>
  <c r="J177"/>
  <c r="BK175"/>
  <c r="J173"/>
  <c r="J172"/>
  <c r="J170"/>
  <c r="J165"/>
  <c r="BK163"/>
  <c r="J160"/>
  <c r="BK157"/>
  <c r="BK155"/>
  <c r="J152"/>
  <c r="BK148"/>
  <c r="BK172"/>
  <c r="J169"/>
  <c r="BK167"/>
  <c r="BK164"/>
  <c r="BK161"/>
  <c r="J155"/>
  <c r="J153"/>
  <c r="J151"/>
  <c r="J148"/>
  <c r="J226"/>
  <c r="J225"/>
  <c r="J221"/>
  <c r="J219"/>
  <c r="J214"/>
  <c r="J211"/>
  <c r="J210"/>
  <c r="J207"/>
  <c r="BK202"/>
  <c r="J201"/>
  <c r="BK198"/>
  <c r="BK196"/>
  <c r="BK192"/>
  <c r="J188"/>
  <c r="J186"/>
  <c r="J182"/>
  <c r="BK178"/>
  <c r="J175"/>
  <c r="BK169"/>
  <c r="J167"/>
  <c r="BK165"/>
  <c r="J163"/>
  <c r="J150"/>
  <c r="BK144"/>
  <c r="BK219"/>
  <c r="BK215"/>
  <c r="BK213"/>
  <c r="J206"/>
  <c r="BK201"/>
  <c r="J198"/>
  <c r="BK197"/>
  <c r="J195"/>
  <c r="BK191"/>
  <c r="J190"/>
  <c r="BK186"/>
  <c r="J184"/>
  <c r="BK179"/>
  <c r="J174"/>
  <c r="J166"/>
  <c r="J162"/>
  <c r="J161"/>
  <c r="BK152"/>
  <c r="BK147"/>
  <c r="J145"/>
  <c r="BK262"/>
  <c r="J262"/>
  <c r="BK261"/>
  <c r="J261"/>
  <c r="BK260"/>
  <c r="J260"/>
  <c r="BK259"/>
  <c r="J259"/>
  <c r="BK258"/>
  <c r="J258"/>
  <c r="BK257"/>
  <c r="J257"/>
  <c r="BK256"/>
  <c r="J256"/>
  <c r="BK255"/>
  <c r="J255"/>
  <c r="BK253"/>
  <c r="J253"/>
  <c r="BK252"/>
  <c r="J252"/>
  <c r="BK251"/>
  <c r="J251"/>
  <c r="BK250"/>
  <c r="J250"/>
  <c r="BK249"/>
  <c r="J249"/>
  <c r="BK248"/>
  <c r="J248"/>
  <c r="BK247"/>
  <c r="J247"/>
  <c r="BK246"/>
  <c r="J246"/>
  <c r="BK245"/>
  <c r="J245"/>
  <c r="BK244"/>
  <c r="J244"/>
  <c r="BK243"/>
  <c r="J243"/>
  <c r="BK242"/>
  <c r="J242"/>
  <c r="BK241"/>
  <c r="J241"/>
  <c r="BK240"/>
  <c r="J240"/>
  <c r="BK239"/>
  <c r="J239"/>
  <c r="BK238"/>
  <c r="J238"/>
  <c r="BK237"/>
  <c r="J237"/>
  <c r="BK236"/>
  <c r="J236"/>
  <c r="BK235"/>
  <c r="J235"/>
  <c r="BK234"/>
  <c r="J234"/>
  <c r="BK233"/>
  <c r="J233"/>
  <c r="BK232"/>
  <c r="J232"/>
  <c r="BK231"/>
  <c r="J231"/>
  <c r="BK230"/>
  <c r="J230"/>
  <c r="BK228"/>
  <c r="J228"/>
  <c r="BK227"/>
  <c r="J227"/>
  <c r="BK226"/>
  <c r="J223"/>
  <c r="BK222"/>
  <c r="BK221"/>
  <c r="BK214"/>
  <c r="J213"/>
  <c r="BK211"/>
  <c r="BK206"/>
  <c r="J205"/>
  <c r="J204"/>
  <c r="J203"/>
  <c r="J200"/>
  <c r="J192"/>
  <c r="BK189"/>
  <c r="J187"/>
  <c r="J185"/>
  <c r="BK183"/>
  <c r="J181"/>
  <c r="J178"/>
  <c r="BK171"/>
  <c r="J164"/>
  <c r="J157"/>
  <c r="BK154"/>
  <c r="BK150"/>
  <c r="J144"/>
  <c i="8" r="BK191"/>
  <c r="J188"/>
  <c r="J186"/>
  <c r="BK182"/>
  <c r="J181"/>
  <c r="BK146"/>
  <c r="BK171"/>
  <c r="BK183"/>
  <c r="BK153"/>
  <c r="J185"/>
  <c r="J150"/>
  <c r="BK164"/>
  <c r="J196"/>
  <c r="J159"/>
  <c r="BK195"/>
  <c i="9" r="BK302"/>
  <c r="BK265"/>
  <c r="BK230"/>
  <c r="J207"/>
  <c r="BK179"/>
  <c r="J150"/>
  <c r="BK296"/>
  <c r="J272"/>
  <c r="BK237"/>
  <c r="BK197"/>
  <c r="J165"/>
  <c r="J147"/>
  <c r="J309"/>
  <c r="J294"/>
  <c r="BK253"/>
  <c r="BK240"/>
  <c r="J210"/>
  <c r="BK186"/>
  <c r="BK156"/>
  <c r="BK313"/>
  <c r="J253"/>
  <c r="BK232"/>
  <c r="J201"/>
  <c r="J167"/>
  <c r="J316"/>
  <c r="J299"/>
  <c r="J274"/>
  <c r="J247"/>
  <c r="J204"/>
  <c r="BK182"/>
  <c r="J156"/>
  <c r="J319"/>
  <c r="J300"/>
  <c r="J281"/>
  <c r="BK272"/>
  <c r="BK241"/>
  <c r="BK220"/>
  <c r="BK200"/>
  <c r="J183"/>
  <c r="BK159"/>
  <c r="J277"/>
  <c r="BK244"/>
  <c r="BK193"/>
  <c i="10" r="J209"/>
  <c r="BK170"/>
  <c r="J149"/>
  <c r="BK204"/>
  <c r="BK174"/>
  <c r="J212"/>
  <c r="BK188"/>
  <c r="J157"/>
  <c r="J197"/>
  <c r="J172"/>
  <c r="BK142"/>
  <c r="BK192"/>
  <c r="J169"/>
  <c r="J186"/>
  <c r="J153"/>
  <c i="11" r="J259"/>
  <c r="BK186"/>
  <c r="BK223"/>
  <c r="BK159"/>
  <c r="J164"/>
  <c r="BK224"/>
  <c r="J227"/>
  <c r="BK164"/>
  <c i="12" r="BK875"/>
  <c r="J790"/>
  <c r="BK659"/>
  <c r="J508"/>
  <c r="BK400"/>
  <c r="BK290"/>
  <c r="J221"/>
  <c r="BK871"/>
  <c r="J799"/>
  <c r="J771"/>
  <c r="J676"/>
  <c r="J591"/>
  <c r="BK505"/>
  <c r="BK270"/>
  <c r="BK196"/>
  <c r="BK939"/>
  <c r="BK894"/>
  <c r="BK779"/>
  <c r="BK687"/>
  <c r="BK413"/>
  <c r="BK210"/>
  <c r="J901"/>
  <c r="BK794"/>
  <c r="J758"/>
  <c r="J662"/>
  <c r="BK574"/>
  <c r="J443"/>
  <c r="BK294"/>
  <c r="BK225"/>
  <c r="BK898"/>
  <c r="J789"/>
  <c r="BK643"/>
  <c r="BK443"/>
  <c r="J298"/>
  <c r="BK181"/>
  <c r="BK808"/>
  <c r="J654"/>
  <c r="J546"/>
  <c r="BK510"/>
  <c r="J411"/>
  <c r="J229"/>
  <c r="J162"/>
  <c r="BK886"/>
  <c r="BK719"/>
  <c r="BK591"/>
  <c r="BK425"/>
  <c r="BK298"/>
  <c r="J166"/>
  <c r="J979"/>
  <c r="J961"/>
  <c r="BK944"/>
  <c r="J876"/>
  <c r="J776"/>
  <c r="J627"/>
  <c r="BK546"/>
  <c r="J438"/>
  <c r="BK309"/>
  <c r="BK177"/>
  <c i="13" r="J167"/>
  <c r="J146"/>
  <c r="J163"/>
  <c r="BK141"/>
  <c r="BK180"/>
  <c r="BK148"/>
  <c r="BK167"/>
  <c r="BK147"/>
  <c r="BK171"/>
  <c r="BK154"/>
  <c i="14" r="J187"/>
  <c r="BK152"/>
  <c r="BK187"/>
  <c r="BK154"/>
  <c r="BK199"/>
  <c r="BK163"/>
  <c r="BK144"/>
  <c r="BK189"/>
  <c r="J207"/>
  <c r="J179"/>
  <c r="BK150"/>
  <c r="J216"/>
  <c r="BK142"/>
  <c r="J209"/>
  <c r="BK184"/>
  <c r="J164"/>
  <c r="BK207"/>
  <c r="J185"/>
  <c r="J150"/>
  <c i="15" r="J167"/>
  <c r="BK196"/>
  <c r="BK140"/>
  <c r="BK143"/>
  <c r="BK161"/>
  <c r="BK190"/>
  <c r="BK219"/>
  <c r="J172"/>
  <c r="J219"/>
  <c r="J236"/>
  <c r="BK164"/>
  <c i="16" r="J227"/>
  <c r="BK159"/>
  <c r="BK182"/>
  <c r="BK199"/>
  <c r="BK230"/>
  <c r="J181"/>
  <c r="BK156"/>
  <c r="BK202"/>
  <c r="J246"/>
  <c r="BK187"/>
  <c i="17" r="J172"/>
  <c r="J179"/>
  <c r="J158"/>
  <c r="J191"/>
  <c r="J184"/>
  <c r="J209"/>
  <c i="18" r="J129"/>
  <c r="J133"/>
  <c r="J126"/>
  <c r="BK132"/>
  <c r="BK138"/>
  <c i="2" r="BK2413"/>
  <c r="J2349"/>
  <c r="J2300"/>
  <c r="BK2244"/>
  <c r="BK2155"/>
  <c r="BK2135"/>
  <c r="BK2076"/>
  <c r="BK2040"/>
  <c r="BK2016"/>
  <c r="BK2007"/>
  <c r="BK1985"/>
  <c r="J1959"/>
  <c r="BK1936"/>
  <c r="J1887"/>
  <c r="J1809"/>
  <c r="J1745"/>
  <c r="J1656"/>
  <c r="J1435"/>
  <c r="BK1337"/>
  <c r="BK1242"/>
  <c r="J1125"/>
  <c r="J999"/>
  <c r="J926"/>
  <c r="BK751"/>
  <c r="BK404"/>
  <c r="J324"/>
  <c r="BK232"/>
  <c r="J1985"/>
  <c r="J1940"/>
  <c r="BK1908"/>
  <c r="BK1814"/>
  <c r="BK1678"/>
  <c r="J1503"/>
  <c r="BK1340"/>
  <c r="BK1289"/>
  <c r="J1166"/>
  <c r="BK782"/>
  <c r="BK568"/>
  <c r="J367"/>
  <c r="J268"/>
  <c r="J2176"/>
  <c r="J2143"/>
  <c r="J2069"/>
  <c r="J2029"/>
  <c r="BK2005"/>
  <c r="J1991"/>
  <c r="J1943"/>
  <c r="J1908"/>
  <c r="J1768"/>
  <c r="J1660"/>
  <c r="J1606"/>
  <c r="BK1435"/>
  <c r="J1354"/>
  <c r="J1333"/>
  <c r="J1299"/>
  <c r="BK1166"/>
  <c r="J1033"/>
  <c r="BK904"/>
  <c r="J782"/>
  <c r="J433"/>
  <c r="BK350"/>
  <c r="BK2438"/>
  <c r="J1889"/>
  <c r="J1781"/>
  <c r="BK1693"/>
  <c r="J1575"/>
  <c r="J1437"/>
  <c r="BK1328"/>
  <c r="BK1196"/>
  <c r="BK1095"/>
  <c r="J1004"/>
  <c r="BK857"/>
  <c r="J633"/>
  <c r="J397"/>
  <c r="J299"/>
  <c r="J224"/>
  <c r="J1933"/>
  <c r="BK1877"/>
  <c r="J1814"/>
  <c r="J1761"/>
  <c r="J1659"/>
  <c r="BK1606"/>
  <c r="BK1503"/>
  <c r="J1381"/>
  <c r="J1211"/>
  <c r="BK1019"/>
  <c r="J746"/>
  <c r="J471"/>
  <c r="BK386"/>
  <c r="BK224"/>
  <c r="BK1940"/>
  <c r="BK1821"/>
  <c r="BK1702"/>
  <c r="BK1644"/>
  <c r="J1479"/>
  <c r="J1336"/>
  <c r="BK1217"/>
  <c r="BK997"/>
  <c r="J807"/>
  <c r="BK567"/>
  <c r="J465"/>
  <c r="BK158"/>
  <c r="J2415"/>
  <c r="J2410"/>
  <c r="BK2368"/>
  <c r="J2314"/>
  <c r="J2246"/>
  <c r="J2155"/>
  <c r="BK2143"/>
  <c r="J2128"/>
  <c r="J2042"/>
  <c r="J2031"/>
  <c r="J2024"/>
  <c r="J2007"/>
  <c r="BK1991"/>
  <c r="J1954"/>
  <c r="BK1725"/>
  <c r="J1674"/>
  <c r="J1608"/>
  <c r="BK1396"/>
  <c r="J1314"/>
  <c r="BK1180"/>
  <c r="BK1041"/>
  <c r="J979"/>
  <c r="J738"/>
  <c r="BK534"/>
  <c r="BK424"/>
  <c r="BK268"/>
  <c i="3" r="J236"/>
  <c r="J244"/>
  <c r="BK236"/>
  <c r="BK215"/>
  <c r="J217"/>
  <c r="BK184"/>
  <c r="BK162"/>
  <c r="J162"/>
  <c r="J209"/>
  <c i="4" r="J809"/>
  <c r="BK777"/>
  <c r="BK705"/>
  <c r="BK622"/>
  <c r="J532"/>
  <c r="BK247"/>
  <c r="J244"/>
  <c r="BK173"/>
  <c r="BK940"/>
  <c r="J915"/>
  <c r="BK893"/>
  <c r="BK851"/>
  <c r="J797"/>
  <c r="J739"/>
  <c r="J697"/>
  <c r="J595"/>
  <c r="J551"/>
  <c r="J467"/>
  <c r="BK423"/>
  <c r="J327"/>
  <c r="J216"/>
  <c r="BK963"/>
  <c r="J895"/>
  <c r="BK823"/>
  <c r="BK761"/>
  <c r="J581"/>
  <c r="J449"/>
  <c r="J333"/>
  <c r="BK177"/>
  <c r="J950"/>
  <c r="J860"/>
  <c r="J823"/>
  <c r="J771"/>
  <c r="BK664"/>
  <c r="BK562"/>
  <c r="J514"/>
  <c r="BK269"/>
  <c r="J164"/>
  <c r="BK879"/>
  <c r="BK850"/>
  <c r="J787"/>
  <c r="J689"/>
  <c r="BK604"/>
  <c r="BK512"/>
  <c r="J286"/>
  <c r="BK204"/>
  <c r="BK924"/>
  <c r="BK864"/>
  <c r="BK803"/>
  <c r="BK752"/>
  <c r="J716"/>
  <c r="BK583"/>
  <c r="J447"/>
  <c r="BK273"/>
  <c r="BK212"/>
  <c r="BK914"/>
  <c r="J839"/>
  <c r="J781"/>
  <c r="BK718"/>
  <c r="J593"/>
  <c r="BK514"/>
  <c r="BK246"/>
  <c r="J204"/>
  <c r="BK957"/>
  <c r="BK871"/>
  <c r="J752"/>
  <c r="J680"/>
  <c r="BK474"/>
  <c r="BK306"/>
  <c r="J194"/>
  <c i="5" r="BK168"/>
  <c r="J157"/>
  <c r="J140"/>
  <c r="BK158"/>
  <c r="J147"/>
  <c r="BK162"/>
  <c r="BK144"/>
  <c r="J174"/>
  <c r="BK154"/>
  <c r="J177"/>
  <c r="J152"/>
  <c r="BK165"/>
  <c r="J138"/>
  <c i="6" r="J308"/>
  <c r="BK285"/>
  <c r="BK251"/>
  <c r="BK170"/>
  <c r="BK321"/>
  <c r="J298"/>
  <c r="BK264"/>
  <c r="BK227"/>
  <c r="BK202"/>
  <c r="BK139"/>
  <c r="J287"/>
  <c r="BK245"/>
  <c r="J215"/>
  <c r="BK180"/>
  <c r="BK150"/>
  <c r="J299"/>
  <c r="BK241"/>
  <c r="J193"/>
  <c r="BK152"/>
  <c r="BK310"/>
  <c r="BK258"/>
  <c r="J188"/>
  <c r="BK278"/>
  <c r="J256"/>
  <c r="J239"/>
  <c r="J199"/>
  <c r="J158"/>
  <c r="J140"/>
  <c r="J296"/>
  <c r="BK253"/>
  <c r="BK206"/>
  <c r="J183"/>
  <c r="J142"/>
  <c i="7" r="BK207"/>
  <c r="J191"/>
  <c i="8" r="BK150"/>
  <c r="J153"/>
  <c r="BK170"/>
  <c r="BK180"/>
  <c r="BK194"/>
  <c r="BK159"/>
  <c r="J183"/>
  <c r="J145"/>
  <c r="BK185"/>
  <c r="BK145"/>
  <c r="J197"/>
  <c i="9" r="J310"/>
  <c r="BK295"/>
  <c r="BK258"/>
  <c r="BK217"/>
  <c r="BK198"/>
  <c r="J172"/>
  <c r="BK149"/>
  <c r="J290"/>
  <c r="BK260"/>
  <c r="BK229"/>
  <c r="BK184"/>
  <c r="J164"/>
  <c r="BK148"/>
  <c r="J308"/>
  <c r="J295"/>
  <c r="BK262"/>
  <c r="BK247"/>
  <c r="J229"/>
  <c r="BK201"/>
  <c r="BK170"/>
  <c r="J154"/>
  <c r="BK315"/>
  <c r="BK255"/>
  <c r="BK238"/>
  <c r="BK202"/>
  <c r="BK169"/>
  <c r="J317"/>
  <c r="J296"/>
  <c r="J266"/>
  <c r="BK235"/>
  <c r="J190"/>
  <c r="BK164"/>
  <c r="BK322"/>
  <c r="J304"/>
  <c r="BK286"/>
  <c r="J276"/>
  <c r="J265"/>
  <c r="J237"/>
  <c r="BK213"/>
  <c r="BK199"/>
  <c r="J177"/>
  <c r="BK147"/>
  <c r="J264"/>
  <c r="J213"/>
  <c r="BK205"/>
  <c r="J144"/>
  <c i="10" r="BK180"/>
  <c r="J155"/>
  <c r="BK214"/>
  <c r="BK197"/>
  <c r="J147"/>
  <c r="BK205"/>
  <c r="J171"/>
  <c r="BK215"/>
  <c r="BK194"/>
  <c r="BK169"/>
  <c r="BK218"/>
  <c r="BK195"/>
  <c r="J166"/>
  <c r="BK166"/>
  <c r="BK147"/>
  <c i="11" r="BK203"/>
  <c r="J152"/>
  <c r="BK177"/>
  <c r="J136"/>
  <c r="BK146"/>
  <c r="J223"/>
  <c r="J232"/>
  <c r="J177"/>
  <c i="12" r="BK619"/>
  <c r="J515"/>
  <c r="BK285"/>
  <c r="J243"/>
  <c r="BK949"/>
  <c r="BK918"/>
  <c r="J804"/>
  <c r="J729"/>
  <c r="J554"/>
  <c r="J320"/>
  <c r="J202"/>
  <c r="BK873"/>
  <c r="J826"/>
  <c r="BK786"/>
  <c r="J702"/>
  <c r="BK595"/>
  <c r="BK530"/>
  <c r="BK438"/>
  <c r="BK239"/>
  <c r="BK901"/>
  <c r="BK812"/>
  <c r="J737"/>
  <c r="BK527"/>
  <c r="BK377"/>
  <c r="J283"/>
  <c r="BK176"/>
  <c r="J833"/>
  <c r="J643"/>
  <c r="J577"/>
  <c r="J531"/>
  <c r="BK477"/>
  <c r="J285"/>
  <c r="J210"/>
  <c r="J154"/>
  <c r="BK874"/>
  <c r="BK721"/>
  <c r="BK607"/>
  <c r="BK560"/>
  <c r="J430"/>
  <c r="BK306"/>
  <c r="BK222"/>
  <c r="BK986"/>
  <c r="BK970"/>
  <c r="BK953"/>
  <c r="BK922"/>
  <c r="BK851"/>
  <c r="BK749"/>
  <c r="J665"/>
  <c r="J589"/>
  <c r="J496"/>
  <c r="BK342"/>
  <c r="J206"/>
  <c i="13" r="BK173"/>
  <c r="J157"/>
  <c r="BK169"/>
  <c r="J169"/>
  <c r="J140"/>
  <c r="BK155"/>
  <c r="J174"/>
  <c r="BK151"/>
  <c r="BK175"/>
  <c r="J147"/>
  <c i="14" r="J190"/>
  <c r="J154"/>
  <c r="J196"/>
  <c r="BK155"/>
  <c r="J212"/>
  <c r="BK169"/>
  <c r="BK145"/>
  <c r="BK196"/>
  <c r="BK139"/>
  <c r="BK193"/>
  <c r="J168"/>
  <c r="BK141"/>
  <c r="J186"/>
  <c r="BK140"/>
  <c r="BK203"/>
  <c r="J188"/>
  <c r="J165"/>
  <c r="J215"/>
  <c r="J191"/>
  <c r="BK164"/>
  <c i="15" r="BK195"/>
  <c r="J163"/>
  <c r="BK194"/>
  <c r="J139"/>
  <c r="J195"/>
  <c r="J170"/>
  <c r="BK141"/>
  <c r="BK139"/>
  <c r="BK180"/>
  <c r="BK142"/>
  <c r="BK237"/>
  <c r="BK183"/>
  <c r="J141"/>
  <c i="16" r="BK215"/>
  <c r="J203"/>
  <c r="BK203"/>
  <c r="BK237"/>
  <c r="BK184"/>
  <c r="BK162"/>
  <c r="BK205"/>
  <c r="J170"/>
  <c r="J189"/>
  <c i="17" r="BK183"/>
  <c r="J237"/>
  <c r="BK134"/>
  <c r="J220"/>
  <c r="BK138"/>
  <c r="BK163"/>
  <c r="BK153"/>
  <c r="BK196"/>
  <c i="18" r="J140"/>
  <c r="BK140"/>
  <c r="BK126"/>
  <c r="J125"/>
  <c i="2" r="BK2408"/>
  <c r="J2368"/>
  <c r="BK2308"/>
  <c r="J2186"/>
  <c r="BK2151"/>
  <c r="BK2107"/>
  <c r="BK2042"/>
  <c r="J2022"/>
  <c r="BK2001"/>
  <c r="BK1983"/>
  <c r="BK1957"/>
  <c r="BK1926"/>
  <c r="J1877"/>
  <c r="J1758"/>
  <c r="J1676"/>
  <c r="BK1642"/>
  <c r="J1455"/>
  <c r="J1383"/>
  <c r="J1325"/>
  <c r="J1208"/>
  <c r="BK1117"/>
  <c r="J989"/>
  <c r="J904"/>
  <c r="BK727"/>
  <c r="J437"/>
  <c r="BK367"/>
  <c r="J281"/>
  <c r="J165"/>
  <c r="BK1959"/>
  <c r="BK1933"/>
  <c r="BK1897"/>
  <c r="J1804"/>
  <c r="BK1705"/>
  <c r="J1579"/>
  <c r="BK1399"/>
  <c r="BK1314"/>
  <c r="J1196"/>
  <c r="J1026"/>
  <c r="BK833"/>
  <c r="J595"/>
  <c r="J534"/>
  <c r="BK370"/>
  <c r="BK249"/>
  <c r="BK2196"/>
  <c r="BK2149"/>
  <c r="BK2089"/>
  <c r="J2034"/>
  <c r="J2012"/>
  <c r="J1999"/>
  <c r="BK1967"/>
  <c r="BK1927"/>
  <c r="BK1783"/>
  <c r="BK1655"/>
  <c r="J1595"/>
  <c r="J1453"/>
  <c r="J1350"/>
  <c r="J1332"/>
  <c r="BK1298"/>
  <c r="BK1148"/>
  <c r="BK1105"/>
  <c r="BK991"/>
  <c r="J796"/>
  <c r="BK542"/>
  <c r="BK427"/>
  <c r="J174"/>
  <c r="J1926"/>
  <c r="J1852"/>
  <c r="J1735"/>
  <c r="J1610"/>
  <c r="J1493"/>
  <c r="BK1351"/>
  <c r="J1213"/>
  <c r="BK1114"/>
  <c r="BK999"/>
  <c r="BK864"/>
  <c r="BK746"/>
  <c r="J428"/>
  <c r="BK321"/>
  <c r="BK261"/>
  <c i="1" r="AS113"/>
  <c i="2" r="J1883"/>
  <c r="BK1849"/>
  <c r="J1772"/>
  <c r="BK1666"/>
  <c r="J1644"/>
  <c r="BK1575"/>
  <c r="J1425"/>
  <c r="J1346"/>
  <c r="BK1193"/>
  <c r="BK986"/>
  <c r="BK744"/>
  <c r="J492"/>
  <c r="J424"/>
  <c r="J261"/>
  <c i="1" r="AS106"/>
  <c i="2" r="BK1868"/>
  <c r="J1755"/>
  <c r="BK1676"/>
  <c r="J1635"/>
  <c r="J1417"/>
  <c r="J1337"/>
  <c r="BK1205"/>
  <c r="BK1050"/>
  <c r="J865"/>
  <c r="BK614"/>
  <c r="BK485"/>
  <c r="J377"/>
  <c r="J310"/>
  <c r="BK243"/>
  <c r="J193"/>
  <c r="BK2414"/>
  <c r="J2408"/>
  <c r="BK2362"/>
  <c r="BK2300"/>
  <c r="J2244"/>
  <c r="J2157"/>
  <c r="J2151"/>
  <c r="J2136"/>
  <c r="J2076"/>
  <c r="BK2039"/>
  <c r="BK2029"/>
  <c r="BK2018"/>
  <c r="J2005"/>
  <c r="J1983"/>
  <c r="BK1928"/>
  <c r="BK1737"/>
  <c r="BK1659"/>
  <c r="J1576"/>
  <c r="BK1437"/>
  <c r="BK1381"/>
  <c r="J1310"/>
  <c r="J1137"/>
  <c r="BK929"/>
  <c r="BK703"/>
  <c r="J522"/>
  <c r="BK397"/>
  <c i="3" r="J246"/>
  <c r="J180"/>
  <c r="BK244"/>
  <c r="BK213"/>
  <c r="J206"/>
  <c r="BK186"/>
  <c r="BK189"/>
  <c r="J184"/>
  <c r="BK180"/>
  <c i="4" r="BK941"/>
  <c r="J779"/>
  <c r="BK689"/>
  <c r="BK614"/>
  <c r="BK553"/>
  <c r="J445"/>
  <c r="BK286"/>
  <c r="BK209"/>
  <c r="BK952"/>
  <c r="J943"/>
  <c r="J912"/>
  <c r="BK895"/>
  <c r="BK865"/>
  <c r="BK839"/>
  <c r="BK800"/>
  <c r="J758"/>
  <c r="BK710"/>
  <c r="J657"/>
  <c r="BK575"/>
  <c r="BK525"/>
  <c r="J437"/>
  <c r="BK364"/>
  <c r="J260"/>
  <c r="J213"/>
  <c r="BK950"/>
  <c r="BK890"/>
  <c r="J793"/>
  <c r="BK585"/>
  <c r="J512"/>
  <c r="J404"/>
  <c r="BK241"/>
  <c r="BK912"/>
  <c r="J855"/>
  <c r="J819"/>
  <c r="J733"/>
  <c r="J671"/>
  <c r="BK573"/>
  <c r="J537"/>
  <c r="J285"/>
  <c r="BK194"/>
  <c r="J944"/>
  <c r="J862"/>
  <c r="J825"/>
  <c r="BK749"/>
  <c r="J683"/>
  <c r="J573"/>
  <c r="BK540"/>
  <c r="J384"/>
  <c r="BK154"/>
  <c r="J879"/>
  <c r="BK860"/>
  <c r="J790"/>
  <c r="J741"/>
  <c r="J575"/>
  <c r="BK428"/>
  <c r="J253"/>
  <c r="J178"/>
  <c r="J865"/>
  <c r="J815"/>
  <c r="J721"/>
  <c r="J610"/>
  <c r="BK537"/>
  <c r="BK451"/>
  <c r="BK216"/>
  <c r="BK178"/>
  <c r="J942"/>
  <c r="BK855"/>
  <c r="BK764"/>
  <c r="J695"/>
  <c r="BK551"/>
  <c r="J455"/>
  <c r="BK285"/>
  <c i="5" r="J179"/>
  <c r="J162"/>
  <c r="BK142"/>
  <c r="BK163"/>
  <c r="J150"/>
  <c r="BK171"/>
  <c r="BK180"/>
  <c r="J159"/>
  <c r="J137"/>
  <c r="BK161"/>
  <c r="BK140"/>
  <c r="J139"/>
  <c i="6" r="J312"/>
  <c r="J294"/>
  <c r="J254"/>
  <c r="J221"/>
  <c r="BK173"/>
  <c r="J325"/>
  <c r="BK302"/>
  <c r="J243"/>
  <c r="J225"/>
  <c r="J179"/>
  <c r="BK137"/>
  <c r="BK282"/>
  <c r="BK244"/>
  <c r="BK208"/>
  <c r="BK185"/>
  <c r="J138"/>
  <c r="BK294"/>
  <c r="BK252"/>
  <c r="BK186"/>
  <c r="BK146"/>
  <c r="J302"/>
  <c r="J264"/>
  <c r="BK246"/>
  <c r="J170"/>
  <c r="J281"/>
  <c r="J252"/>
  <c r="J237"/>
  <c r="J206"/>
  <c r="BK169"/>
  <c r="BK145"/>
  <c r="BK319"/>
  <c r="J263"/>
  <c r="BK214"/>
  <c r="BK190"/>
  <c r="J156"/>
  <c i="7" r="BK216"/>
  <c r="J202"/>
  <c i="8" r="BK156"/>
  <c r="J166"/>
  <c r="BK187"/>
  <c r="J157"/>
  <c r="J151"/>
  <c r="J182"/>
  <c r="J155"/>
  <c r="J171"/>
  <c r="J187"/>
  <c r="BK155"/>
  <c r="BK181"/>
  <c r="J146"/>
  <c i="9" r="J298"/>
  <c r="J268"/>
  <c r="J226"/>
  <c r="BK204"/>
  <c r="BK176"/>
  <c r="BK145"/>
  <c r="J291"/>
  <c r="BK259"/>
  <c r="BK231"/>
  <c r="BK177"/>
  <c r="J143"/>
  <c r="J313"/>
  <c r="BK300"/>
  <c r="BK264"/>
  <c r="J250"/>
  <c r="J234"/>
  <c r="BK194"/>
  <c r="J181"/>
  <c r="BK157"/>
  <c r="J318"/>
  <c r="J257"/>
  <c r="J244"/>
  <c r="J203"/>
  <c r="BK171"/>
  <c r="J320"/>
  <c r="BK304"/>
  <c r="BK275"/>
  <c r="J258"/>
  <c r="BK234"/>
  <c r="J199"/>
  <c r="BK183"/>
  <c r="J158"/>
  <c r="BK301"/>
  <c r="J283"/>
  <c r="BK274"/>
  <c r="J249"/>
  <c r="BK218"/>
  <c r="J198"/>
  <c r="J171"/>
  <c r="BK152"/>
  <c r="BK269"/>
  <c r="J231"/>
  <c r="J202"/>
  <c i="10" r="BK216"/>
  <c r="J179"/>
  <c r="BK153"/>
  <c r="J211"/>
  <c r="BK177"/>
  <c r="BK151"/>
  <c r="BK210"/>
  <c r="BK186"/>
  <c r="J148"/>
  <c r="J202"/>
  <c r="BK178"/>
  <c r="J156"/>
  <c r="BK212"/>
  <c r="BK172"/>
  <c r="BK157"/>
  <c r="BK155"/>
  <c i="11" r="J271"/>
  <c r="BK195"/>
  <c r="J220"/>
  <c r="BK166"/>
  <c r="J250"/>
  <c r="BK136"/>
  <c r="J195"/>
  <c r="J217"/>
  <c r="BK157"/>
  <c i="12" r="J863"/>
  <c r="BK803"/>
  <c r="J696"/>
  <c r="BK513"/>
  <c r="BK411"/>
  <c r="BK302"/>
  <c r="J252"/>
  <c r="BK174"/>
  <c r="J849"/>
  <c r="J786"/>
  <c r="BK739"/>
  <c r="BK630"/>
  <c r="J527"/>
  <c r="J365"/>
  <c r="BK264"/>
  <c r="J181"/>
  <c r="BK936"/>
  <c r="J874"/>
  <c r="J793"/>
  <c r="J609"/>
  <c r="BK496"/>
  <c r="J270"/>
  <c r="J190"/>
  <c r="BK877"/>
  <c r="J839"/>
  <c r="BK793"/>
  <c r="BK696"/>
  <c r="J584"/>
  <c r="J510"/>
  <c r="J400"/>
  <c r="J255"/>
  <c r="J936"/>
  <c r="BK833"/>
  <c r="J687"/>
  <c r="J487"/>
  <c r="J342"/>
  <c r="BK202"/>
  <c r="J851"/>
  <c r="J672"/>
  <c r="BK605"/>
  <c r="BK557"/>
  <c r="BK523"/>
  <c r="BK489"/>
  <c r="J306"/>
  <c r="BK190"/>
  <c r="BK920"/>
  <c r="J805"/>
  <c r="BK708"/>
  <c r="J513"/>
  <c r="J362"/>
  <c r="BK265"/>
  <c r="BK993"/>
  <c r="BK981"/>
  <c r="BK965"/>
  <c r="BK951"/>
  <c r="J898"/>
  <c r="J820"/>
  <c r="J765"/>
  <c r="BK662"/>
  <c r="BK579"/>
  <c r="BK365"/>
  <c r="J233"/>
  <c i="13" r="BK178"/>
  <c r="BK162"/>
  <c r="BK140"/>
  <c r="BK156"/>
  <c r="J164"/>
  <c r="J141"/>
  <c r="J173"/>
  <c r="BK146"/>
  <c r="J154"/>
  <c i="14" r="BK216"/>
  <c r="J171"/>
  <c r="J199"/>
  <c r="J159"/>
  <c r="BK213"/>
  <c r="BK186"/>
  <c r="J156"/>
  <c r="BK215"/>
  <c r="J219"/>
  <c r="J202"/>
  <c r="BK174"/>
  <c r="BK146"/>
  <c r="J203"/>
  <c r="BK162"/>
  <c r="J213"/>
  <c r="J146"/>
  <c r="BK202"/>
  <c r="BK177"/>
  <c r="J141"/>
  <c i="15" r="BK187"/>
  <c r="J140"/>
  <c r="BK178"/>
  <c r="J194"/>
  <c r="J188"/>
  <c r="J149"/>
  <c r="BK181"/>
  <c r="BK210"/>
  <c r="J158"/>
  <c r="BK184"/>
  <c r="BK236"/>
  <c r="BK149"/>
  <c i="16" r="J237"/>
  <c r="BK218"/>
  <c r="J184"/>
  <c r="J223"/>
  <c r="J159"/>
  <c r="BK194"/>
  <c r="BK213"/>
  <c r="BK223"/>
  <c r="BK150"/>
  <c r="J162"/>
  <c i="17" r="J142"/>
  <c r="J202"/>
  <c r="BK229"/>
  <c r="J163"/>
  <c r="BK179"/>
  <c r="BK191"/>
  <c r="J153"/>
  <c i="18" r="J131"/>
  <c r="BK127"/>
  <c r="J138"/>
  <c r="BK134"/>
  <c r="J134"/>
  <c i="2" r="BK2412"/>
  <c r="BK2349"/>
  <c r="J2316"/>
  <c r="BK2246"/>
  <c r="BK2153"/>
  <c r="BK2140"/>
  <c r="J2059"/>
  <c r="J2026"/>
  <c r="BK2012"/>
  <c r="J1995"/>
  <c r="BK1962"/>
  <c r="J1914"/>
  <c r="J1859"/>
  <c r="BK1838"/>
  <c r="J1693"/>
  <c r="J1651"/>
  <c r="BK1479"/>
  <c r="J1347"/>
  <c r="BK1310"/>
  <c r="J1199"/>
  <c r="J1092"/>
  <c r="J924"/>
  <c r="BK738"/>
  <c r="J449"/>
  <c r="BK374"/>
  <c r="J269"/>
  <c r="J2423"/>
  <c r="J1937"/>
  <c r="J1893"/>
  <c r="J1713"/>
  <c r="J1593"/>
  <c r="BK1383"/>
  <c r="BK1319"/>
  <c r="BK1211"/>
  <c r="J993"/>
  <c r="J869"/>
  <c r="J578"/>
  <c r="BK393"/>
  <c r="BK281"/>
  <c r="BK155"/>
  <c r="BK2154"/>
  <c r="BK2096"/>
  <c r="J2039"/>
  <c r="BK2022"/>
  <c r="BK2003"/>
  <c r="BK1987"/>
  <c r="J1958"/>
  <c r="J1928"/>
  <c r="BK1809"/>
  <c r="J1678"/>
  <c r="BK1608"/>
  <c r="J1491"/>
  <c r="J1351"/>
  <c r="BK1331"/>
  <c r="J1242"/>
  <c r="J1160"/>
  <c r="J1039"/>
  <c r="J857"/>
  <c r="J709"/>
  <c r="BK471"/>
  <c r="J373"/>
  <c r="J155"/>
  <c r="BK1914"/>
  <c r="BK1831"/>
  <c r="BK1728"/>
  <c r="BK1671"/>
  <c r="BK1543"/>
  <c r="J1365"/>
  <c r="J1327"/>
  <c r="J1150"/>
  <c r="BK1059"/>
  <c r="J995"/>
  <c r="BK813"/>
  <c r="J549"/>
  <c r="BK383"/>
  <c r="BK288"/>
  <c r="BK165"/>
  <c r="J1920"/>
  <c r="J1831"/>
  <c r="J1705"/>
  <c r="J1658"/>
  <c r="BK1579"/>
  <c r="BK1453"/>
  <c r="BK1299"/>
  <c r="J1108"/>
  <c r="BK924"/>
  <c r="J567"/>
  <c r="J436"/>
  <c r="BK373"/>
  <c r="BK246"/>
  <c r="BK2416"/>
  <c r="J1785"/>
  <c r="BK1709"/>
  <c r="BK1621"/>
  <c r="J1369"/>
  <c r="J1313"/>
  <c r="J1114"/>
  <c r="BK926"/>
  <c r="J727"/>
  <c r="BK499"/>
  <c r="BK400"/>
  <c r="BK2011"/>
  <c r="BK1852"/>
  <c r="BK1669"/>
  <c r="BK1544"/>
  <c r="BK1365"/>
  <c r="BK1213"/>
  <c r="J1059"/>
  <c r="BK993"/>
  <c r="J748"/>
  <c r="BK578"/>
  <c r="J499"/>
  <c r="BK282"/>
  <c i="1" r="AS108"/>
  <c i="3" r="J228"/>
  <c r="BK188"/>
  <c r="BK217"/>
  <c r="BK221"/>
  <c r="J141"/>
  <c i="4" r="BK966"/>
  <c r="BK784"/>
  <c r="J749"/>
  <c r="J641"/>
  <c r="J540"/>
  <c r="J464"/>
  <c r="J256"/>
  <c r="J777"/>
  <c r="BK667"/>
  <c r="BK568"/>
  <c r="J487"/>
  <c r="BK404"/>
  <c r="BK238"/>
  <c r="J966"/>
  <c r="J923"/>
  <c r="J799"/>
  <c r="BK650"/>
  <c r="BK521"/>
  <c r="BK419"/>
  <c r="J247"/>
  <c r="J229"/>
  <c r="J154"/>
  <c r="BK862"/>
  <c r="BK827"/>
  <c r="BK730"/>
  <c r="J614"/>
  <c r="BK546"/>
  <c r="BK449"/>
  <c r="J245"/>
  <c r="J957"/>
  <c r="BK869"/>
  <c r="BK826"/>
  <c r="BK713"/>
  <c r="J650"/>
  <c r="J568"/>
  <c r="BK467"/>
  <c r="BK175"/>
  <c i="5" r="BK166"/>
  <c r="BK155"/>
  <c r="BK177"/>
  <c r="J155"/>
  <c r="BK181"/>
  <c r="BK148"/>
  <c r="BK176"/>
  <c r="J144"/>
  <c r="J171"/>
  <c r="J151"/>
  <c r="BK167"/>
  <c r="BK157"/>
  <c i="6" r="J310"/>
  <c r="J289"/>
  <c r="J257"/>
  <c r="J226"/>
  <c r="BK149"/>
  <c r="BK320"/>
  <c r="J273"/>
  <c r="J241"/>
  <c r="BK223"/>
  <c r="BK289"/>
  <c r="BK265"/>
  <c r="BK212"/>
  <c r="BK189"/>
  <c r="BK156"/>
  <c r="J314"/>
  <c r="BK261"/>
  <c r="J227"/>
  <c r="J169"/>
  <c r="BK308"/>
  <c r="BK254"/>
  <c r="BK242"/>
  <c r="BK155"/>
  <c r="BK272"/>
  <c r="J250"/>
  <c r="J223"/>
  <c r="J163"/>
  <c r="BK142"/>
  <c r="BK268"/>
  <c r="BK215"/>
  <c r="J194"/>
  <c r="BK151"/>
  <c i="7" r="BK210"/>
  <c r="BK193"/>
  <c i="8" r="J178"/>
  <c r="J192"/>
  <c r="J143"/>
  <c r="BK174"/>
  <c r="BK149"/>
  <c r="J167"/>
  <c r="BK192"/>
  <c r="J160"/>
  <c r="BK141"/>
  <c r="BK177"/>
  <c i="9" r="J301"/>
  <c r="BK276"/>
  <c r="J232"/>
  <c r="J212"/>
  <c r="J186"/>
  <c r="BK167"/>
  <c r="BK305"/>
  <c r="J269"/>
  <c r="BK212"/>
  <c r="BK189"/>
  <c r="J163"/>
  <c r="J321"/>
  <c r="BK292"/>
  <c r="BK257"/>
  <c r="J238"/>
  <c r="BK207"/>
  <c r="J176"/>
  <c r="J151"/>
  <c r="J302"/>
  <c r="J248"/>
  <c r="J221"/>
  <c r="J200"/>
  <c r="BK165"/>
  <c r="J311"/>
  <c r="BK283"/>
  <c r="BK263"/>
  <c r="J227"/>
  <c r="BK192"/>
  <c r="BK180"/>
  <c r="BK154"/>
  <c r="BK320"/>
  <c r="BK298"/>
  <c r="BK278"/>
  <c r="J267"/>
  <c r="BK233"/>
  <c r="J217"/>
  <c r="BK196"/>
  <c r="J175"/>
  <c r="BK280"/>
  <c r="J255"/>
  <c r="BK211"/>
  <c r="BK153"/>
  <c i="10" r="J194"/>
  <c r="BK159"/>
  <c r="J215"/>
  <c r="BK203"/>
  <c r="J170"/>
  <c r="J216"/>
  <c r="J193"/>
  <c r="BK168"/>
  <c r="J203"/>
  <c r="J182"/>
  <c r="J151"/>
  <c r="J207"/>
  <c r="BK167"/>
  <c r="J177"/>
  <c r="BK149"/>
  <c i="11" r="BK250"/>
  <c r="J184"/>
  <c r="J213"/>
  <c r="J165"/>
  <c r="J157"/>
  <c r="BK228"/>
  <c r="J262"/>
  <c r="J166"/>
  <c i="12" r="J900"/>
  <c r="BK804"/>
  <c r="J650"/>
  <c r="BK492"/>
  <c r="J325"/>
  <c r="BK258"/>
  <c r="BK188"/>
  <c r="J951"/>
  <c r="J911"/>
  <c r="BK799"/>
  <c r="J740"/>
  <c r="BK563"/>
  <c r="J316"/>
  <c r="BK802"/>
  <c r="BK765"/>
  <c r="BK621"/>
  <c r="J557"/>
  <c r="J489"/>
  <c r="J309"/>
  <c r="BK221"/>
  <c r="J890"/>
  <c r="BK785"/>
  <c r="J549"/>
  <c r="BK471"/>
  <c r="J297"/>
  <c r="J884"/>
  <c r="J767"/>
  <c r="BK609"/>
  <c r="BK572"/>
  <c r="BK519"/>
  <c r="J435"/>
  <c r="BK281"/>
  <c r="J174"/>
  <c r="J894"/>
  <c r="BK729"/>
  <c r="BK597"/>
  <c r="BK542"/>
  <c r="BK380"/>
  <c r="J275"/>
  <c r="J993"/>
  <c r="BK979"/>
  <c r="BK961"/>
  <c r="J946"/>
  <c r="BK826"/>
  <c r="J739"/>
  <c r="J614"/>
  <c r="J574"/>
  <c r="J459"/>
  <c r="BK316"/>
  <c r="J169"/>
  <c i="13" r="J171"/>
  <c r="J155"/>
  <c r="BK170"/>
  <c r="BK145"/>
  <c r="BK157"/>
  <c r="BK174"/>
  <c r="J177"/>
  <c r="BK142"/>
  <c r="J148"/>
  <c i="14" r="BK205"/>
  <c r="J155"/>
  <c r="BK194"/>
  <c r="BK153"/>
  <c r="J200"/>
  <c r="BK168"/>
  <c r="J140"/>
  <c r="J176"/>
  <c r="J210"/>
  <c r="BK197"/>
  <c r="BK170"/>
  <c r="J142"/>
  <c r="BK178"/>
  <c r="BK217"/>
  <c r="J192"/>
  <c r="J169"/>
  <c r="BK222"/>
  <c r="J184"/>
  <c i="15" r="BK227"/>
  <c r="J178"/>
  <c r="BK137"/>
  <c r="J164"/>
  <c r="J193"/>
  <c r="J183"/>
  <c r="BK146"/>
  <c r="BK163"/>
  <c r="BK188"/>
  <c r="BK154"/>
  <c r="J169"/>
  <c r="BK208"/>
  <c r="BK162"/>
  <c i="16" r="BK246"/>
  <c r="J224"/>
  <c r="J191"/>
  <c r="J137"/>
  <c r="BK137"/>
  <c i="17" r="J164"/>
  <c r="BK209"/>
  <c r="BK222"/>
  <c r="J222"/>
  <c r="BK237"/>
  <c r="BK142"/>
  <c r="J196"/>
  <c i="18" r="J139"/>
  <c r="BK136"/>
  <c r="J135"/>
  <c r="BK139"/>
  <c i="2" r="BK2382"/>
  <c r="J2376"/>
  <c r="J2339"/>
  <c r="BK2286"/>
  <c r="BK2176"/>
  <c r="J2149"/>
  <c r="BK2121"/>
  <c r="BK2069"/>
  <c r="BK2031"/>
  <c r="J2014"/>
  <c r="BK1999"/>
  <c r="J1980"/>
  <c r="BK1958"/>
  <c r="BK1901"/>
  <c r="J1850"/>
  <c r="BK1755"/>
  <c r="BK1657"/>
  <c r="BK1576"/>
  <c r="J1385"/>
  <c r="BK1313"/>
  <c r="BK1160"/>
  <c r="J1045"/>
  <c r="J984"/>
  <c r="J886"/>
  <c r="BK709"/>
  <c r="BK380"/>
  <c r="J323"/>
  <c r="BK174"/>
  <c r="J1971"/>
  <c r="J1930"/>
  <c r="BK1889"/>
  <c r="BK1761"/>
  <c r="J1702"/>
  <c r="BK1491"/>
  <c r="BK1339"/>
  <c r="J1312"/>
  <c r="BK1184"/>
  <c r="BK1004"/>
  <c r="J861"/>
  <c r="BK633"/>
  <c r="J414"/>
  <c r="J288"/>
  <c r="BK2316"/>
  <c r="BK2157"/>
  <c r="J2121"/>
  <c r="J2036"/>
  <c r="BK2014"/>
  <c r="J1993"/>
  <c r="BK1973"/>
  <c r="BK1950"/>
  <c r="BK1917"/>
  <c r="J1685"/>
  <c r="BK1637"/>
  <c r="BK1593"/>
  <c r="J1415"/>
  <c r="J1334"/>
  <c r="J1226"/>
  <c r="J1117"/>
  <c r="BK1006"/>
  <c r="BK865"/>
  <c r="J744"/>
  <c r="J477"/>
  <c r="BK207"/>
  <c r="BK2417"/>
  <c r="BK1859"/>
  <c r="BK1751"/>
  <c r="BK1696"/>
  <c r="J1621"/>
  <c r="BK1369"/>
  <c r="BK1338"/>
  <c r="J1205"/>
  <c r="BK1045"/>
  <c r="J991"/>
  <c r="J753"/>
  <c r="J456"/>
  <c r="BK323"/>
  <c r="J207"/>
  <c r="BK2419"/>
  <c r="BK1905"/>
  <c r="BK1850"/>
  <c r="BK1785"/>
  <c r="BK1679"/>
  <c r="BK1656"/>
  <c r="BK1590"/>
  <c r="J1489"/>
  <c r="J1367"/>
  <c r="BK1214"/>
  <c r="J1006"/>
  <c r="BK796"/>
  <c r="BK613"/>
  <c r="BK449"/>
  <c r="J380"/>
  <c r="BK217"/>
  <c r="J1951"/>
  <c r="BK1795"/>
  <c r="J1721"/>
  <c r="J1655"/>
  <c r="BK1354"/>
  <c r="BK1254"/>
  <c r="J1070"/>
  <c r="BK753"/>
  <c r="BK571"/>
  <c r="BK477"/>
  <c r="J1956"/>
  <c r="J1868"/>
  <c r="BK1713"/>
  <c r="J1590"/>
  <c r="BK1489"/>
  <c r="BK1397"/>
  <c r="BK1350"/>
  <c r="J1254"/>
  <c r="J1105"/>
  <c r="BK1008"/>
  <c r="BK861"/>
  <c r="J614"/>
  <c r="J514"/>
  <c r="BK377"/>
  <c r="J158"/>
  <c i="3" r="BK190"/>
  <c r="BK193"/>
  <c r="BK225"/>
  <c r="J219"/>
  <c r="BK181"/>
  <c r="BK147"/>
  <c r="J158"/>
  <c i="4" r="J947"/>
  <c r="BK793"/>
  <c r="J761"/>
  <c r="J664"/>
  <c r="J585"/>
  <c r="BK490"/>
  <c r="BK432"/>
  <c r="BK260"/>
  <c r="BK852"/>
  <c r="J730"/>
  <c r="BK695"/>
  <c r="J588"/>
  <c r="BK541"/>
  <c r="BK452"/>
  <c r="J415"/>
  <c r="BK253"/>
  <c r="J177"/>
  <c r="J924"/>
  <c r="J880"/>
  <c r="J770"/>
  <c r="BK610"/>
  <c r="BK447"/>
  <c r="J346"/>
  <c r="J212"/>
  <c r="J905"/>
  <c r="BK849"/>
  <c r="J803"/>
  <c r="J705"/>
  <c r="BK566"/>
  <c r="J452"/>
  <c r="J200"/>
  <c r="J941"/>
  <c r="J843"/>
  <c r="BK739"/>
  <c r="J667"/>
  <c r="J590"/>
  <c r="BK543"/>
  <c r="BK445"/>
  <c r="J952"/>
  <c r="J806"/>
  <c r="BK758"/>
  <c r="BK721"/>
  <c r="J553"/>
  <c r="BK307"/>
  <c r="BK213"/>
  <c r="J953"/>
  <c r="J710"/>
  <c r="J269"/>
  <c r="J963"/>
  <c r="J898"/>
  <c r="BK702"/>
  <c r="J629"/>
  <c r="J432"/>
  <c r="BK229"/>
  <c i="5" r="BK170"/>
  <c r="J146"/>
  <c r="J168"/>
  <c r="BK153"/>
  <c r="J173"/>
  <c r="J145"/>
  <c r="J170"/>
  <c r="BK151"/>
  <c r="J167"/>
  <c r="J148"/>
  <c r="BK150"/>
  <c r="BK141"/>
  <c i="6" r="J304"/>
  <c r="BK281"/>
  <c r="J231"/>
  <c r="BK195"/>
  <c r="J139"/>
  <c r="J301"/>
  <c r="BK250"/>
  <c r="BK219"/>
  <c r="J190"/>
  <c r="J154"/>
  <c r="BK317"/>
  <c r="BK280"/>
  <c r="BK229"/>
  <c r="J202"/>
  <c r="J175"/>
  <c r="J317"/>
  <c r="J274"/>
  <c r="J232"/>
  <c r="J178"/>
  <c r="BK140"/>
  <c r="J276"/>
  <c r="BK249"/>
  <c r="BK178"/>
  <c r="J285"/>
  <c r="J267"/>
  <c r="BK234"/>
  <c r="J186"/>
  <c r="BK154"/>
  <c r="J323"/>
  <c r="BK292"/>
  <c r="BK239"/>
  <c r="J204"/>
  <c r="BK175"/>
  <c i="7" r="J222"/>
  <c r="BK205"/>
  <c i="8" r="J194"/>
  <c r="BK160"/>
  <c r="BK157"/>
  <c r="J179"/>
  <c r="BK151"/>
  <c r="BK179"/>
  <c r="J141"/>
  <c r="BK161"/>
  <c r="BK188"/>
  <c i="9" r="J315"/>
  <c r="BK285"/>
  <c r="J241"/>
  <c r="J206"/>
  <c r="BK178"/>
  <c r="J152"/>
  <c r="BK309"/>
  <c r="J288"/>
  <c r="BK249"/>
  <c r="J192"/>
  <c r="BK151"/>
  <c r="BK314"/>
  <c r="BK306"/>
  <c r="BK287"/>
  <c r="J260"/>
  <c r="J243"/>
  <c r="J214"/>
  <c r="J188"/>
  <c r="BK166"/>
  <c r="J148"/>
  <c r="J305"/>
  <c r="J254"/>
  <c r="BK227"/>
  <c r="J182"/>
  <c r="J322"/>
  <c r="J303"/>
  <c r="BK273"/>
  <c r="BK251"/>
  <c r="BK226"/>
  <c r="BK188"/>
  <c r="J179"/>
  <c r="BK321"/>
  <c r="J314"/>
  <c r="BK288"/>
  <c r="J275"/>
  <c r="J252"/>
  <c r="J224"/>
  <c r="J205"/>
  <c r="J180"/>
  <c r="J157"/>
  <c r="J273"/>
  <c r="J240"/>
  <c r="J208"/>
  <c i="10" r="J218"/>
  <c r="J181"/>
  <c r="J160"/>
  <c r="BK146"/>
  <c r="BK207"/>
  <c r="BK173"/>
  <c r="J143"/>
  <c r="J200"/>
  <c r="BK181"/>
  <c r="J146"/>
  <c r="BK189"/>
  <c r="J168"/>
  <c r="J217"/>
  <c r="J178"/>
  <c r="J159"/>
  <c r="BK156"/>
  <c r="J142"/>
  <c i="11" r="J196"/>
  <c r="J228"/>
  <c r="BK184"/>
  <c r="BK220"/>
  <c r="J274"/>
  <c r="BK217"/>
  <c r="J224"/>
  <c r="J161"/>
  <c i="12" r="BK860"/>
  <c r="J746"/>
  <c r="BK632"/>
  <c r="J471"/>
  <c r="BK320"/>
  <c r="BK229"/>
  <c r="BK797"/>
  <c r="BK740"/>
  <c r="J632"/>
  <c r="J569"/>
  <c r="BK459"/>
  <c r="J302"/>
  <c r="BK261"/>
  <c r="J177"/>
  <c r="J922"/>
  <c r="J808"/>
  <c r="BK715"/>
  <c r="BK341"/>
  <c r="J931"/>
  <c r="BK863"/>
  <c r="J812"/>
  <c r="BK782"/>
  <c r="BK665"/>
  <c r="BK531"/>
  <c r="J425"/>
  <c r="J281"/>
  <c r="J209"/>
  <c r="J877"/>
  <c r="BK761"/>
  <c r="J630"/>
  <c r="BK430"/>
  <c r="J341"/>
  <c r="J225"/>
  <c r="J871"/>
  <c r="BK752"/>
  <c r="BK614"/>
  <c r="BK402"/>
  <c r="J217"/>
  <c r="J158"/>
  <c r="BK852"/>
  <c r="BK654"/>
  <c r="J572"/>
  <c r="BK508"/>
  <c r="J290"/>
  <c r="BK232"/>
  <c r="J981"/>
  <c r="J965"/>
  <c r="J949"/>
  <c r="J886"/>
  <c r="J779"/>
  <c r="BK676"/>
  <c r="J605"/>
  <c r="J522"/>
  <c r="BK356"/>
  <c r="J278"/>
  <c r="BK158"/>
  <c i="13" r="BK163"/>
  <c r="J153"/>
  <c r="BK176"/>
  <c r="J139"/>
  <c r="J176"/>
  <c r="J178"/>
  <c r="J156"/>
  <c r="J170"/>
  <c r="BK139"/>
  <c i="14" r="J201"/>
  <c r="BK151"/>
  <c r="BK176"/>
  <c r="BK143"/>
  <c r="J178"/>
  <c r="J148"/>
  <c r="J206"/>
  <c r="BK209"/>
  <c r="BK190"/>
  <c r="BK165"/>
  <c r="J139"/>
  <c r="J172"/>
  <c r="J193"/>
  <c r="J175"/>
  <c r="J152"/>
  <c r="J220"/>
  <c r="BK192"/>
  <c r="BK172"/>
  <c i="15" r="J197"/>
  <c r="BK170"/>
  <c r="BK199"/>
  <c r="BK148"/>
  <c r="BK145"/>
  <c r="BK169"/>
  <c r="J232"/>
  <c r="J145"/>
  <c r="J187"/>
  <c r="J227"/>
  <c r="J237"/>
  <c r="BK193"/>
  <c r="BK138"/>
  <c i="16" r="J218"/>
  <c r="BK227"/>
  <c r="J186"/>
  <c r="J241"/>
  <c r="J194"/>
  <c r="J221"/>
  <c r="BK170"/>
  <c r="J230"/>
  <c r="BK173"/>
  <c r="J187"/>
  <c r="J173"/>
  <c i="17" r="J138"/>
  <c r="J233"/>
  <c r="BK148"/>
  <c r="BK172"/>
  <c r="BK164"/>
  <c r="BK184"/>
  <c i="18" r="J127"/>
  <c r="BK133"/>
  <c r="J130"/>
  <c r="BK141"/>
  <c i="2" l="1" r="BK154"/>
  <c r="J154"/>
  <c r="J102"/>
  <c r="T327"/>
  <c r="BK577"/>
  <c r="J577"/>
  <c r="J106"/>
  <c r="R1398"/>
  <c r="T1661"/>
  <c r="T1888"/>
  <c r="P1929"/>
  <c r="T2156"/>
  <c r="P2411"/>
  <c r="R2422"/>
  <c i="3" r="T140"/>
  <c r="T192"/>
  <c i="4" r="R151"/>
  <c r="R193"/>
  <c r="T237"/>
  <c r="R436"/>
  <c r="R466"/>
  <c r="BK584"/>
  <c r="J584"/>
  <c r="J112"/>
  <c r="P584"/>
  <c r="BK605"/>
  <c r="J605"/>
  <c r="J113"/>
  <c r="R605"/>
  <c r="R688"/>
  <c r="T740"/>
  <c r="T796"/>
  <c r="T824"/>
  <c r="BK913"/>
  <c r="J913"/>
  <c r="J123"/>
  <c r="R956"/>
  <c i="5" r="T136"/>
  <c r="P143"/>
  <c r="BK164"/>
  <c r="J164"/>
  <c r="J106"/>
  <c r="R172"/>
  <c i="6" r="P136"/>
  <c r="BK240"/>
  <c r="J240"/>
  <c r="J106"/>
  <c r="T270"/>
  <c r="BK315"/>
  <c r="J315"/>
  <c r="J109"/>
  <c i="7" r="P143"/>
  <c r="BK149"/>
  <c r="J149"/>
  <c r="J105"/>
  <c r="R176"/>
  <c r="P194"/>
  <c r="P209"/>
  <c r="R220"/>
  <c r="T254"/>
  <c i="8" r="P140"/>
  <c r="P147"/>
  <c r="BK163"/>
  <c r="J163"/>
  <c r="J109"/>
  <c r="R169"/>
  <c r="T184"/>
  <c i="9" r="P142"/>
  <c r="P174"/>
  <c r="P185"/>
  <c r="P223"/>
  <c r="BK256"/>
  <c r="J256"/>
  <c r="J112"/>
  <c r="BK284"/>
  <c r="J284"/>
  <c r="J114"/>
  <c r="BK312"/>
  <c r="J312"/>
  <c r="J116"/>
  <c i="10" r="BK154"/>
  <c r="J154"/>
  <c r="J105"/>
  <c r="BK176"/>
  <c r="BK175"/>
  <c r="J175"/>
  <c r="J108"/>
  <c r="P191"/>
  <c r="T206"/>
  <c i="11" r="R176"/>
  <c r="BK231"/>
  <c r="BK230"/>
  <c r="J230"/>
  <c r="J108"/>
  <c i="12" r="BK153"/>
  <c r="T189"/>
  <c r="BK289"/>
  <c r="J289"/>
  <c r="J105"/>
  <c r="P315"/>
  <c r="R358"/>
  <c r="T504"/>
  <c r="BK590"/>
  <c r="J590"/>
  <c r="J114"/>
  <c r="T631"/>
  <c r="T741"/>
  <c r="P813"/>
  <c r="T850"/>
  <c r="R899"/>
  <c r="P952"/>
  <c r="T975"/>
  <c i="13" r="P138"/>
  <c r="BK152"/>
  <c r="J152"/>
  <c r="J106"/>
  <c r="R161"/>
  <c r="BK172"/>
  <c r="J172"/>
  <c r="J111"/>
  <c i="14" r="R149"/>
  <c r="BK161"/>
  <c r="J161"/>
  <c r="J105"/>
  <c r="T161"/>
  <c r="T182"/>
  <c r="T181"/>
  <c r="P211"/>
  <c i="15" r="BK150"/>
  <c r="J150"/>
  <c r="J104"/>
  <c r="T175"/>
  <c r="P179"/>
  <c r="BK230"/>
  <c r="J230"/>
  <c r="J108"/>
  <c r="P235"/>
  <c r="P234"/>
  <c i="16" r="T136"/>
  <c r="P204"/>
  <c r="BK226"/>
  <c r="J226"/>
  <c r="J107"/>
  <c i="2" r="BK242"/>
  <c r="J242"/>
  <c r="J103"/>
  <c r="BK423"/>
  <c r="J423"/>
  <c r="J105"/>
  <c r="P1007"/>
  <c r="T1318"/>
  <c r="BK1345"/>
  <c r="BK1609"/>
  <c r="J1609"/>
  <c r="J113"/>
  <c r="P1654"/>
  <c r="T1784"/>
  <c r="T1972"/>
  <c r="R2041"/>
  <c r="BK2348"/>
  <c r="J2348"/>
  <c r="J124"/>
  <c i="3" r="BK179"/>
  <c r="J179"/>
  <c r="J103"/>
  <c r="P212"/>
  <c i="4" r="BK151"/>
  <c r="J151"/>
  <c r="J102"/>
  <c r="T272"/>
  <c r="BK466"/>
  <c r="J466"/>
  <c r="J110"/>
  <c r="T466"/>
  <c r="T615"/>
  <c r="BK717"/>
  <c r="J717"/>
  <c r="J116"/>
  <c r="R717"/>
  <c r="BK780"/>
  <c r="J780"/>
  <c r="J118"/>
  <c r="BK796"/>
  <c r="J796"/>
  <c r="J119"/>
  <c r="P824"/>
  <c r="BK894"/>
  <c r="J894"/>
  <c r="J122"/>
  <c r="T894"/>
  <c r="P956"/>
  <c i="5" r="P136"/>
  <c r="R143"/>
  <c r="T164"/>
  <c r="R175"/>
  <c i="6" r="R136"/>
  <c r="BK222"/>
  <c r="J222"/>
  <c r="J105"/>
  <c r="R240"/>
  <c r="BK306"/>
  <c r="J306"/>
  <c r="J108"/>
  <c r="P315"/>
  <c i="7" r="BK146"/>
  <c r="J146"/>
  <c r="J104"/>
  <c r="R149"/>
  <c r="BK176"/>
  <c r="J176"/>
  <c r="J109"/>
  <c r="BK194"/>
  <c r="J194"/>
  <c r="J110"/>
  <c r="R199"/>
  <c r="P229"/>
  <c i="8" r="BK140"/>
  <c r="J140"/>
  <c r="J103"/>
  <c r="R144"/>
  <c r="P154"/>
  <c r="BK172"/>
  <c r="J172"/>
  <c r="J111"/>
  <c r="P184"/>
  <c i="9" r="P160"/>
  <c r="R195"/>
  <c r="T223"/>
  <c r="R256"/>
  <c r="T284"/>
  <c r="R312"/>
  <c i="10" r="P150"/>
  <c r="P144"/>
  <c r="P141"/>
  <c r="T163"/>
  <c r="BK185"/>
  <c r="J185"/>
  <c r="J111"/>
  <c r="BK196"/>
  <c r="J196"/>
  <c r="J114"/>
  <c r="P206"/>
  <c i="11" r="T135"/>
  <c r="R194"/>
  <c r="R216"/>
  <c r="R226"/>
  <c i="12" r="R153"/>
  <c r="R189"/>
  <c r="P242"/>
  <c r="R289"/>
  <c r="R305"/>
  <c r="R315"/>
  <c r="P429"/>
  <c r="P504"/>
  <c r="R556"/>
  <c r="P590"/>
  <c r="BK620"/>
  <c r="J620"/>
  <c r="J115"/>
  <c r="T620"/>
  <c r="P720"/>
  <c r="P741"/>
  <c r="BK813"/>
  <c r="J813"/>
  <c r="J121"/>
  <c r="BK850"/>
  <c r="J850"/>
  <c r="J122"/>
  <c r="T899"/>
  <c r="T945"/>
  <c r="R975"/>
  <c i="13" r="BK143"/>
  <c r="J143"/>
  <c r="J104"/>
  <c r="P161"/>
  <c r="R168"/>
  <c i="14" r="BK138"/>
  <c r="T149"/>
  <c r="BK167"/>
  <c r="J167"/>
  <c r="J106"/>
  <c r="R182"/>
  <c r="R181"/>
  <c r="T211"/>
  <c i="15" r="P136"/>
  <c r="R150"/>
  <c r="BK198"/>
  <c r="J198"/>
  <c r="J107"/>
  <c r="R230"/>
  <c i="16" r="BK179"/>
  <c r="J179"/>
  <c r="J101"/>
  <c r="P201"/>
  <c r="P197"/>
  <c r="BK220"/>
  <c r="J220"/>
  <c r="J106"/>
  <c r="T226"/>
  <c i="17" r="P133"/>
  <c r="R147"/>
  <c r="P216"/>
  <c r="T232"/>
  <c i="2" r="P242"/>
  <c r="T423"/>
  <c r="T1007"/>
  <c r="P1318"/>
  <c r="T1345"/>
  <c r="P1609"/>
  <c r="BK1654"/>
  <c r="J1654"/>
  <c r="J114"/>
  <c r="R1784"/>
  <c r="R1972"/>
  <c r="T2041"/>
  <c r="P2348"/>
  <c i="3" r="P140"/>
  <c r="R179"/>
  <c r="T212"/>
  <c i="4" r="P272"/>
  <c r="BK436"/>
  <c r="J436"/>
  <c r="J107"/>
  <c r="R524"/>
  <c r="R615"/>
  <c r="P717"/>
  <c r="T717"/>
  <c r="P780"/>
  <c r="BK824"/>
  <c r="J824"/>
  <c r="J120"/>
  <c r="R824"/>
  <c r="T913"/>
  <c r="T956"/>
  <c i="5" r="BK149"/>
  <c r="J149"/>
  <c r="J105"/>
  <c r="P169"/>
  <c r="BK175"/>
  <c r="J175"/>
  <c r="J109"/>
  <c i="6" r="BK136"/>
  <c r="J136"/>
  <c r="J103"/>
  <c r="P177"/>
  <c r="R222"/>
  <c r="P240"/>
  <c r="R315"/>
  <c i="7" r="R146"/>
  <c r="P159"/>
  <c r="R168"/>
  <c r="T194"/>
  <c r="T209"/>
  <c r="BK220"/>
  <c r="J220"/>
  <c r="J114"/>
  <c r="BK254"/>
  <c r="J254"/>
  <c r="J116"/>
  <c i="8" r="P144"/>
  <c r="BK154"/>
  <c r="J154"/>
  <c r="J107"/>
  <c r="R163"/>
  <c r="P172"/>
  <c r="R184"/>
  <c i="9" r="BK142"/>
  <c r="J142"/>
  <c r="J102"/>
  <c r="BK174"/>
  <c r="J174"/>
  <c r="J104"/>
  <c r="BK185"/>
  <c r="J185"/>
  <c r="J105"/>
  <c r="BK223"/>
  <c r="J223"/>
  <c r="J110"/>
  <c r="T256"/>
  <c r="P284"/>
  <c r="P312"/>
  <c i="10" r="R154"/>
  <c r="R176"/>
  <c r="R175"/>
  <c r="T185"/>
  <c r="T184"/>
  <c r="R196"/>
  <c i="11" r="T176"/>
  <c r="P216"/>
  <c r="T226"/>
  <c i="12" r="BK189"/>
  <c r="J189"/>
  <c r="J103"/>
  <c r="R242"/>
  <c r="T289"/>
  <c r="BK358"/>
  <c r="J358"/>
  <c r="J108"/>
  <c r="R429"/>
  <c r="P631"/>
  <c r="BK741"/>
  <c r="J741"/>
  <c r="J118"/>
  <c r="T766"/>
  <c r="T813"/>
  <c r="BK899"/>
  <c r="J899"/>
  <c r="J124"/>
  <c r="BK952"/>
  <c r="J952"/>
  <c r="J126"/>
  <c r="P975"/>
  <c i="13" r="T138"/>
  <c r="P152"/>
  <c r="P168"/>
  <c i="14" r="P149"/>
  <c r="P167"/>
  <c r="BK195"/>
  <c r="J195"/>
  <c r="J109"/>
  <c r="R211"/>
  <c i="15" r="BK136"/>
  <c r="BK147"/>
  <c r="J147"/>
  <c r="J103"/>
  <c r="R147"/>
  <c r="P175"/>
  <c r="P198"/>
  <c r="BK235"/>
  <c r="J235"/>
  <c r="J110"/>
  <c i="16" r="P136"/>
  <c r="T204"/>
  <c r="R226"/>
  <c i="17" r="T133"/>
  <c r="T178"/>
  <c r="R232"/>
  <c i="2" r="T154"/>
  <c r="R242"/>
  <c r="P423"/>
  <c r="R1007"/>
  <c r="BK1318"/>
  <c r="J1318"/>
  <c r="J108"/>
  <c r="P1345"/>
  <c r="R1609"/>
  <c r="R1654"/>
  <c r="P1784"/>
  <c r="P1972"/>
  <c r="BK2041"/>
  <c r="J2041"/>
  <c r="J120"/>
  <c r="T2348"/>
  <c r="P2422"/>
  <c i="3" r="P192"/>
  <c r="P191"/>
  <c i="4" r="R272"/>
  <c r="P436"/>
  <c r="T524"/>
  <c r="R584"/>
  <c r="P605"/>
  <c r="T605"/>
  <c r="P688"/>
  <c r="R740"/>
  <c r="P796"/>
  <c r="P853"/>
  <c r="P913"/>
  <c r="R945"/>
  <c i="5" r="T149"/>
  <c r="T169"/>
  <c r="T172"/>
  <c i="6" r="R177"/>
  <c r="P270"/>
  <c r="P306"/>
  <c i="7" r="T146"/>
  <c r="R159"/>
  <c r="P176"/>
  <c r="R194"/>
  <c r="R209"/>
  <c r="P220"/>
  <c r="P254"/>
  <c i="8" r="T140"/>
  <c r="R147"/>
  <c r="T163"/>
  <c r="BK176"/>
  <c r="J176"/>
  <c r="J112"/>
  <c r="T176"/>
  <c i="9" r="T142"/>
  <c r="R174"/>
  <c r="R185"/>
  <c r="BK216"/>
  <c r="J216"/>
  <c r="J108"/>
  <c r="BK219"/>
  <c r="J219"/>
  <c r="J109"/>
  <c r="BK242"/>
  <c r="J242"/>
  <c r="J111"/>
  <c r="BK270"/>
  <c r="J270"/>
  <c r="J113"/>
  <c r="BK293"/>
  <c r="J293"/>
  <c r="J115"/>
  <c i="10" r="BK163"/>
  <c r="J163"/>
  <c r="J107"/>
  <c i="11" r="P176"/>
  <c r="R231"/>
  <c r="R230"/>
  <c i="12" r="T153"/>
  <c r="T242"/>
  <c r="BK305"/>
  <c r="J305"/>
  <c r="J106"/>
  <c r="BK315"/>
  <c r="J315"/>
  <c r="J107"/>
  <c r="T358"/>
  <c r="BK504"/>
  <c r="J504"/>
  <c r="J110"/>
  <c r="BK556"/>
  <c r="R590"/>
  <c r="R620"/>
  <c r="T720"/>
  <c r="R766"/>
  <c r="P800"/>
  <c r="P850"/>
  <c r="P899"/>
  <c r="R945"/>
  <c r="BK975"/>
  <c r="J975"/>
  <c r="J127"/>
  <c i="13" r="R143"/>
  <c r="T161"/>
  <c r="T172"/>
  <c i="14" r="T138"/>
  <c r="R158"/>
  <c r="P161"/>
  <c r="BK182"/>
  <c r="BK181"/>
  <c r="J181"/>
  <c r="J107"/>
  <c r="T195"/>
  <c i="15" r="R136"/>
  <c r="P147"/>
  <c r="BK179"/>
  <c r="J179"/>
  <c r="J106"/>
  <c r="T179"/>
  <c r="P230"/>
  <c i="16" r="R179"/>
  <c r="BK201"/>
  <c r="J201"/>
  <c r="J104"/>
  <c r="T201"/>
  <c r="T197"/>
  <c r="R220"/>
  <c i="2" r="BK327"/>
  <c r="J327"/>
  <c r="J104"/>
  <c r="P577"/>
  <c r="P1398"/>
  <c r="BK1661"/>
  <c r="J1661"/>
  <c r="J115"/>
  <c r="R1888"/>
  <c r="T1929"/>
  <c r="P2041"/>
  <c r="R2348"/>
  <c r="T2422"/>
  <c i="3" r="BK140"/>
  <c r="J140"/>
  <c r="J102"/>
  <c r="R192"/>
  <c i="4" r="BK237"/>
  <c r="J237"/>
  <c r="J105"/>
  <c r="T853"/>
  <c r="R894"/>
  <c r="BK956"/>
  <c r="J956"/>
  <c r="J125"/>
  <c i="5" r="R149"/>
  <c r="R169"/>
  <c r="P172"/>
  <c i="6" r="BK177"/>
  <c r="J177"/>
  <c r="J104"/>
  <c r="P222"/>
  <c r="R270"/>
  <c r="T306"/>
  <c i="7" r="P146"/>
  <c r="BK159"/>
  <c r="T168"/>
  <c r="P199"/>
  <c r="R229"/>
  <c i="8" r="BK147"/>
  <c r="J147"/>
  <c r="J105"/>
  <c i="9" r="R160"/>
  <c r="P195"/>
  <c r="R216"/>
  <c r="T219"/>
  <c r="P242"/>
  <c r="P270"/>
  <c r="P293"/>
  <c i="10" r="T154"/>
  <c r="T176"/>
  <c r="T175"/>
  <c r="BK191"/>
  <c r="J191"/>
  <c r="J113"/>
  <c r="T196"/>
  <c i="11" r="BK176"/>
  <c r="J176"/>
  <c r="J103"/>
  <c r="P231"/>
  <c r="P230"/>
  <c i="12" r="T315"/>
  <c r="T429"/>
  <c r="P556"/>
  <c r="R631"/>
  <c r="BK766"/>
  <c r="J766"/>
  <c r="J119"/>
  <c r="BK800"/>
  <c r="J800"/>
  <c r="J120"/>
  <c r="R813"/>
  <c r="BK885"/>
  <c r="J885"/>
  <c r="J123"/>
  <c r="R885"/>
  <c r="BK945"/>
  <c r="J945"/>
  <c r="J125"/>
  <c r="R952"/>
  <c i="13" r="BK138"/>
  <c r="J138"/>
  <c r="J103"/>
  <c r="P143"/>
  <c r="T152"/>
  <c r="T168"/>
  <c i="14" r="R138"/>
  <c r="P158"/>
  <c r="R167"/>
  <c r="R195"/>
  <c i="15" r="T150"/>
  <c r="R198"/>
  <c r="R235"/>
  <c r="R234"/>
  <c i="16" r="R136"/>
  <c r="R135"/>
  <c r="R204"/>
  <c r="P226"/>
  <c i="17" r="P147"/>
  <c r="P178"/>
  <c r="R216"/>
  <c r="P232"/>
  <c i="2" r="P154"/>
  <c r="R327"/>
  <c r="T577"/>
  <c r="BK1398"/>
  <c r="J1398"/>
  <c r="J112"/>
  <c r="P1661"/>
  <c r="P1888"/>
  <c r="BK1929"/>
  <c r="J1929"/>
  <c r="J118"/>
  <c r="R2156"/>
  <c r="R2411"/>
  <c i="3" r="R140"/>
  <c r="R139"/>
  <c r="T179"/>
  <c r="R212"/>
  <c i="4" r="T151"/>
  <c r="P193"/>
  <c r="P237"/>
  <c r="P466"/>
  <c r="BK615"/>
  <c r="J615"/>
  <c r="J114"/>
  <c r="T688"/>
  <c r="BK740"/>
  <c r="J740"/>
  <c r="J117"/>
  <c r="R780"/>
  <c r="T780"/>
  <c r="BK853"/>
  <c r="J853"/>
  <c r="J121"/>
  <c r="R913"/>
  <c r="T945"/>
  <c i="5" r="P149"/>
  <c r="BK169"/>
  <c r="J169"/>
  <c r="J107"/>
  <c r="T175"/>
  <c i="6" r="T315"/>
  <c i="7" r="BK143"/>
  <c r="J143"/>
  <c r="J103"/>
  <c r="T149"/>
  <c r="P168"/>
  <c r="BK209"/>
  <c r="J209"/>
  <c r="J113"/>
  <c r="T220"/>
  <c r="R254"/>
  <c i="8" r="R140"/>
  <c r="T147"/>
  <c r="P163"/>
  <c r="T169"/>
  <c r="BK184"/>
  <c r="J184"/>
  <c r="J113"/>
  <c i="9" r="T160"/>
  <c r="T195"/>
  <c r="T216"/>
  <c r="R219"/>
  <c r="T242"/>
  <c r="T270"/>
  <c r="T293"/>
  <c i="10" r="BK150"/>
  <c r="J150"/>
  <c r="J104"/>
  <c r="T150"/>
  <c r="T144"/>
  <c r="T141"/>
  <c r="P163"/>
  <c r="P185"/>
  <c r="P184"/>
  <c r="T191"/>
  <c r="T190"/>
  <c r="BK206"/>
  <c r="J206"/>
  <c r="J115"/>
  <c i="11" r="P135"/>
  <c r="T194"/>
  <c r="BK216"/>
  <c r="J216"/>
  <c r="J106"/>
  <c r="P226"/>
  <c i="12" r="BK631"/>
  <c r="J631"/>
  <c r="J116"/>
  <c r="BK720"/>
  <c r="J720"/>
  <c r="J117"/>
  <c r="R741"/>
  <c r="T800"/>
  <c i="15" r="P150"/>
  <c r="R175"/>
  <c r="R179"/>
  <c r="T230"/>
  <c i="16" r="BK136"/>
  <c r="J136"/>
  <c r="J100"/>
  <c r="P179"/>
  <c r="BK204"/>
  <c r="J204"/>
  <c r="J105"/>
  <c r="T220"/>
  <c i="17" r="R133"/>
  <c r="T147"/>
  <c r="BK178"/>
  <c r="J178"/>
  <c r="J103"/>
  <c r="BK216"/>
  <c r="J216"/>
  <c r="J105"/>
  <c r="P224"/>
  <c r="P223"/>
  <c r="BK232"/>
  <c r="J232"/>
  <c r="J109"/>
  <c i="18" r="R124"/>
  <c r="R123"/>
  <c r="R122"/>
  <c i="2" r="T242"/>
  <c r="R423"/>
  <c r="BK1007"/>
  <c r="J1007"/>
  <c r="J107"/>
  <c r="R1318"/>
  <c r="R1345"/>
  <c r="T1609"/>
  <c r="T1654"/>
  <c r="BK1784"/>
  <c r="J1784"/>
  <c r="J116"/>
  <c r="BK1972"/>
  <c r="J1972"/>
  <c r="J119"/>
  <c r="BK2156"/>
  <c r="J2156"/>
  <c r="J121"/>
  <c r="T2411"/>
  <c i="3" r="BK192"/>
  <c i="4" r="BK272"/>
  <c r="J272"/>
  <c r="J106"/>
  <c r="BK524"/>
  <c r="J524"/>
  <c r="J111"/>
  <c r="P615"/>
  <c r="BK688"/>
  <c r="J688"/>
  <c r="J115"/>
  <c r="P740"/>
  <c r="R796"/>
  <c r="R853"/>
  <c r="P894"/>
  <c r="BK945"/>
  <c r="J945"/>
  <c r="J124"/>
  <c r="P945"/>
  <c i="5" r="BK136"/>
  <c r="J136"/>
  <c r="J103"/>
  <c r="BK143"/>
  <c r="J143"/>
  <c r="J104"/>
  <c r="P164"/>
  <c r="BK172"/>
  <c r="J172"/>
  <c r="J108"/>
  <c i="6" r="T177"/>
  <c r="T240"/>
  <c i="7" r="T143"/>
  <c r="T142"/>
  <c r="P149"/>
  <c r="BK168"/>
  <c r="J168"/>
  <c r="J108"/>
  <c r="BK199"/>
  <c r="J199"/>
  <c r="J111"/>
  <c r="BK229"/>
  <c r="J229"/>
  <c r="J115"/>
  <c i="8" r="BK144"/>
  <c r="J144"/>
  <c r="J104"/>
  <c r="T154"/>
  <c r="BK169"/>
  <c r="J169"/>
  <c r="J110"/>
  <c r="T172"/>
  <c r="R176"/>
  <c i="9" r="BK160"/>
  <c r="J160"/>
  <c r="J103"/>
  <c r="BK195"/>
  <c r="J195"/>
  <c r="J106"/>
  <c r="P216"/>
  <c r="P219"/>
  <c r="R242"/>
  <c r="R270"/>
  <c r="R293"/>
  <c i="10" r="P154"/>
  <c r="P176"/>
  <c r="P175"/>
  <c r="R191"/>
  <c r="R190"/>
  <c r="R206"/>
  <c i="11" r="BK135"/>
  <c r="J135"/>
  <c r="J102"/>
  <c r="BK194"/>
  <c r="J194"/>
  <c r="J104"/>
  <c r="T231"/>
  <c r="T230"/>
  <c i="13" r="R138"/>
  <c r="R137"/>
  <c r="R152"/>
  <c r="BK168"/>
  <c r="J168"/>
  <c r="J110"/>
  <c r="P172"/>
  <c i="14" r="P138"/>
  <c r="BK158"/>
  <c r="J158"/>
  <c r="J104"/>
  <c r="T167"/>
  <c r="P195"/>
  <c i="2" r="R154"/>
  <c r="P327"/>
  <c r="R577"/>
  <c r="T1398"/>
  <c r="T1344"/>
  <c r="R1661"/>
  <c r="BK1888"/>
  <c r="J1888"/>
  <c r="J117"/>
  <c r="R1929"/>
  <c r="P2156"/>
  <c r="BK2411"/>
  <c r="J2411"/>
  <c r="J125"/>
  <c r="BK2422"/>
  <c r="J2422"/>
  <c r="J127"/>
  <c i="3" r="P179"/>
  <c r="BK212"/>
  <c r="J212"/>
  <c r="J107"/>
  <c i="4" r="P151"/>
  <c r="P150"/>
  <c r="BK193"/>
  <c r="J193"/>
  <c r="J103"/>
  <c r="T193"/>
  <c r="R237"/>
  <c r="T436"/>
  <c r="P524"/>
  <c r="T584"/>
  <c i="5" r="R136"/>
  <c r="R135"/>
  <c r="R134"/>
  <c r="R133"/>
  <c r="T143"/>
  <c r="R164"/>
  <c r="P175"/>
  <c i="6" r="T136"/>
  <c r="T135"/>
  <c r="T134"/>
  <c r="T133"/>
  <c r="T222"/>
  <c r="BK270"/>
  <c r="J270"/>
  <c r="J107"/>
  <c r="R306"/>
  <c i="7" r="R143"/>
  <c r="R142"/>
  <c r="T159"/>
  <c r="T176"/>
  <c r="T199"/>
  <c r="T229"/>
  <c i="8" r="T144"/>
  <c r="R154"/>
  <c r="P169"/>
  <c r="R172"/>
  <c r="P176"/>
  <c i="9" r="R142"/>
  <c r="T174"/>
  <c r="T185"/>
  <c r="R223"/>
  <c r="P256"/>
  <c r="R284"/>
  <c r="T312"/>
  <c i="10" r="R150"/>
  <c r="R144"/>
  <c r="R141"/>
  <c r="R140"/>
  <c r="R139"/>
  <c r="R163"/>
  <c r="R185"/>
  <c r="R184"/>
  <c r="P196"/>
  <c i="11" r="R135"/>
  <c r="R134"/>
  <c r="R133"/>
  <c r="P194"/>
  <c r="T216"/>
  <c r="BK226"/>
  <c r="J226"/>
  <c r="J107"/>
  <c i="12" r="P153"/>
  <c r="P189"/>
  <c r="BK242"/>
  <c r="J242"/>
  <c r="J104"/>
  <c r="P289"/>
  <c r="P305"/>
  <c r="T305"/>
  <c r="P358"/>
  <c r="BK429"/>
  <c r="J429"/>
  <c r="J109"/>
  <c r="R504"/>
  <c r="T556"/>
  <c r="T590"/>
  <c r="P620"/>
  <c r="R720"/>
  <c r="P766"/>
  <c r="R800"/>
  <c r="R850"/>
  <c r="P885"/>
  <c r="T885"/>
  <c r="P945"/>
  <c r="T952"/>
  <c i="13" r="T143"/>
  <c r="BK161"/>
  <c r="J161"/>
  <c r="J108"/>
  <c r="R172"/>
  <c i="14" r="BK149"/>
  <c r="J149"/>
  <c r="J103"/>
  <c r="T158"/>
  <c r="R161"/>
  <c r="P182"/>
  <c r="P181"/>
  <c r="BK211"/>
  <c r="J211"/>
  <c r="J110"/>
  <c i="15" r="T136"/>
  <c r="T135"/>
  <c r="T134"/>
  <c r="T147"/>
  <c r="BK175"/>
  <c r="J175"/>
  <c r="J105"/>
  <c r="T198"/>
  <c r="T235"/>
  <c r="T234"/>
  <c i="16" r="T179"/>
  <c r="R201"/>
  <c r="P220"/>
  <c i="17" r="BK133"/>
  <c r="BK147"/>
  <c r="J147"/>
  <c r="J101"/>
  <c r="R178"/>
  <c r="T216"/>
  <c r="BK224"/>
  <c r="J224"/>
  <c r="J108"/>
  <c r="R224"/>
  <c r="R223"/>
  <c r="T224"/>
  <c r="T223"/>
  <c i="18" r="BK124"/>
  <c r="J124"/>
  <c r="J100"/>
  <c r="T124"/>
  <c r="T123"/>
  <c r="T122"/>
  <c i="3" r="BK231"/>
  <c r="J231"/>
  <c r="J110"/>
  <c i="4" r="BK222"/>
  <c r="J222"/>
  <c r="J104"/>
  <c i="10" r="BK161"/>
  <c r="J161"/>
  <c r="J106"/>
  <c i="16" r="BK245"/>
  <c r="J245"/>
  <c r="J111"/>
  <c i="12" r="BK553"/>
  <c r="J553"/>
  <c r="J111"/>
  <c i="13" r="BK150"/>
  <c r="J150"/>
  <c r="J105"/>
  <c r="BK166"/>
  <c r="J166"/>
  <c r="J109"/>
  <c i="16" r="BK247"/>
  <c r="J247"/>
  <c r="J112"/>
  <c i="2" r="BK2418"/>
  <c r="J2418"/>
  <c r="J126"/>
  <c r="BK2437"/>
  <c r="J2437"/>
  <c r="J128"/>
  <c i="3" r="BK245"/>
  <c r="J245"/>
  <c r="J114"/>
  <c i="4" r="BK463"/>
  <c r="J463"/>
  <c r="J108"/>
  <c i="10" r="BK144"/>
  <c r="J144"/>
  <c r="J103"/>
  <c i="11" r="BK212"/>
  <c r="J212"/>
  <c r="J105"/>
  <c i="16" r="BK198"/>
  <c r="BK240"/>
  <c r="J240"/>
  <c r="J109"/>
  <c i="17" r="BK167"/>
  <c r="J167"/>
  <c r="J102"/>
  <c r="BK221"/>
  <c r="J221"/>
  <c r="J106"/>
  <c i="2" r="BK1342"/>
  <c r="J1342"/>
  <c r="J109"/>
  <c i="3" r="BK208"/>
  <c r="J208"/>
  <c r="J106"/>
  <c r="BK224"/>
  <c r="J224"/>
  <c r="J108"/>
  <c i="8" r="BK152"/>
  <c r="J152"/>
  <c r="J106"/>
  <c i="3" r="BK227"/>
  <c r="J227"/>
  <c r="J109"/>
  <c r="BK235"/>
  <c r="J235"/>
  <c r="J111"/>
  <c i="17" r="BK212"/>
  <c r="J212"/>
  <c r="J104"/>
  <c i="2" r="BK2317"/>
  <c r="J2317"/>
  <c r="J122"/>
  <c r="BK2338"/>
  <c r="J2338"/>
  <c r="J123"/>
  <c i="3" r="BK243"/>
  <c r="J243"/>
  <c r="J113"/>
  <c i="16" r="BK236"/>
  <c r="J236"/>
  <c r="J108"/>
  <c i="18" r="J91"/>
  <c r="BE130"/>
  <c r="BE127"/>
  <c r="BE129"/>
  <c r="BE136"/>
  <c r="BE137"/>
  <c i="17" r="BK223"/>
  <c r="J223"/>
  <c r="J107"/>
  <c i="18" r="E85"/>
  <c r="BE132"/>
  <c r="BE140"/>
  <c r="F94"/>
  <c r="BE126"/>
  <c r="BE134"/>
  <c r="BE141"/>
  <c i="17" r="J133"/>
  <c r="J100"/>
  <c i="18" r="BE128"/>
  <c r="BE133"/>
  <c r="BE135"/>
  <c r="BE138"/>
  <c r="BE139"/>
  <c r="BE131"/>
  <c r="BE125"/>
  <c i="16" r="BK135"/>
  <c i="17" r="J125"/>
  <c r="BE183"/>
  <c i="16" r="J198"/>
  <c r="J103"/>
  <c i="17" r="F94"/>
  <c r="BE142"/>
  <c r="BE220"/>
  <c r="BE229"/>
  <c r="E119"/>
  <c r="BE138"/>
  <c r="BE158"/>
  <c r="BE184"/>
  <c r="BE213"/>
  <c r="BE218"/>
  <c r="BE233"/>
  <c r="BE134"/>
  <c r="BE168"/>
  <c r="BE172"/>
  <c r="BE179"/>
  <c r="BE202"/>
  <c r="BE209"/>
  <c r="BE231"/>
  <c r="BE153"/>
  <c r="BE163"/>
  <c r="BE164"/>
  <c r="BE222"/>
  <c r="BE225"/>
  <c r="BE240"/>
  <c r="BE148"/>
  <c r="BE191"/>
  <c r="BE196"/>
  <c r="BE217"/>
  <c r="BE237"/>
  <c i="16" r="BE156"/>
  <c i="15" r="BK234"/>
  <c r="J234"/>
  <c r="J109"/>
  <c i="16" r="BE185"/>
  <c r="BE193"/>
  <c r="BE230"/>
  <c r="E85"/>
  <c r="BE159"/>
  <c r="BE186"/>
  <c r="BE187"/>
  <c r="BE194"/>
  <c r="BE196"/>
  <c r="BE224"/>
  <c r="BE170"/>
  <c r="BE173"/>
  <c r="BE181"/>
  <c r="BE182"/>
  <c r="BE184"/>
  <c r="BE189"/>
  <c r="BE199"/>
  <c r="BE202"/>
  <c r="F94"/>
  <c r="BE147"/>
  <c r="BE191"/>
  <c r="BE205"/>
  <c r="BE213"/>
  <c r="BE227"/>
  <c i="15" r="J136"/>
  <c r="J102"/>
  <c i="16" r="BE137"/>
  <c r="BE150"/>
  <c r="BE218"/>
  <c r="BE144"/>
  <c r="BE162"/>
  <c r="BE215"/>
  <c r="BE237"/>
  <c r="BE241"/>
  <c r="J91"/>
  <c r="BE180"/>
  <c r="BE203"/>
  <c r="BE221"/>
  <c r="BE223"/>
  <c r="BE246"/>
  <c r="BE248"/>
  <c i="15" r="BE139"/>
  <c r="BE142"/>
  <c r="BE143"/>
  <c r="BE145"/>
  <c r="BE146"/>
  <c r="BE170"/>
  <c r="BE178"/>
  <c r="BE180"/>
  <c r="BE190"/>
  <c r="BE219"/>
  <c r="BE236"/>
  <c r="BE237"/>
  <c r="BE193"/>
  <c r="BE194"/>
  <c r="BE196"/>
  <c r="BE210"/>
  <c r="E85"/>
  <c r="BE141"/>
  <c r="BE148"/>
  <c r="BE149"/>
  <c r="BE164"/>
  <c r="BE167"/>
  <c r="BE169"/>
  <c r="BE177"/>
  <c r="BE197"/>
  <c r="F96"/>
  <c r="BE140"/>
  <c r="BE151"/>
  <c r="BE172"/>
  <c r="BE176"/>
  <c r="BE187"/>
  <c r="BE195"/>
  <c r="BE137"/>
  <c r="BE138"/>
  <c r="BE163"/>
  <c r="BE208"/>
  <c r="BE216"/>
  <c r="BE227"/>
  <c i="14" r="J182"/>
  <c r="J108"/>
  <c i="15" r="BE161"/>
  <c r="BE162"/>
  <c r="BE184"/>
  <c r="BE199"/>
  <c r="BE205"/>
  <c r="BE232"/>
  <c i="14" r="J138"/>
  <c r="J102"/>
  <c i="15" r="J93"/>
  <c r="BE158"/>
  <c r="BE181"/>
  <c r="BE188"/>
  <c r="BE191"/>
  <c r="BE231"/>
  <c r="BE154"/>
  <c r="BE183"/>
  <c i="14" r="BE139"/>
  <c r="BE152"/>
  <c r="BE153"/>
  <c r="BE179"/>
  <c r="BE189"/>
  <c r="BE217"/>
  <c r="BE222"/>
  <c r="F96"/>
  <c r="BE147"/>
  <c r="BE154"/>
  <c r="BE162"/>
  <c r="BE190"/>
  <c r="BE196"/>
  <c r="BE210"/>
  <c r="BE220"/>
  <c i="13" r="BK137"/>
  <c i="14" r="BE145"/>
  <c r="BE157"/>
  <c r="BE165"/>
  <c r="BE169"/>
  <c r="BE170"/>
  <c r="BE192"/>
  <c r="BE193"/>
  <c r="BE197"/>
  <c r="BE198"/>
  <c r="BE205"/>
  <c r="E122"/>
  <c r="BE140"/>
  <c r="BE148"/>
  <c r="BE156"/>
  <c r="BE188"/>
  <c r="BE204"/>
  <c r="BE216"/>
  <c r="BE144"/>
  <c r="BE155"/>
  <c r="BE168"/>
  <c r="BE171"/>
  <c r="BE186"/>
  <c r="BE187"/>
  <c r="BE199"/>
  <c r="BE218"/>
  <c r="BE143"/>
  <c r="BE146"/>
  <c r="BE172"/>
  <c r="BE175"/>
  <c r="BE176"/>
  <c r="BE183"/>
  <c r="BE184"/>
  <c r="BE215"/>
  <c r="BE219"/>
  <c r="BE221"/>
  <c r="J93"/>
  <c r="BE151"/>
  <c r="BE163"/>
  <c r="BE164"/>
  <c r="BE166"/>
  <c r="BE174"/>
  <c r="BE180"/>
  <c r="BE200"/>
  <c r="BE201"/>
  <c r="BE203"/>
  <c r="BE207"/>
  <c r="BE208"/>
  <c r="BE209"/>
  <c r="BE141"/>
  <c r="BE142"/>
  <c r="BE150"/>
  <c r="BE159"/>
  <c r="BE160"/>
  <c r="BE173"/>
  <c r="BE177"/>
  <c r="BE178"/>
  <c r="BE185"/>
  <c r="BE191"/>
  <c r="BE194"/>
  <c r="BE202"/>
  <c r="BE206"/>
  <c r="BE212"/>
  <c r="BE213"/>
  <c r="BE214"/>
  <c i="13" r="J129"/>
  <c r="BE141"/>
  <c r="BE142"/>
  <c r="BE145"/>
  <c r="BE148"/>
  <c r="BE163"/>
  <c r="BE169"/>
  <c r="BE170"/>
  <c r="BE171"/>
  <c r="BE180"/>
  <c r="BE156"/>
  <c r="BE158"/>
  <c r="BE162"/>
  <c i="12" r="J153"/>
  <c r="J102"/>
  <c r="J556"/>
  <c r="J113"/>
  <c i="13" r="E85"/>
  <c r="BE153"/>
  <c r="BE154"/>
  <c r="BE155"/>
  <c r="BE157"/>
  <c r="BE139"/>
  <c r="BE146"/>
  <c r="BE147"/>
  <c r="BE164"/>
  <c r="BE167"/>
  <c r="F96"/>
  <c r="BE173"/>
  <c r="BE175"/>
  <c r="BE176"/>
  <c r="BE177"/>
  <c r="BE140"/>
  <c r="BE144"/>
  <c r="BE151"/>
  <c r="BE159"/>
  <c r="BE174"/>
  <c r="BE178"/>
  <c r="BE179"/>
  <c i="12" r="BE162"/>
  <c r="BE196"/>
  <c r="BE209"/>
  <c r="BE214"/>
  <c r="BE221"/>
  <c r="BE222"/>
  <c r="BE243"/>
  <c r="BE283"/>
  <c r="BE285"/>
  <c r="BE288"/>
  <c r="BE298"/>
  <c r="BE302"/>
  <c r="BE377"/>
  <c r="BE380"/>
  <c r="BE487"/>
  <c r="BE560"/>
  <c r="BE569"/>
  <c r="BE595"/>
  <c r="BE746"/>
  <c r="BE839"/>
  <c r="BE863"/>
  <c r="BE874"/>
  <c r="BE900"/>
  <c r="BE908"/>
  <c r="BE946"/>
  <c r="BE951"/>
  <c r="BE953"/>
  <c r="BE957"/>
  <c r="BE961"/>
  <c r="BE965"/>
  <c r="BE970"/>
  <c r="BE976"/>
  <c r="BE979"/>
  <c r="BE981"/>
  <c r="BE986"/>
  <c r="BE988"/>
  <c r="BE993"/>
  <c r="E85"/>
  <c r="BE169"/>
  <c r="BE181"/>
  <c r="BE202"/>
  <c r="BE206"/>
  <c r="BE278"/>
  <c r="BE281"/>
  <c r="BE316"/>
  <c r="BE356"/>
  <c r="BE443"/>
  <c r="BE471"/>
  <c r="BE523"/>
  <c r="BE531"/>
  <c r="BE579"/>
  <c r="BE612"/>
  <c r="BE669"/>
  <c r="BE740"/>
  <c r="BE742"/>
  <c r="BE755"/>
  <c r="BE776"/>
  <c r="BE804"/>
  <c r="BE820"/>
  <c r="BE833"/>
  <c r="BE845"/>
  <c r="BE884"/>
  <c i="11" r="BK134"/>
  <c r="BK133"/>
  <c r="J133"/>
  <c r="J100"/>
  <c i="12" r="J93"/>
  <c r="BE176"/>
  <c r="BE188"/>
  <c r="BE239"/>
  <c r="BE255"/>
  <c r="BE290"/>
  <c r="BE362"/>
  <c r="BE566"/>
  <c r="BE591"/>
  <c r="BE607"/>
  <c r="BE619"/>
  <c r="BE621"/>
  <c r="BE630"/>
  <c r="BE687"/>
  <c r="BE696"/>
  <c r="BE721"/>
  <c r="BE758"/>
  <c r="BE761"/>
  <c r="BE794"/>
  <c r="BE797"/>
  <c r="BE799"/>
  <c r="BE805"/>
  <c r="BE814"/>
  <c r="BE817"/>
  <c r="BE821"/>
  <c r="BE826"/>
  <c r="BE886"/>
  <c r="BE183"/>
  <c r="BE210"/>
  <c r="BE258"/>
  <c r="BE265"/>
  <c r="BE275"/>
  <c r="BE312"/>
  <c r="BE365"/>
  <c r="BE400"/>
  <c r="BE413"/>
  <c r="BE425"/>
  <c r="BE435"/>
  <c r="BE496"/>
  <c r="BE508"/>
  <c r="BE557"/>
  <c r="BE582"/>
  <c r="BE584"/>
  <c r="BE617"/>
  <c r="BE662"/>
  <c r="BE676"/>
  <c r="BE739"/>
  <c r="BE771"/>
  <c r="BE793"/>
  <c r="BE849"/>
  <c r="BE852"/>
  <c r="BE875"/>
  <c r="BE894"/>
  <c r="BE920"/>
  <c i="11" r="J231"/>
  <c r="J109"/>
  <c i="12" r="BE166"/>
  <c r="BE184"/>
  <c r="BE194"/>
  <c r="BE264"/>
  <c r="BE270"/>
  <c r="BE325"/>
  <c r="BE342"/>
  <c r="BE359"/>
  <c r="BE411"/>
  <c r="BE430"/>
  <c r="BE477"/>
  <c r="BE500"/>
  <c r="BE505"/>
  <c r="BE513"/>
  <c r="BE515"/>
  <c r="BE519"/>
  <c r="BE527"/>
  <c r="BE563"/>
  <c r="BE587"/>
  <c r="BE614"/>
  <c r="BE650"/>
  <c r="BE715"/>
  <c r="BE752"/>
  <c r="BE785"/>
  <c r="BE918"/>
  <c r="BE154"/>
  <c r="BE236"/>
  <c r="BE252"/>
  <c r="BE306"/>
  <c r="BE353"/>
  <c r="BE389"/>
  <c r="BE459"/>
  <c r="BE489"/>
  <c r="BE522"/>
  <c r="BE530"/>
  <c r="BE541"/>
  <c r="BE542"/>
  <c r="BE574"/>
  <c r="BE577"/>
  <c r="BE589"/>
  <c r="BE632"/>
  <c r="BE637"/>
  <c r="BE643"/>
  <c r="BE654"/>
  <c r="BE682"/>
  <c r="BE737"/>
  <c r="BE749"/>
  <c r="BE767"/>
  <c r="BE786"/>
  <c r="BE801"/>
  <c r="BE802"/>
  <c r="BE803"/>
  <c r="BE860"/>
  <c r="BE871"/>
  <c r="BE876"/>
  <c r="BE898"/>
  <c r="BE921"/>
  <c r="BE939"/>
  <c r="BE944"/>
  <c r="BE949"/>
  <c r="F148"/>
  <c r="BE158"/>
  <c r="BE174"/>
  <c r="BE190"/>
  <c r="BE217"/>
  <c r="BE225"/>
  <c r="BE229"/>
  <c r="BE233"/>
  <c r="BE294"/>
  <c r="BE297"/>
  <c r="BE309"/>
  <c r="BE320"/>
  <c r="BE321"/>
  <c r="BE333"/>
  <c r="BE423"/>
  <c r="BE492"/>
  <c r="BE510"/>
  <c r="BE605"/>
  <c r="BE609"/>
  <c r="BE659"/>
  <c r="BE665"/>
  <c r="BE702"/>
  <c r="BE708"/>
  <c r="BE765"/>
  <c r="BE779"/>
  <c r="BE789"/>
  <c r="BE790"/>
  <c r="BE808"/>
  <c r="BE812"/>
  <c r="BE911"/>
  <c r="BE177"/>
  <c r="BE232"/>
  <c r="BE261"/>
  <c r="BE341"/>
  <c r="BE349"/>
  <c r="BE402"/>
  <c r="BE438"/>
  <c r="BE495"/>
  <c r="BE546"/>
  <c r="BE549"/>
  <c r="BE554"/>
  <c r="BE572"/>
  <c r="BE597"/>
  <c r="BE627"/>
  <c r="BE672"/>
  <c r="BE719"/>
  <c r="BE729"/>
  <c r="BE782"/>
  <c r="BE851"/>
  <c r="BE873"/>
  <c r="BE877"/>
  <c r="BE890"/>
  <c r="BE901"/>
  <c r="BE922"/>
  <c r="BE931"/>
  <c r="BE936"/>
  <c i="11" r="BE138"/>
  <c r="BE159"/>
  <c r="BE165"/>
  <c r="BE166"/>
  <c r="BE223"/>
  <c r="BE228"/>
  <c r="BE259"/>
  <c r="BE274"/>
  <c i="10" r="J176"/>
  <c r="J109"/>
  <c i="11" r="BE136"/>
  <c r="BE152"/>
  <c r="BE161"/>
  <c r="BE177"/>
  <c r="BE186"/>
  <c r="BE191"/>
  <c r="BE203"/>
  <c r="BE210"/>
  <c r="BE232"/>
  <c r="BE262"/>
  <c r="J93"/>
  <c r="E119"/>
  <c r="F130"/>
  <c r="BE155"/>
  <c r="BE184"/>
  <c i="10" r="BK190"/>
  <c r="J190"/>
  <c r="J112"/>
  <c i="11" r="BE164"/>
  <c r="BE195"/>
  <c r="BE196"/>
  <c r="BE217"/>
  <c r="BE220"/>
  <c r="BE227"/>
  <c r="BE250"/>
  <c r="BE146"/>
  <c r="BE157"/>
  <c r="BE189"/>
  <c r="BE213"/>
  <c r="BE224"/>
  <c r="BE271"/>
  <c i="10" r="F96"/>
  <c r="J133"/>
  <c r="BE143"/>
  <c r="BE146"/>
  <c r="BE152"/>
  <c r="BE153"/>
  <c r="BE164"/>
  <c r="BE170"/>
  <c r="BE180"/>
  <c r="BE168"/>
  <c r="BE177"/>
  <c r="BE179"/>
  <c r="BE182"/>
  <c r="BE187"/>
  <c r="BE197"/>
  <c r="BE202"/>
  <c r="BE209"/>
  <c r="E85"/>
  <c r="BE148"/>
  <c r="BE157"/>
  <c r="BE160"/>
  <c r="BE173"/>
  <c r="BE181"/>
  <c r="BE186"/>
  <c r="BE188"/>
  <c r="BE195"/>
  <c r="BE200"/>
  <c r="BE204"/>
  <c r="BE214"/>
  <c r="BE156"/>
  <c r="BE158"/>
  <c r="BE162"/>
  <c r="BE165"/>
  <c r="BE166"/>
  <c r="BE167"/>
  <c r="BE174"/>
  <c r="BE178"/>
  <c r="BE192"/>
  <c r="BE203"/>
  <c r="BE207"/>
  <c r="BE211"/>
  <c r="BE213"/>
  <c r="BE149"/>
  <c r="BE155"/>
  <c r="BE159"/>
  <c r="BE171"/>
  <c r="BE172"/>
  <c r="BE189"/>
  <c r="BE194"/>
  <c r="BE201"/>
  <c r="BE205"/>
  <c r="BE210"/>
  <c r="BE216"/>
  <c r="BE142"/>
  <c r="BE145"/>
  <c r="BE147"/>
  <c r="BE151"/>
  <c r="BE169"/>
  <c r="BE193"/>
  <c r="BE198"/>
  <c r="BE212"/>
  <c r="BE215"/>
  <c r="BE217"/>
  <c r="BE218"/>
  <c i="9" r="E85"/>
  <c r="F96"/>
  <c r="J134"/>
  <c r="BE145"/>
  <c r="BE152"/>
  <c r="BE154"/>
  <c r="BE155"/>
  <c r="BE169"/>
  <c r="BE192"/>
  <c r="BE200"/>
  <c r="BE203"/>
  <c r="BE204"/>
  <c r="BE210"/>
  <c r="BE217"/>
  <c r="BE241"/>
  <c r="BE243"/>
  <c r="BE245"/>
  <c r="BE247"/>
  <c r="BE258"/>
  <c r="BE259"/>
  <c r="BE268"/>
  <c r="BE278"/>
  <c r="BE282"/>
  <c r="BE283"/>
  <c r="BE150"/>
  <c r="BE151"/>
  <c r="BE165"/>
  <c r="BE173"/>
  <c r="BE176"/>
  <c r="BE179"/>
  <c r="BE194"/>
  <c r="BE207"/>
  <c r="BE212"/>
  <c r="BE214"/>
  <c r="BE227"/>
  <c r="BE254"/>
  <c r="BE285"/>
  <c r="BE295"/>
  <c r="BE297"/>
  <c r="BE300"/>
  <c r="BE303"/>
  <c r="BE305"/>
  <c r="BE308"/>
  <c r="BE310"/>
  <c r="BE313"/>
  <c r="BE319"/>
  <c r="BE162"/>
  <c r="BE181"/>
  <c r="BE186"/>
  <c r="BE193"/>
  <c r="BE198"/>
  <c r="BE213"/>
  <c r="BE225"/>
  <c r="BE231"/>
  <c r="BE232"/>
  <c r="BE233"/>
  <c r="BE239"/>
  <c r="BE250"/>
  <c r="BE252"/>
  <c r="BE253"/>
  <c r="BE257"/>
  <c r="BE260"/>
  <c r="BE291"/>
  <c r="BE294"/>
  <c r="BE298"/>
  <c r="BE309"/>
  <c r="BE315"/>
  <c r="BE318"/>
  <c r="BE321"/>
  <c r="BE163"/>
  <c r="BE164"/>
  <c r="BE178"/>
  <c r="BE188"/>
  <c r="BE199"/>
  <c r="BE218"/>
  <c r="BE224"/>
  <c r="BE226"/>
  <c r="BE246"/>
  <c r="BE261"/>
  <c r="BE262"/>
  <c r="BE263"/>
  <c r="BE264"/>
  <c r="BE265"/>
  <c r="BE266"/>
  <c r="BE267"/>
  <c r="BE271"/>
  <c r="BE281"/>
  <c r="BE292"/>
  <c r="BE304"/>
  <c r="BE143"/>
  <c r="BE147"/>
  <c r="BE149"/>
  <c r="BE153"/>
  <c r="BE161"/>
  <c r="BE168"/>
  <c r="BE175"/>
  <c r="BE180"/>
  <c r="BE183"/>
  <c r="BE187"/>
  <c r="BE190"/>
  <c r="BE197"/>
  <c r="BE206"/>
  <c r="BE208"/>
  <c r="BE209"/>
  <c r="BE220"/>
  <c r="BE222"/>
  <c r="BE244"/>
  <c r="BE248"/>
  <c r="BE249"/>
  <c r="BE251"/>
  <c r="BE255"/>
  <c r="BE269"/>
  <c r="BE272"/>
  <c r="BE276"/>
  <c r="BE277"/>
  <c r="BE279"/>
  <c r="BE286"/>
  <c r="BE302"/>
  <c r="BE311"/>
  <c r="BE322"/>
  <c i="8" r="BK162"/>
  <c r="J162"/>
  <c r="J108"/>
  <c i="9" r="BE146"/>
  <c r="BE156"/>
  <c r="BE157"/>
  <c r="BE158"/>
  <c r="BE159"/>
  <c r="BE166"/>
  <c r="BE167"/>
  <c r="BE172"/>
  <c r="BE191"/>
  <c r="BE230"/>
  <c r="BE240"/>
  <c r="BE287"/>
  <c r="BE307"/>
  <c r="BE320"/>
  <c r="BE323"/>
  <c r="BE144"/>
  <c r="BE148"/>
  <c r="BE170"/>
  <c r="BE171"/>
  <c r="BE177"/>
  <c r="BE182"/>
  <c r="BE184"/>
  <c r="BE189"/>
  <c r="BE196"/>
  <c r="BE201"/>
  <c r="BE202"/>
  <c r="BE205"/>
  <c r="BE211"/>
  <c r="BE221"/>
  <c r="BE228"/>
  <c r="BE229"/>
  <c r="BE234"/>
  <c r="BE235"/>
  <c r="BE236"/>
  <c r="BE237"/>
  <c r="BE238"/>
  <c r="BE273"/>
  <c r="BE274"/>
  <c r="BE275"/>
  <c r="BE280"/>
  <c r="BE288"/>
  <c r="BE289"/>
  <c r="BE290"/>
  <c r="BE296"/>
  <c r="BE299"/>
  <c r="BE301"/>
  <c r="BE306"/>
  <c r="BE314"/>
  <c r="BE316"/>
  <c r="BE317"/>
  <c i="7" r="BK208"/>
  <c r="J208"/>
  <c r="J112"/>
  <c i="8" r="BE142"/>
  <c r="BE149"/>
  <c r="BE157"/>
  <c r="BE160"/>
  <c r="BE170"/>
  <c r="BE183"/>
  <c r="BE197"/>
  <c r="J93"/>
  <c r="BE153"/>
  <c r="BE180"/>
  <c r="BE182"/>
  <c r="BE189"/>
  <c r="E85"/>
  <c r="BE146"/>
  <c r="BE148"/>
  <c r="BE177"/>
  <c r="BE181"/>
  <c r="BE186"/>
  <c r="BE196"/>
  <c i="7" r="J159"/>
  <c r="J107"/>
  <c i="8" r="BE191"/>
  <c r="BE192"/>
  <c r="BE161"/>
  <c r="BE167"/>
  <c r="BE173"/>
  <c r="BE188"/>
  <c r="BE190"/>
  <c r="BE194"/>
  <c r="F96"/>
  <c r="BE150"/>
  <c r="BE175"/>
  <c r="BE143"/>
  <c r="BE145"/>
  <c r="BE155"/>
  <c r="BE156"/>
  <c r="BE158"/>
  <c r="BE159"/>
  <c r="BE164"/>
  <c r="BE174"/>
  <c r="BE185"/>
  <c r="BE187"/>
  <c r="BE141"/>
  <c r="BE151"/>
  <c r="BE165"/>
  <c r="BE166"/>
  <c r="BE171"/>
  <c r="BE178"/>
  <c r="BE179"/>
  <c r="BE193"/>
  <c r="BE195"/>
  <c i="7" r="J134"/>
  <c r="BE148"/>
  <c r="BE165"/>
  <c r="BE174"/>
  <c r="BE175"/>
  <c r="BE179"/>
  <c r="BE180"/>
  <c r="BE182"/>
  <c r="BE188"/>
  <c r="BE191"/>
  <c r="BE196"/>
  <c r="BE198"/>
  <c r="BE202"/>
  <c r="BE210"/>
  <c r="BE225"/>
  <c r="BE226"/>
  <c r="BE227"/>
  <c r="BE228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5"/>
  <c r="BE256"/>
  <c r="BE257"/>
  <c r="BE258"/>
  <c r="BE259"/>
  <c r="BE260"/>
  <c r="BE261"/>
  <c r="BE262"/>
  <c r="BE150"/>
  <c r="BE163"/>
  <c r="BE169"/>
  <c r="BE170"/>
  <c r="BE171"/>
  <c r="BE187"/>
  <c r="BE200"/>
  <c r="BE203"/>
  <c r="BE204"/>
  <c r="BE205"/>
  <c r="BE207"/>
  <c r="BE216"/>
  <c r="BE152"/>
  <c r="BE153"/>
  <c r="BE154"/>
  <c r="BE155"/>
  <c r="BE156"/>
  <c r="BE157"/>
  <c r="BE173"/>
  <c r="BE177"/>
  <c r="BE185"/>
  <c r="BE193"/>
  <c r="BE197"/>
  <c r="BE206"/>
  <c r="BE217"/>
  <c r="BE218"/>
  <c r="E126"/>
  <c r="BE145"/>
  <c r="F96"/>
  <c r="BE166"/>
  <c r="BE183"/>
  <c r="BE201"/>
  <c r="BE213"/>
  <c r="BE214"/>
  <c r="BE215"/>
  <c r="BE221"/>
  <c r="BE222"/>
  <c r="BE224"/>
  <c i="6" r="BK135"/>
  <c r="BK134"/>
  <c r="J134"/>
  <c r="J101"/>
  <c i="7" r="BE147"/>
  <c r="BE151"/>
  <c r="BE162"/>
  <c r="BE164"/>
  <c r="BE167"/>
  <c r="BE178"/>
  <c r="BE189"/>
  <c r="BE211"/>
  <c r="BE219"/>
  <c r="BE144"/>
  <c r="BE160"/>
  <c r="BE161"/>
  <c r="BE172"/>
  <c r="BE181"/>
  <c r="BE184"/>
  <c r="BE186"/>
  <c r="BE190"/>
  <c r="BE192"/>
  <c r="BE195"/>
  <c r="BE212"/>
  <c r="BE223"/>
  <c i="6" r="F96"/>
  <c r="BE150"/>
  <c r="BE153"/>
  <c r="BE163"/>
  <c r="BE170"/>
  <c r="BE193"/>
  <c r="BE195"/>
  <c r="BE208"/>
  <c r="BE298"/>
  <c r="BE299"/>
  <c r="BE304"/>
  <c r="BE321"/>
  <c r="E85"/>
  <c r="J127"/>
  <c r="BE151"/>
  <c r="BE224"/>
  <c r="BE229"/>
  <c r="BE232"/>
  <c r="BE241"/>
  <c r="BE247"/>
  <c r="BE248"/>
  <c r="BE249"/>
  <c r="BE251"/>
  <c r="BE263"/>
  <c r="BE284"/>
  <c i="5" r="BK135"/>
  <c r="J135"/>
  <c r="J102"/>
  <c i="6" r="BE138"/>
  <c r="BE139"/>
  <c r="BE144"/>
  <c r="BE152"/>
  <c r="BE160"/>
  <c r="BE252"/>
  <c r="BE265"/>
  <c r="BE267"/>
  <c r="BE292"/>
  <c r="BE294"/>
  <c r="BE296"/>
  <c r="BE309"/>
  <c r="BE319"/>
  <c r="BE320"/>
  <c r="BE155"/>
  <c r="BE156"/>
  <c r="BE190"/>
  <c r="BE192"/>
  <c r="BE197"/>
  <c r="BE212"/>
  <c r="BE214"/>
  <c r="BE215"/>
  <c r="BE223"/>
  <c r="BE226"/>
  <c r="BE231"/>
  <c r="BE234"/>
  <c r="BE237"/>
  <c r="BE242"/>
  <c r="BE243"/>
  <c r="BE287"/>
  <c r="BE310"/>
  <c r="BE312"/>
  <c r="BE316"/>
  <c r="BE148"/>
  <c r="BE149"/>
  <c r="BE154"/>
  <c r="BE179"/>
  <c r="BE181"/>
  <c r="BE183"/>
  <c r="BE188"/>
  <c r="BE199"/>
  <c r="BE210"/>
  <c r="BE217"/>
  <c r="BE219"/>
  <c r="BE261"/>
  <c r="BE264"/>
  <c r="BE272"/>
  <c r="BE273"/>
  <c r="BE278"/>
  <c r="BE281"/>
  <c r="BE285"/>
  <c r="BE307"/>
  <c r="BE308"/>
  <c r="BE323"/>
  <c r="BE158"/>
  <c r="BE165"/>
  <c r="BE167"/>
  <c r="BE169"/>
  <c r="BE172"/>
  <c r="BE173"/>
  <c r="BE175"/>
  <c r="BE178"/>
  <c r="BE185"/>
  <c r="BE186"/>
  <c r="BE187"/>
  <c r="BE221"/>
  <c r="BE239"/>
  <c r="BE244"/>
  <c r="BE245"/>
  <c r="BE246"/>
  <c r="BE253"/>
  <c r="BE254"/>
  <c r="BE255"/>
  <c r="BE256"/>
  <c r="BE257"/>
  <c r="BE258"/>
  <c r="BE289"/>
  <c r="BE314"/>
  <c r="BE317"/>
  <c r="BE325"/>
  <c r="BE137"/>
  <c r="BE140"/>
  <c r="BE142"/>
  <c r="BE145"/>
  <c r="BE146"/>
  <c r="BE180"/>
  <c r="BE189"/>
  <c r="BE194"/>
  <c r="BE202"/>
  <c r="BE204"/>
  <c r="BE206"/>
  <c r="BE225"/>
  <c r="BE227"/>
  <c r="BE250"/>
  <c r="BE259"/>
  <c r="BE268"/>
  <c r="BE271"/>
  <c r="BE274"/>
  <c r="BE276"/>
  <c r="BE280"/>
  <c r="BE282"/>
  <c r="BE301"/>
  <c r="BE302"/>
  <c r="BE313"/>
  <c i="5" r="E85"/>
  <c r="BE145"/>
  <c r="BE146"/>
  <c r="BE148"/>
  <c r="BE166"/>
  <c i="4" r="BK150"/>
  <c r="J150"/>
  <c r="J101"/>
  <c i="5" r="F96"/>
  <c r="BE170"/>
  <c r="BE178"/>
  <c i="4" r="BK465"/>
  <c r="J465"/>
  <c r="J109"/>
  <c i="5" r="J127"/>
  <c r="BE147"/>
  <c r="BE160"/>
  <c r="BE176"/>
  <c r="BE181"/>
  <c r="BE138"/>
  <c r="BE139"/>
  <c r="BE140"/>
  <c r="BE162"/>
  <c r="BE167"/>
  <c r="BE168"/>
  <c r="BE171"/>
  <c r="BE177"/>
  <c r="BE150"/>
  <c r="BE151"/>
  <c r="BE155"/>
  <c r="BE156"/>
  <c r="BE157"/>
  <c r="BE158"/>
  <c r="BE159"/>
  <c r="BE165"/>
  <c r="BE174"/>
  <c r="BE179"/>
  <c r="BE141"/>
  <c r="BE142"/>
  <c r="BE144"/>
  <c r="BE161"/>
  <c r="BE137"/>
  <c r="BE152"/>
  <c r="BE153"/>
  <c r="BE154"/>
  <c r="BE163"/>
  <c r="BE173"/>
  <c r="BE180"/>
  <c i="4" r="E135"/>
  <c r="BE167"/>
  <c r="BE259"/>
  <c r="BE307"/>
  <c r="BE448"/>
  <c r="BE449"/>
  <c r="BE464"/>
  <c r="BE525"/>
  <c r="BE573"/>
  <c r="BE581"/>
  <c r="BE583"/>
  <c r="BE585"/>
  <c r="BE602"/>
  <c r="BE718"/>
  <c r="BE819"/>
  <c r="BE826"/>
  <c r="BE827"/>
  <c r="BE851"/>
  <c r="BE852"/>
  <c r="BE862"/>
  <c r="BE863"/>
  <c r="BE864"/>
  <c r="BE893"/>
  <c r="BE895"/>
  <c r="BE905"/>
  <c r="BE912"/>
  <c r="BE924"/>
  <c r="BE940"/>
  <c r="BE944"/>
  <c r="BE952"/>
  <c r="BE953"/>
  <c r="BE966"/>
  <c r="BE185"/>
  <c r="BE260"/>
  <c r="BE286"/>
  <c r="BE327"/>
  <c r="BE428"/>
  <c r="BE437"/>
  <c r="BE447"/>
  <c r="BE460"/>
  <c r="BE521"/>
  <c r="BE622"/>
  <c r="BE641"/>
  <c r="BE650"/>
  <c r="BE657"/>
  <c r="BE667"/>
  <c r="BE700"/>
  <c r="BE705"/>
  <c r="BE733"/>
  <c r="BE741"/>
  <c r="BE743"/>
  <c r="BE779"/>
  <c r="BE790"/>
  <c r="BE797"/>
  <c r="BE799"/>
  <c r="BE803"/>
  <c r="BE806"/>
  <c r="BE843"/>
  <c r="BE847"/>
  <c r="BE849"/>
  <c r="BE850"/>
  <c r="BE856"/>
  <c r="J143"/>
  <c r="BE152"/>
  <c r="BE158"/>
  <c r="BE175"/>
  <c r="BE204"/>
  <c r="BE223"/>
  <c r="BE238"/>
  <c r="BE285"/>
  <c r="BE346"/>
  <c r="BE404"/>
  <c r="BE415"/>
  <c r="BE419"/>
  <c r="BE423"/>
  <c r="BE490"/>
  <c r="BE512"/>
  <c r="BE514"/>
  <c r="BE560"/>
  <c r="BE568"/>
  <c r="BE680"/>
  <c r="BE689"/>
  <c r="BE695"/>
  <c r="BE697"/>
  <c r="BE770"/>
  <c r="BE777"/>
  <c r="BE784"/>
  <c r="BE798"/>
  <c r="BE800"/>
  <c r="BE823"/>
  <c r="BE825"/>
  <c r="BE839"/>
  <c r="BE950"/>
  <c i="3" r="J192"/>
  <c r="J105"/>
  <c r="BK242"/>
  <c r="J242"/>
  <c r="J112"/>
  <c i="4" r="BE173"/>
  <c r="BE244"/>
  <c r="BE245"/>
  <c r="BE246"/>
  <c r="BE253"/>
  <c r="BE333"/>
  <c r="BE451"/>
  <c r="BE455"/>
  <c r="BE456"/>
  <c r="BE487"/>
  <c r="BE499"/>
  <c r="BE523"/>
  <c r="BE541"/>
  <c r="BE610"/>
  <c r="BE629"/>
  <c r="BE727"/>
  <c r="BE730"/>
  <c r="BE752"/>
  <c r="BE758"/>
  <c r="BE764"/>
  <c r="BE855"/>
  <c r="BE865"/>
  <c r="BE898"/>
  <c i="3" r="BK139"/>
  <c i="4" r="F96"/>
  <c r="BE178"/>
  <c r="BE212"/>
  <c r="BE229"/>
  <c r="BE241"/>
  <c r="BE359"/>
  <c r="BE432"/>
  <c r="BE474"/>
  <c r="BE477"/>
  <c r="BE548"/>
  <c r="BE606"/>
  <c r="BE660"/>
  <c r="BE713"/>
  <c r="BE724"/>
  <c r="BE871"/>
  <c r="BE875"/>
  <c r="BE907"/>
  <c r="BE915"/>
  <c r="BE923"/>
  <c r="BE942"/>
  <c r="BE963"/>
  <c r="BE197"/>
  <c r="BE213"/>
  <c r="BE269"/>
  <c r="BE273"/>
  <c r="BE354"/>
  <c r="BE384"/>
  <c r="BE409"/>
  <c r="BE467"/>
  <c r="BE532"/>
  <c r="BE537"/>
  <c r="BE540"/>
  <c r="BE551"/>
  <c r="BE553"/>
  <c r="BE562"/>
  <c r="BE566"/>
  <c r="BE593"/>
  <c r="BE595"/>
  <c r="BE604"/>
  <c r="BE616"/>
  <c r="BE672"/>
  <c r="BE710"/>
  <c r="BE721"/>
  <c r="BE739"/>
  <c r="BE749"/>
  <c r="BE815"/>
  <c r="BE943"/>
  <c r="BE164"/>
  <c r="BE194"/>
  <c r="BE200"/>
  <c r="BE209"/>
  <c r="BE247"/>
  <c r="BE256"/>
  <c r="BE266"/>
  <c r="BE306"/>
  <c r="BE445"/>
  <c r="BE497"/>
  <c r="BE543"/>
  <c r="BE546"/>
  <c r="BE614"/>
  <c r="BE664"/>
  <c r="BE702"/>
  <c r="BE707"/>
  <c r="BE761"/>
  <c r="BE781"/>
  <c r="BE793"/>
  <c r="BE809"/>
  <c r="BE830"/>
  <c r="BE854"/>
  <c r="BE860"/>
  <c r="BE869"/>
  <c r="BE879"/>
  <c r="BE880"/>
  <c r="BE890"/>
  <c r="BE910"/>
  <c r="BE914"/>
  <c r="BE941"/>
  <c r="BE946"/>
  <c r="BE947"/>
  <c r="BE957"/>
  <c r="BE960"/>
  <c r="BE154"/>
  <c r="BE177"/>
  <c r="BE181"/>
  <c r="BE216"/>
  <c r="BE274"/>
  <c r="BE364"/>
  <c r="BE369"/>
  <c r="BE452"/>
  <c r="BE575"/>
  <c r="BE588"/>
  <c r="BE590"/>
  <c r="BE671"/>
  <c r="BE683"/>
  <c r="BE687"/>
  <c r="BE716"/>
  <c r="BE771"/>
  <c r="BE787"/>
  <c i="3" r="BE183"/>
  <c r="BE184"/>
  <c r="BE186"/>
  <c r="BE206"/>
  <c r="BE221"/>
  <c r="BE228"/>
  <c r="BE232"/>
  <c r="E124"/>
  <c r="BE141"/>
  <c r="BE147"/>
  <c r="BE162"/>
  <c r="BE190"/>
  <c r="BE217"/>
  <c r="F135"/>
  <c r="BE152"/>
  <c r="BE158"/>
  <c r="BE219"/>
  <c r="BE180"/>
  <c r="BE193"/>
  <c r="BE213"/>
  <c i="2" r="J1345"/>
  <c r="J111"/>
  <c i="3" r="BE188"/>
  <c r="BE189"/>
  <c r="BE246"/>
  <c i="2" r="BK153"/>
  <c i="3" r="BE209"/>
  <c r="BE215"/>
  <c r="BE236"/>
  <c r="BE244"/>
  <c r="J93"/>
  <c r="BE181"/>
  <c r="BE225"/>
  <c i="2" r="BE246"/>
  <c r="BE272"/>
  <c r="BE281"/>
  <c r="BE324"/>
  <c r="BE456"/>
  <c r="BE465"/>
  <c r="BE559"/>
  <c r="BE613"/>
  <c r="BE753"/>
  <c r="BE824"/>
  <c r="BE833"/>
  <c r="BE857"/>
  <c r="BE869"/>
  <c r="BE904"/>
  <c r="BE924"/>
  <c r="BE926"/>
  <c r="BE984"/>
  <c r="BE1006"/>
  <c r="BE1039"/>
  <c r="BE1050"/>
  <c r="BE1166"/>
  <c r="BE1327"/>
  <c r="BE1328"/>
  <c r="BE1331"/>
  <c r="BE1347"/>
  <c r="BE1385"/>
  <c r="BE1396"/>
  <c r="BE1397"/>
  <c r="BE1405"/>
  <c r="BE1415"/>
  <c r="BE1417"/>
  <c r="BE1425"/>
  <c r="BE1479"/>
  <c r="BE1579"/>
  <c r="BE1610"/>
  <c r="BE1658"/>
  <c r="BE1751"/>
  <c r="BE1754"/>
  <c r="BE1755"/>
  <c r="BE1781"/>
  <c r="BE1867"/>
  <c r="BE1901"/>
  <c r="BE1904"/>
  <c r="BE1905"/>
  <c r="BE1908"/>
  <c r="BE1911"/>
  <c r="BE1914"/>
  <c r="BE1927"/>
  <c r="BE1956"/>
  <c r="BE1957"/>
  <c r="BE1958"/>
  <c r="BE1959"/>
  <c r="BE1971"/>
  <c r="BE1973"/>
  <c r="BE1983"/>
  <c r="BE1987"/>
  <c r="BE1989"/>
  <c r="BE1991"/>
  <c r="BE1995"/>
  <c r="BE2003"/>
  <c r="BE2009"/>
  <c r="BE2012"/>
  <c r="BE2016"/>
  <c r="BE2018"/>
  <c r="BE2028"/>
  <c r="BE2036"/>
  <c r="BE2042"/>
  <c r="BE2059"/>
  <c r="BE2089"/>
  <c r="BE2096"/>
  <c r="BE2139"/>
  <c r="BE2140"/>
  <c r="BE2149"/>
  <c r="BE2151"/>
  <c r="BE2153"/>
  <c r="BE2157"/>
  <c r="BE2175"/>
  <c r="BE2176"/>
  <c r="BE2196"/>
  <c r="BE2286"/>
  <c r="BE2349"/>
  <c r="BE2352"/>
  <c r="BE2362"/>
  <c r="BE2368"/>
  <c r="BE2382"/>
  <c r="BE2383"/>
  <c r="BE2412"/>
  <c r="BE2414"/>
  <c r="BE2415"/>
  <c r="BE2423"/>
  <c r="E85"/>
  <c r="F96"/>
  <c r="BE155"/>
  <c r="BE165"/>
  <c r="BE299"/>
  <c r="BE323"/>
  <c r="BE373"/>
  <c r="BE471"/>
  <c r="BE534"/>
  <c r="BE568"/>
  <c r="BE579"/>
  <c r="BE738"/>
  <c r="BE744"/>
  <c r="BE746"/>
  <c r="BE748"/>
  <c r="BE751"/>
  <c r="BE989"/>
  <c r="BE991"/>
  <c r="BE993"/>
  <c r="BE995"/>
  <c r="BE1045"/>
  <c r="BE1123"/>
  <c r="BE1137"/>
  <c r="BE1148"/>
  <c r="BE1196"/>
  <c r="BE1199"/>
  <c r="BE1214"/>
  <c r="BE1226"/>
  <c r="BE1242"/>
  <c r="BE1298"/>
  <c r="BE1299"/>
  <c r="BE1310"/>
  <c r="BE1312"/>
  <c r="BE1325"/>
  <c r="BE1334"/>
  <c r="BE1350"/>
  <c r="BE1351"/>
  <c r="BE1435"/>
  <c r="BE1437"/>
  <c r="BE1453"/>
  <c r="BE1455"/>
  <c r="BE1475"/>
  <c r="BE1477"/>
  <c r="BE1491"/>
  <c r="BE1493"/>
  <c r="BE1501"/>
  <c r="BE1503"/>
  <c r="BE1576"/>
  <c r="BE1669"/>
  <c r="BE1699"/>
  <c r="BE1705"/>
  <c r="BE1809"/>
  <c r="BE1814"/>
  <c r="BE1818"/>
  <c r="BE1917"/>
  <c r="BE1928"/>
  <c r="BE1930"/>
  <c r="BE1933"/>
  <c r="BE1936"/>
  <c r="BE1937"/>
  <c r="BE2417"/>
  <c r="BE174"/>
  <c r="BE193"/>
  <c r="BE199"/>
  <c r="BE208"/>
  <c r="BE328"/>
  <c r="BE383"/>
  <c r="BE433"/>
  <c r="BE437"/>
  <c r="BE578"/>
  <c r="BE595"/>
  <c r="BE929"/>
  <c r="BE999"/>
  <c r="BE1026"/>
  <c r="BE1180"/>
  <c r="BE1184"/>
  <c r="BE1205"/>
  <c r="BE1208"/>
  <c r="BE1343"/>
  <c r="BE1383"/>
  <c r="BE1544"/>
  <c r="BE1554"/>
  <c r="BE1566"/>
  <c r="BE1593"/>
  <c r="BE1595"/>
  <c r="BE1637"/>
  <c r="BE1655"/>
  <c r="BE1728"/>
  <c r="BE1745"/>
  <c r="BE1821"/>
  <c r="BE1838"/>
  <c r="BE1859"/>
  <c r="BE1940"/>
  <c r="BE2416"/>
  <c r="BE2419"/>
  <c r="BE158"/>
  <c r="BE200"/>
  <c r="BE269"/>
  <c r="BE310"/>
  <c r="BE350"/>
  <c r="BE380"/>
  <c r="BE404"/>
  <c r="BE414"/>
  <c r="BE449"/>
  <c r="BE477"/>
  <c r="BE485"/>
  <c r="BE571"/>
  <c r="BE709"/>
  <c r="BE727"/>
  <c r="BE728"/>
  <c r="BE807"/>
  <c r="BE986"/>
  <c r="BE997"/>
  <c r="BE1033"/>
  <c r="BE1041"/>
  <c r="BE1117"/>
  <c r="BE1120"/>
  <c r="BE1193"/>
  <c r="BE1313"/>
  <c r="BE1314"/>
  <c r="BE1319"/>
  <c r="BE1332"/>
  <c r="BE1337"/>
  <c r="BE1346"/>
  <c r="BE1590"/>
  <c r="BE1642"/>
  <c r="BE1644"/>
  <c r="BE1651"/>
  <c r="BE1653"/>
  <c r="BE1659"/>
  <c r="BE1679"/>
  <c r="BE1761"/>
  <c r="BE1768"/>
  <c r="BE1850"/>
  <c r="BE1877"/>
  <c r="J93"/>
  <c r="BE340"/>
  <c r="BE367"/>
  <c r="BE370"/>
  <c r="BE374"/>
  <c r="BE428"/>
  <c r="BE499"/>
  <c r="BE514"/>
  <c r="BE614"/>
  <c r="BE633"/>
  <c r="BE703"/>
  <c r="BE708"/>
  <c r="BE861"/>
  <c r="BE864"/>
  <c r="BE886"/>
  <c r="BE1004"/>
  <c r="BE1008"/>
  <c r="BE1019"/>
  <c r="BE1053"/>
  <c r="BE1059"/>
  <c r="BE1070"/>
  <c r="BE1092"/>
  <c r="BE1095"/>
  <c r="BE1125"/>
  <c r="BE1211"/>
  <c r="BE1213"/>
  <c r="BE1220"/>
  <c r="BE1223"/>
  <c r="BE1289"/>
  <c r="BE1335"/>
  <c r="BE1338"/>
  <c r="BE1339"/>
  <c r="BE1340"/>
  <c r="BE1399"/>
  <c r="BE1427"/>
  <c r="BE1543"/>
  <c r="BE1580"/>
  <c r="BE1621"/>
  <c r="BE1662"/>
  <c r="BE1666"/>
  <c r="BE1671"/>
  <c r="BE1674"/>
  <c r="BE1676"/>
  <c r="BE1735"/>
  <c r="BE1737"/>
  <c r="BE1785"/>
  <c r="BE1795"/>
  <c r="BE1804"/>
  <c r="BE1846"/>
  <c r="BE1849"/>
  <c r="BE1889"/>
  <c r="BE1893"/>
  <c r="BE1897"/>
  <c r="BE1926"/>
  <c r="BE1962"/>
  <c r="BE1985"/>
  <c r="BE1993"/>
  <c r="BE2001"/>
  <c r="BE2007"/>
  <c r="BE2020"/>
  <c r="BE2024"/>
  <c r="BE2026"/>
  <c r="BE2031"/>
  <c r="BE2040"/>
  <c r="BE2076"/>
  <c r="BE2121"/>
  <c r="BE2128"/>
  <c r="BE2135"/>
  <c r="BE2146"/>
  <c r="BE2155"/>
  <c r="BE2167"/>
  <c r="BE2186"/>
  <c r="BE2244"/>
  <c r="BE2246"/>
  <c r="BE2288"/>
  <c r="BE2300"/>
  <c r="BE2308"/>
  <c r="BE2318"/>
  <c r="BE2328"/>
  <c r="BE217"/>
  <c r="BE232"/>
  <c r="BE240"/>
  <c r="BE492"/>
  <c r="BE522"/>
  <c r="BE813"/>
  <c r="BE865"/>
  <c r="BE981"/>
  <c r="BE1001"/>
  <c r="BE1105"/>
  <c r="BE1160"/>
  <c r="BE1217"/>
  <c r="BE1254"/>
  <c r="BE1333"/>
  <c r="BE1354"/>
  <c r="BE1365"/>
  <c r="BE1367"/>
  <c r="BE1369"/>
  <c r="BE1381"/>
  <c r="BE1489"/>
  <c r="BE1606"/>
  <c r="BE1608"/>
  <c r="BE1656"/>
  <c r="BE1657"/>
  <c r="BE1660"/>
  <c r="BE1685"/>
  <c r="BE1693"/>
  <c r="BE1696"/>
  <c r="BE1758"/>
  <c r="BE1783"/>
  <c r="BE1852"/>
  <c r="BE1883"/>
  <c r="BE1887"/>
  <c r="BE1920"/>
  <c r="BE1950"/>
  <c r="BE1951"/>
  <c r="BE1964"/>
  <c r="BE1980"/>
  <c r="BE2424"/>
  <c r="BE207"/>
  <c r="BE224"/>
  <c r="BE243"/>
  <c r="BE249"/>
  <c r="BE261"/>
  <c r="BE268"/>
  <c r="BE282"/>
  <c r="BE288"/>
  <c r="BE321"/>
  <c r="BE377"/>
  <c r="BE386"/>
  <c r="BE389"/>
  <c r="BE393"/>
  <c r="BE397"/>
  <c r="BE400"/>
  <c r="BE424"/>
  <c r="BE427"/>
  <c r="BE436"/>
  <c r="BE535"/>
  <c r="BE542"/>
  <c r="BE549"/>
  <c r="BE567"/>
  <c r="BE754"/>
  <c r="BE769"/>
  <c r="BE782"/>
  <c r="BE796"/>
  <c r="BE878"/>
  <c r="BE971"/>
  <c r="BE979"/>
  <c r="BE1108"/>
  <c r="BE1114"/>
  <c r="BE1150"/>
  <c r="BE1317"/>
  <c r="BE1336"/>
  <c r="BE1575"/>
  <c r="BE1623"/>
  <c r="BE1635"/>
  <c r="BE1678"/>
  <c r="BE1702"/>
  <c r="BE1709"/>
  <c r="BE1713"/>
  <c r="BE1717"/>
  <c r="BE1721"/>
  <c r="BE1725"/>
  <c r="BE1772"/>
  <c r="BE1831"/>
  <c r="BE1855"/>
  <c r="BE1868"/>
  <c r="BE1943"/>
  <c r="BE1954"/>
  <c r="BE1967"/>
  <c r="BE1997"/>
  <c r="BE1999"/>
  <c r="BE2005"/>
  <c r="BE2011"/>
  <c r="BE2014"/>
  <c r="BE2022"/>
  <c r="BE2029"/>
  <c r="BE2032"/>
  <c r="BE2034"/>
  <c r="BE2039"/>
  <c r="BE2052"/>
  <c r="BE2065"/>
  <c r="BE2069"/>
  <c r="BE2080"/>
  <c r="BE2107"/>
  <c r="BE2136"/>
  <c r="BE2143"/>
  <c r="BE2150"/>
  <c r="BE2152"/>
  <c r="BE2154"/>
  <c r="BE2294"/>
  <c r="BE2314"/>
  <c r="BE2316"/>
  <c r="BE2339"/>
  <c r="BE2376"/>
  <c r="BE2408"/>
  <c r="BE2410"/>
  <c r="BE2413"/>
  <c r="BE2438"/>
  <c r="J38"/>
  <c i="1" r="AW97"/>
  <c i="14" r="F39"/>
  <c i="1" r="BB111"/>
  <c i="14" r="F38"/>
  <c i="1" r="BA111"/>
  <c i="15" r="F40"/>
  <c i="1" r="BC114"/>
  <c r="BC113"/>
  <c i="15" r="J38"/>
  <c i="1" r="AW114"/>
  <c i="16" r="F39"/>
  <c i="1" r="BD115"/>
  <c i="16" r="F38"/>
  <c i="1" r="BC115"/>
  <c i="17" r="J36"/>
  <c i="1" r="AW116"/>
  <c i="17" r="F39"/>
  <c i="1" r="BD116"/>
  <c i="18" r="F37"/>
  <c i="1" r="BB117"/>
  <c i="2" r="F41"/>
  <c i="1" r="BD97"/>
  <c i="13" r="F40"/>
  <c i="1" r="BC110"/>
  <c i="14" r="J38"/>
  <c i="1" r="AW111"/>
  <c i="15" r="F38"/>
  <c i="1" r="BA114"/>
  <c r="BA113"/>
  <c r="AW113"/>
  <c i="15" r="F41"/>
  <c i="1" r="BD114"/>
  <c r="BD113"/>
  <c i="16" r="F37"/>
  <c i="1" r="BB115"/>
  <c i="17" r="F38"/>
  <c i="1" r="BC116"/>
  <c i="17" r="F37"/>
  <c i="1" r="BB116"/>
  <c i="18" r="F38"/>
  <c i="1" r="BC117"/>
  <c i="2" r="F40"/>
  <c i="1" r="BC97"/>
  <c i="9" r="F39"/>
  <c i="1" r="BB104"/>
  <c i="11" r="J38"/>
  <c i="1" r="AW107"/>
  <c i="12" r="F41"/>
  <c i="1" r="BD109"/>
  <c i="2" r="F39"/>
  <c i="1" r="BB97"/>
  <c i="10" r="F41"/>
  <c i="1" r="BD105"/>
  <c i="10" r="F40"/>
  <c i="1" r="BC105"/>
  <c i="11" r="F40"/>
  <c i="1" r="BC107"/>
  <c r="BC106"/>
  <c r="AY106"/>
  <c i="12" r="F38"/>
  <c i="1" r="BA109"/>
  <c i="2" r="F38"/>
  <c i="1" r="BA97"/>
  <c i="9" r="F41"/>
  <c i="1" r="BD104"/>
  <c i="11" r="F38"/>
  <c i="1" r="BA107"/>
  <c r="BA106"/>
  <c r="AW106"/>
  <c i="12" r="F40"/>
  <c i="1" r="BC109"/>
  <c r="AS112"/>
  <c r="AS95"/>
  <c r="AS94"/>
  <c i="3" r="F39"/>
  <c i="1" r="BB98"/>
  <c i="3" r="J38"/>
  <c i="1" r="AW98"/>
  <c i="3" r="F38"/>
  <c i="1" r="BA98"/>
  <c i="3" r="F41"/>
  <c i="1" r="BD98"/>
  <c i="3" r="F40"/>
  <c i="1" r="BC98"/>
  <c i="4" r="F38"/>
  <c i="1" r="BA99"/>
  <c i="4" r="F41"/>
  <c i="1" r="BD99"/>
  <c i="4" r="F40"/>
  <c i="1" r="BC99"/>
  <c i="6" r="F40"/>
  <c i="1" r="BC101"/>
  <c i="6" r="F39"/>
  <c i="1" r="BB101"/>
  <c i="7" r="F39"/>
  <c i="1" r="BB102"/>
  <c i="8" r="J38"/>
  <c i="1" r="AW103"/>
  <c i="8" r="F38"/>
  <c i="1" r="BA103"/>
  <c i="9" r="F40"/>
  <c i="1" r="BC104"/>
  <c i="10" r="F39"/>
  <c i="1" r="BB105"/>
  <c i="12" r="J38"/>
  <c i="1" r="AW109"/>
  <c i="4" r="J38"/>
  <c i="1" r="AW99"/>
  <c i="4" r="F39"/>
  <c i="1" r="BB99"/>
  <c i="5" r="J38"/>
  <c i="1" r="AW100"/>
  <c i="5" r="F38"/>
  <c i="1" r="BA100"/>
  <c i="5" r="F41"/>
  <c i="1" r="BD100"/>
  <c i="5" r="F40"/>
  <c i="1" r="BC100"/>
  <c i="6" r="F38"/>
  <c i="1" r="BA101"/>
  <c i="6" r="F41"/>
  <c i="1" r="BD101"/>
  <c i="7" r="F40"/>
  <c i="1" r="BC102"/>
  <c i="8" r="F41"/>
  <c i="1" r="BD103"/>
  <c i="8" r="F39"/>
  <c i="1" r="BB103"/>
  <c i="9" r="F38"/>
  <c i="1" r="BA104"/>
  <c i="10" r="J38"/>
  <c i="1" r="AW105"/>
  <c i="11" r="F41"/>
  <c i="1" r="BD107"/>
  <c r="BD106"/>
  <c i="13" r="F39"/>
  <c i="1" r="BB110"/>
  <c i="13" r="J38"/>
  <c i="1" r="AW110"/>
  <c i="13" r="F38"/>
  <c i="1" r="BA110"/>
  <c i="13" r="F41"/>
  <c i="1" r="BD110"/>
  <c i="14" r="F40"/>
  <c i="1" r="BC111"/>
  <c i="14" r="F41"/>
  <c i="1" r="BD111"/>
  <c i="15" r="F39"/>
  <c i="1" r="BB114"/>
  <c r="BB113"/>
  <c r="AX113"/>
  <c i="16" r="F36"/>
  <c i="1" r="BA115"/>
  <c i="16" r="J36"/>
  <c i="1" r="AW115"/>
  <c i="17" r="F36"/>
  <c i="1" r="BA116"/>
  <c i="18" r="F36"/>
  <c i="1" r="BA117"/>
  <c i="18" r="J36"/>
  <c i="1" r="AW117"/>
  <c i="18" r="F39"/>
  <c i="1" r="BD117"/>
  <c i="5" r="F39"/>
  <c i="1" r="BB100"/>
  <c i="6" r="J38"/>
  <c i="1" r="AW101"/>
  <c i="7" r="F38"/>
  <c i="1" r="BA102"/>
  <c i="7" r="J38"/>
  <c i="1" r="AW102"/>
  <c i="7" r="F41"/>
  <c i="1" r="BD102"/>
  <c i="8" r="F40"/>
  <c i="1" r="BC103"/>
  <c i="9" r="J38"/>
  <c i="1" r="AW104"/>
  <c i="10" r="F38"/>
  <c i="1" r="BA105"/>
  <c i="11" r="F39"/>
  <c i="1" r="BB107"/>
  <c r="BB106"/>
  <c r="AX106"/>
  <c i="12" r="F39"/>
  <c i="1" r="BB109"/>
  <c i="16" l="1" r="BK197"/>
  <c r="J197"/>
  <c r="J102"/>
  <c i="12" r="T555"/>
  <c i="17" r="R132"/>
  <c r="R131"/>
  <c i="4" r="P465"/>
  <c r="P149"/>
  <c i="1" r="AU99"/>
  <c i="2" r="P153"/>
  <c i="12" r="T152"/>
  <c r="T151"/>
  <c i="8" r="T162"/>
  <c i="15" r="BK135"/>
  <c r="J135"/>
  <c r="J101"/>
  <c i="8" r="R162"/>
  <c i="7" r="P158"/>
  <c r="T158"/>
  <c i="14" r="P137"/>
  <c r="P136"/>
  <c i="1" r="AU111"/>
  <c i="16" r="R197"/>
  <c r="R134"/>
  <c i="14" r="R137"/>
  <c r="R136"/>
  <c i="3" r="P139"/>
  <c r="P138"/>
  <c i="1" r="AU98"/>
  <c i="14" r="BK137"/>
  <c r="BK136"/>
  <c r="J136"/>
  <c r="J100"/>
  <c i="4" r="T465"/>
  <c i="2" r="BK1344"/>
  <c r="J1344"/>
  <c r="J110"/>
  <c i="7" r="P142"/>
  <c i="4" r="R150"/>
  <c i="9" r="T215"/>
  <c i="7" r="R208"/>
  <c i="13" r="T137"/>
  <c i="17" r="P132"/>
  <c r="P131"/>
  <c i="1" r="AU116"/>
  <c i="12" r="R152"/>
  <c i="3" r="BK191"/>
  <c r="J191"/>
  <c r="J104"/>
  <c i="11" r="P134"/>
  <c r="P133"/>
  <c i="1" r="AU107"/>
  <c i="8" r="R139"/>
  <c r="R138"/>
  <c r="R137"/>
  <c i="15" r="R135"/>
  <c r="R134"/>
  <c i="7" r="R158"/>
  <c r="R141"/>
  <c r="R140"/>
  <c i="15" r="P135"/>
  <c r="P134"/>
  <c i="1" r="AU114"/>
  <c i="10" r="P190"/>
  <c i="5" r="T135"/>
  <c r="T134"/>
  <c r="T133"/>
  <c i="4" r="R465"/>
  <c i="3" r="R191"/>
  <c r="R138"/>
  <c i="13" r="T160"/>
  <c i="8" r="T139"/>
  <c r="T138"/>
  <c r="T137"/>
  <c i="2" r="T153"/>
  <c r="T152"/>
  <c i="7" r="T208"/>
  <c i="11" r="T134"/>
  <c r="T133"/>
  <c i="6" r="R135"/>
  <c r="R134"/>
  <c r="R133"/>
  <c i="16" r="T135"/>
  <c r="T134"/>
  <c i="13" r="R160"/>
  <c r="R136"/>
  <c r="R135"/>
  <c i="12" r="BK152"/>
  <c i="7" r="P208"/>
  <c i="2" r="R1344"/>
  <c i="4" r="T150"/>
  <c r="T149"/>
  <c i="12" r="P555"/>
  <c i="10" r="T140"/>
  <c r="T139"/>
  <c i="13" r="P137"/>
  <c i="2" r="R153"/>
  <c r="R152"/>
  <c i="8" r="P162"/>
  <c i="2" r="P1344"/>
  <c i="14" r="T137"/>
  <c r="T136"/>
  <c i="12" r="BK555"/>
  <c r="J555"/>
  <c r="J112"/>
  <c i="16" r="P135"/>
  <c r="P134"/>
  <c i="1" r="AU115"/>
  <c i="6" r="P135"/>
  <c r="P134"/>
  <c r="P133"/>
  <c i="1" r="AU101"/>
  <c i="3" r="T139"/>
  <c i="17" r="BK132"/>
  <c r="J132"/>
  <c r="J99"/>
  <c i="12" r="P152"/>
  <c r="P151"/>
  <c i="1" r="AU109"/>
  <c i="10" r="P140"/>
  <c r="P139"/>
  <c i="1" r="AU105"/>
  <c i="12" r="R555"/>
  <c i="9" r="P215"/>
  <c r="P141"/>
  <c r="P140"/>
  <c i="1" r="AU104"/>
  <c i="9" r="R215"/>
  <c r="R141"/>
  <c r="R140"/>
  <c i="7" r="BK158"/>
  <c r="J158"/>
  <c r="J106"/>
  <c i="9" r="T141"/>
  <c r="T140"/>
  <c i="17" r="T132"/>
  <c r="T131"/>
  <c i="13" r="P160"/>
  <c i="5" r="P135"/>
  <c r="P134"/>
  <c r="P133"/>
  <c i="1" r="AU100"/>
  <c i="8" r="P139"/>
  <c r="P138"/>
  <c r="P137"/>
  <c i="1" r="AU103"/>
  <c i="3" r="T191"/>
  <c i="10" r="BK141"/>
  <c r="J141"/>
  <c r="J102"/>
  <c r="BK184"/>
  <c r="J184"/>
  <c r="J110"/>
  <c i="16" r="BK244"/>
  <c r="J244"/>
  <c r="J110"/>
  <c i="13" r="BK160"/>
  <c r="J160"/>
  <c r="J107"/>
  <c i="9" r="BK215"/>
  <c r="J215"/>
  <c r="J107"/>
  <c i="7" r="BK142"/>
  <c r="J142"/>
  <c r="J102"/>
  <c i="8" r="BK139"/>
  <c r="J139"/>
  <c r="J102"/>
  <c i="18" r="BK123"/>
  <c r="J123"/>
  <c r="J99"/>
  <c i="17" r="BK131"/>
  <c r="J131"/>
  <c r="J98"/>
  <c i="16" r="J135"/>
  <c r="J99"/>
  <c i="15" r="BK134"/>
  <c r="J134"/>
  <c i="13" r="J137"/>
  <c r="J102"/>
  <c i="11" r="J134"/>
  <c r="J101"/>
  <c i="8" r="BK138"/>
  <c r="BK137"/>
  <c r="J137"/>
  <c i="7" r="BK141"/>
  <c r="J141"/>
  <c r="J101"/>
  <c i="6" r="BK133"/>
  <c r="J133"/>
  <c r="J100"/>
  <c r="J135"/>
  <c r="J102"/>
  <c i="5" r="BK134"/>
  <c r="J134"/>
  <c r="J101"/>
  <c i="4" r="BK149"/>
  <c r="J149"/>
  <c i="3" r="J139"/>
  <c r="J101"/>
  <c i="2" r="J153"/>
  <c r="J101"/>
  <c i="5" r="J37"/>
  <c i="1" r="AV100"/>
  <c r="AT100"/>
  <c i="6" r="F37"/>
  <c i="1" r="AZ101"/>
  <c i="8" r="J34"/>
  <c i="1" r="AG103"/>
  <c i="9" r="J37"/>
  <c i="1" r="AV104"/>
  <c r="AT104"/>
  <c r="BD96"/>
  <c i="11" r="F37"/>
  <c i="1" r="AZ107"/>
  <c r="AZ106"/>
  <c r="AV106"/>
  <c r="AT106"/>
  <c i="13" r="J37"/>
  <c i="1" r="AV110"/>
  <c r="AT110"/>
  <c r="BA108"/>
  <c r="AW108"/>
  <c r="BC108"/>
  <c r="AY108"/>
  <c r="BD108"/>
  <c r="BB108"/>
  <c r="AX108"/>
  <c r="AY113"/>
  <c i="15" r="F37"/>
  <c i="1" r="AZ114"/>
  <c r="AZ113"/>
  <c i="17" r="F35"/>
  <c i="1" r="AZ116"/>
  <c i="18" r="J35"/>
  <c i="1" r="AV117"/>
  <c r="AT117"/>
  <c i="4" r="J34"/>
  <c i="1" r="AG99"/>
  <c i="5" r="F37"/>
  <c i="1" r="AZ100"/>
  <c i="6" r="J37"/>
  <c i="1" r="AV101"/>
  <c r="AT101"/>
  <c i="9" r="F37"/>
  <c i="1" r="AZ104"/>
  <c i="10" r="J37"/>
  <c i="1" r="AV105"/>
  <c r="AT105"/>
  <c i="12" r="F37"/>
  <c i="1" r="AZ109"/>
  <c i="4" r="F37"/>
  <c i="1" r="AZ99"/>
  <c r="BB96"/>
  <c r="BA96"/>
  <c i="11" r="J37"/>
  <c i="1" r="AV107"/>
  <c r="AT107"/>
  <c i="14" r="F37"/>
  <c i="1" r="AZ111"/>
  <c i="15" r="J37"/>
  <c i="1" r="AV114"/>
  <c r="AT114"/>
  <c i="17" r="J35"/>
  <c i="1" r="AV116"/>
  <c r="AT116"/>
  <c r="BD112"/>
  <c r="AU113"/>
  <c r="AU112"/>
  <c i="3" r="F37"/>
  <c i="1" r="AZ98"/>
  <c i="7" r="J37"/>
  <c i="1" r="AV102"/>
  <c r="AT102"/>
  <c i="8" r="J37"/>
  <c i="1" r="AV103"/>
  <c r="AT103"/>
  <c i="12" r="J37"/>
  <c i="1" r="AV109"/>
  <c r="AT109"/>
  <c r="AU106"/>
  <c i="2" r="F37"/>
  <c i="1" r="AZ97"/>
  <c i="2" r="J37"/>
  <c i="1" r="AV97"/>
  <c r="AT97"/>
  <c i="4" r="J37"/>
  <c i="1" r="AV99"/>
  <c r="AT99"/>
  <c r="BC96"/>
  <c i="10" r="F37"/>
  <c i="1" r="AZ105"/>
  <c i="11" r="J34"/>
  <c i="1" r="AG107"/>
  <c r="AG106"/>
  <c i="13" r="F37"/>
  <c i="1" r="AZ110"/>
  <c i="14" r="J37"/>
  <c i="1" r="AV111"/>
  <c r="AT111"/>
  <c i="16" r="F35"/>
  <c i="1" r="AZ115"/>
  <c r="BC112"/>
  <c r="AY112"/>
  <c r="BB112"/>
  <c r="AX112"/>
  <c r="BA112"/>
  <c r="AW112"/>
  <c i="3" r="J37"/>
  <c i="1" r="AV98"/>
  <c r="AT98"/>
  <c i="7" r="F37"/>
  <c i="1" r="AZ102"/>
  <c i="8" r="F37"/>
  <c i="1" r="AZ103"/>
  <c i="15" r="J34"/>
  <c i="1" r="AG114"/>
  <c r="AG113"/>
  <c i="16" r="J35"/>
  <c i="1" r="AV115"/>
  <c r="AT115"/>
  <c i="18" r="F35"/>
  <c i="1" r="AZ117"/>
  <c i="3" l="1" r="T138"/>
  <c i="13" r="T136"/>
  <c r="T135"/>
  <c r="P136"/>
  <c r="P135"/>
  <c i="1" r="AU110"/>
  <c i="7" r="T141"/>
  <c r="T140"/>
  <c i="12" r="BK151"/>
  <c r="J151"/>
  <c r="J100"/>
  <c r="R151"/>
  <c i="7" r="P141"/>
  <c r="P140"/>
  <c i="1" r="AU102"/>
  <c i="4" r="R149"/>
  <c i="2" r="P152"/>
  <c i="1" r="AU97"/>
  <c i="10" r="BK140"/>
  <c r="J140"/>
  <c r="J101"/>
  <c i="12" r="J152"/>
  <c r="J101"/>
  <c i="9" r="BK141"/>
  <c r="J141"/>
  <c r="J101"/>
  <c i="2" r="BK152"/>
  <c r="J152"/>
  <c r="J100"/>
  <c i="13" r="BK136"/>
  <c r="BK135"/>
  <c r="J135"/>
  <c i="14" r="J137"/>
  <c r="J101"/>
  <c i="3" r="BK138"/>
  <c r="J138"/>
  <c i="18" r="BK122"/>
  <c r="J122"/>
  <c i="16" r="BK134"/>
  <c r="J134"/>
  <c r="J98"/>
  <c i="1" r="AN114"/>
  <c i="15" r="J100"/>
  <c r="J43"/>
  <c i="1" r="AN107"/>
  <c r="AN106"/>
  <c i="11" r="J43"/>
  <c i="1" r="AN103"/>
  <c i="8" r="J138"/>
  <c r="J101"/>
  <c r="J100"/>
  <c i="7" r="BK140"/>
  <c r="J140"/>
  <c r="J100"/>
  <c i="8" r="J43"/>
  <c i="5" r="BK133"/>
  <c r="J133"/>
  <c i="1" r="AN99"/>
  <c i="4" r="J100"/>
  <c r="J43"/>
  <c i="14" r="J34"/>
  <c i="1" r="AG111"/>
  <c i="3" r="J34"/>
  <c i="1" r="AG98"/>
  <c r="AW96"/>
  <c r="BD95"/>
  <c r="AZ112"/>
  <c r="AV112"/>
  <c r="AT112"/>
  <c i="13" r="J34"/>
  <c i="1" r="AG110"/>
  <c r="BB95"/>
  <c r="AV113"/>
  <c r="AT113"/>
  <c r="AN113"/>
  <c i="5" r="J34"/>
  <c i="1" r="AG100"/>
  <c r="AZ96"/>
  <c r="AU108"/>
  <c i="6" r="J34"/>
  <c i="1" r="AG101"/>
  <c r="AN101"/>
  <c r="AX96"/>
  <c r="AZ108"/>
  <c r="AV108"/>
  <c r="AT108"/>
  <c i="18" r="J32"/>
  <c i="1" r="AG117"/>
  <c r="AY96"/>
  <c r="BC95"/>
  <c i="17" r="J32"/>
  <c i="1" r="AG116"/>
  <c r="AN116"/>
  <c r="BA95"/>
  <c r="AW95"/>
  <c i="18" l="1" r="J41"/>
  <c i="14" r="J43"/>
  <c i="13" r="J43"/>
  <c i="3" r="J43"/>
  <c i="10" r="BK139"/>
  <c r="J139"/>
  <c i="13" r="J136"/>
  <c r="J101"/>
  <c i="9" r="BK140"/>
  <c r="J140"/>
  <c r="J100"/>
  <c i="13" r="J100"/>
  <c i="18" r="J98"/>
  <c i="3" r="J100"/>
  <c i="17" r="J41"/>
  <c i="6" r="J43"/>
  <c i="5" r="J43"/>
  <c i="1" r="AN100"/>
  <c i="5" r="J100"/>
  <c i="1" r="AN110"/>
  <c r="AN117"/>
  <c r="AN111"/>
  <c r="AN98"/>
  <c r="BB94"/>
  <c r="AX94"/>
  <c r="AZ95"/>
  <c r="AV95"/>
  <c r="AT95"/>
  <c r="BD94"/>
  <c r="W33"/>
  <c i="2" r="J34"/>
  <c i="1" r="AG97"/>
  <c r="AN97"/>
  <c r="AV96"/>
  <c r="AT96"/>
  <c r="BC94"/>
  <c r="AY94"/>
  <c i="10" r="J34"/>
  <c i="1" r="AG105"/>
  <c r="AN105"/>
  <c i="16" r="J32"/>
  <c i="1" r="AG115"/>
  <c r="AN115"/>
  <c i="7" r="J34"/>
  <c i="1" r="AG102"/>
  <c r="AN102"/>
  <c r="AX95"/>
  <c r="BA94"/>
  <c r="W30"/>
  <c i="12" r="J34"/>
  <c i="1" r="AG109"/>
  <c r="AG108"/>
  <c r="AU96"/>
  <c r="AU95"/>
  <c r="AU94"/>
  <c r="AY95"/>
  <c i="10" l="1" r="J43"/>
  <c i="2" r="J43"/>
  <c i="16" r="J41"/>
  <c i="10" r="J100"/>
  <c i="12" r="J43"/>
  <c i="7" r="J43"/>
  <c i="1" r="AN109"/>
  <c r="AN108"/>
  <c r="W31"/>
  <c r="W32"/>
  <c i="9" r="J34"/>
  <c i="1" r="AG104"/>
  <c r="AN104"/>
  <c r="AW94"/>
  <c r="AK30"/>
  <c r="AG112"/>
  <c r="AZ94"/>
  <c r="W29"/>
  <c l="1" r="AN112"/>
  <c i="9" r="J43"/>
  <c i="1" r="AG96"/>
  <c r="AG95"/>
  <c r="AG94"/>
  <c r="AK26"/>
  <c r="AV94"/>
  <c r="AK29"/>
  <c r="AK35"/>
  <c l="1" r="AN95"/>
  <c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<sst xmlns="http://schemas.openxmlformats.org/spreadsheetml/2006/main">
  <si>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</si>
  <si>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</si>
  <si>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</si>
  <si>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</si>
  <si>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</si>
  <si>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{d2e916c9-4180-4ea4-8fd3-8e4cec1dea7b}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</si>
  <si>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</si>
  <si>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</si>
  <si>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</si>
  <si>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</si>
  <si>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</si>
  <si>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</si>
  <si>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</si>
  <si>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</si>
  <si>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</si>
  <si>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</si>
  <si>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</si>
  <si>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Kostelec n. Orlicí</t>
  </si>
  <si>
    <t>KSO:</t>
  </si>
  <si>
    <t>CC-CZ:</t>
  </si>
  <si>
    <t>Místo:</t>
  </si>
  <si>
    <t xml:space="preserve"> </t>
  </si>
  <si>
    <t>Datum:</t>
  </si>
  <si>
    <t>18. 1. 2023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</si>
  <si>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</si>
  <si>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</si>
  <si>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</si>
  <si>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</si>
  <si>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</si>
  <si>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</si>
  <si>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</si>
  <si>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</si>
  <si>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</si>
  <si>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</si>
  <si>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</si>
  <si>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</si>
  <si>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</si>
  <si>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</si>
  <si>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</si>
  <si>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</si>
  <si>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</si>
  <si>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</si>
  <si>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</si>
  <si>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</si>
  <si>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</si>
  <si>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</si>
  <si>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</si>
  <si>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</si>
  <si>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</si>
  <si>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</si>
  <si>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</si>
  <si>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</si>
  <si>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</si>
  <si>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</si>
  <si>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</si>
  <si>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</si>
  <si>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</si>
  <si>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</si>
  <si>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</si>
  <si>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</si>
  <si>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</si>
  <si>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</si>
  <si>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</si>
  <si>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</si>
  <si>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</si>
  <si>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</si>
  <si>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</si>
  <si>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</si>
  <si>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</si>
  <si>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</si>
  <si>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</si>
  <si>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</si>
  <si>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</si>
  <si>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</si>
  <si>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</si>
  <si>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</si>
  <si>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</si>
  <si>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</t>
  </si>
  <si>
    <t>Přímé náklady</t>
  </si>
  <si>
    <t>STA</t>
  </si>
  <si>
    <t>1</t>
  </si>
  <si>
    <t>{e6068ecd-2978-4c37-88ce-3876df0fb572}</t>
  </si>
  <si>
    <t>2</t>
  </si>
  <si>
    <t>SO 01</t>
  </si>
  <si>
    <t>STAVEBNÍ ÚPRAVY OBJEKTU Č.P. 791 A PŘÍSTAVBA VENKOVNÍ UČEBNY</t>
  </si>
  <si>
    <t>Soupis</t>
  </si>
  <si>
    <t>{1597bc7c-8e32-4f95-8df2-b8b3e7d64bdb}</t>
  </si>
  <si>
    <t>/</t>
  </si>
  <si>
    <t>D.1.1.C</t>
  </si>
  <si>
    <t>Architektonicko stavební řešení - Objekt č.p. 791</t>
  </si>
  <si>
    <t>3</t>
  </si>
  <si>
    <t>{b1ecf15e-0c44-41ba-b765-ca531e017414}</t>
  </si>
  <si>
    <t>Objekt č.p.791 (1/4)</t>
  </si>
  <si>
    <t>Bourací práce</t>
  </si>
  <si>
    <t>{77ee10f3-afe1-45eb-830c-6bc6dde9b2d1}</t>
  </si>
  <si>
    <t>D.1.1.b</t>
  </si>
  <si>
    <t xml:space="preserve">Architektonicko stavební řešení - přístavba venkovní učebny </t>
  </si>
  <si>
    <t>{eeac1b5c-0e95-4bca-8102-024d71a28fce}</t>
  </si>
  <si>
    <t>D.1.4.A</t>
  </si>
  <si>
    <t>Vytápění</t>
  </si>
  <si>
    <t>{0d9ca226-323c-4b22-b316-f3ae4e89a8db}</t>
  </si>
  <si>
    <t>D.1.4.C</t>
  </si>
  <si>
    <t>Vzduchotechnika</t>
  </si>
  <si>
    <t>{4a5fb676-e462-4de9-a4ba-60174f358194}</t>
  </si>
  <si>
    <t>D.1.4.E - SO 01</t>
  </si>
  <si>
    <t xml:space="preserve">Zařízení technických instalací </t>
  </si>
  <si>
    <t>{1d73f973-4b8b-4d77-b3c0-fb2b96b26c2d}</t>
  </si>
  <si>
    <t>D.1.4.E - SO 02</t>
  </si>
  <si>
    <t>{d30f9e51-2077-45c2-8956-f6996d3dd17c}</t>
  </si>
  <si>
    <t>D.1.4.G</t>
  </si>
  <si>
    <t>Elektroinstalace</t>
  </si>
  <si>
    <t>{e405b97d-eba7-45ac-8bd6-dc7f05e46232}</t>
  </si>
  <si>
    <t>D.1.4.H</t>
  </si>
  <si>
    <t>Slaboproud</t>
  </si>
  <si>
    <t>{920657f6-f07e-45bf-8d96-37c21dfd89ab}</t>
  </si>
  <si>
    <t>SO 02</t>
  </si>
  <si>
    <t>NOVOSTAVBA RECYKLAČNÍHO SKLENÍKU</t>
  </si>
  <si>
    <t>{d04f9621-626a-4a40-b1a0-7693b477e3bc}</t>
  </si>
  <si>
    <t>D.2.1.</t>
  </si>
  <si>
    <t>Architektonicko stavební řešení</t>
  </si>
  <si>
    <t>{2e7433a1-d0c9-477e-ba45-b6bc14305730}</t>
  </si>
  <si>
    <t>SO 03</t>
  </si>
  <si>
    <t>NOVOSTAVBA VENKOVNÍHO SKLADU</t>
  </si>
  <si>
    <t>{92a92e8c-7a6b-48ac-9483-70c800318f03}</t>
  </si>
  <si>
    <t>D.3.1.</t>
  </si>
  <si>
    <t>{13c8bf80-05c6-4ce2-b1b8-4c1bae0309bd}</t>
  </si>
  <si>
    <t>D.3.4.E</t>
  </si>
  <si>
    <t>{7ac2e09a-2fc6-4e1e-8d63-7d37cafa8204}</t>
  </si>
  <si>
    <t>D.3.4.G</t>
  </si>
  <si>
    <t>{8603adc9-b797-44ac-92cf-e75097a3a552}</t>
  </si>
  <si>
    <t>II</t>
  </si>
  <si>
    <t>Nepřímé náklady</t>
  </si>
  <si>
    <t>{849a9eb2-ad59-4262-bd90-c05235bcf4bf}</t>
  </si>
  <si>
    <t>SO 04</t>
  </si>
  <si>
    <t>ZPEVNĚNÉ PLOCHY</t>
  </si>
  <si>
    <t>{c3cda1fe-7de1-4e11-a6a3-af6a812b8a07}</t>
  </si>
  <si>
    <t>D.4.</t>
  </si>
  <si>
    <t>Zpevněné plochy</t>
  </si>
  <si>
    <t>{ffa6f074-5ebe-4fa1-a37a-02851729d0bf}</t>
  </si>
  <si>
    <t>Objekt skladu</t>
  </si>
  <si>
    <t>Demolice</t>
  </si>
  <si>
    <t>{9b1464bb-9304-4d84-ae7a-81d01a997870}</t>
  </si>
  <si>
    <t>Oplocení</t>
  </si>
  <si>
    <t>Oprava stávající zdi a nová opěrná zeď</t>
  </si>
  <si>
    <t>{51d3ae47-3b2e-4bbb-b75c-79d97b9a91e2}</t>
  </si>
  <si>
    <t>VRN</t>
  </si>
  <si>
    <t>{1e8a3a86-6716-4bf7-871d-41d907c4899f}</t>
  </si>
  <si>
    <t>KRYCÍ LIST SOUPISU PRACÍ</t>
  </si>
  <si>
    <t>Objekt:</t>
  </si>
  <si>
    <t>I - Přímé náklady</t>
  </si>
  <si>
    <t>Soupis:</t>
  </si>
  <si>
    <t>SO 01 - STAVEBNÍ ÚPRAVY OBJEKTU Č.P. 791 A PŘÍSTAVBA VENKOVNÍ UČEBNY</t>
  </si>
  <si>
    <t>Úroveň 3:</t>
  </si>
  <si>
    <t>D.1.1.C - Architektonicko stavební řešení - Objekt č.p. 791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</si>
  <si>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</si>
  <si>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</si>
  <si>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</si>
  <si>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</si>
  <si>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</si>
  <si>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</si>
  <si>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</si>
  <si>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</si>
  <si>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</si>
  <si>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</si>
  <si>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</si>
  <si>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</si>
  <si>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</si>
  <si>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</si>
  <si>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</si>
  <si>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</si>
  <si>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</si>
  <si>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</si>
  <si>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</si>
  <si>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</si>
  <si>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</si>
  <si>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</si>
  <si>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</si>
  <si>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</si>
  <si>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</si>
  <si>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</si>
  <si>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</si>
  <si>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</si>
  <si>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</si>
  <si>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</si>
  <si>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</si>
  <si>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</si>
  <si>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</si>
  <si>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</si>
  <si>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</si>
  <si>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</si>
  <si>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</si>
  <si>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</si>
  <si>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</si>
  <si>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</si>
  <si>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</si>
  <si>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</si>
  <si>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</si>
  <si>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</si>
  <si>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</si>
  <si>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</si>
  <si>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</si>
  <si>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</si>
  <si>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</si>
  <si>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</si>
  <si>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</si>
  <si>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</si>
  <si>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</si>
  <si>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</si>
  <si>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2023 01</t>
  </si>
  <si>
    <t>4</t>
  </si>
  <si>
    <t>-1028176822</t>
  </si>
  <si>
    <t>VV</t>
  </si>
  <si>
    <t>podlaha původního objektu na jižní straně</t>
  </si>
  <si>
    <t>"plocha cad"6,56*6,11</t>
  </si>
  <si>
    <t>131251105</t>
  </si>
  <si>
    <t>Hloubení jam nezapažených v hornině třídy těžitelnosti I skupiny 3 objemu do 1000 m3 strojně</t>
  </si>
  <si>
    <t>-1467562708</t>
  </si>
  <si>
    <t>odkopání základů na severní straně</t>
  </si>
  <si>
    <t>plocha průřezu výkopu * délka</t>
  </si>
  <si>
    <t>12,30*54,32</t>
  </si>
  <si>
    <t>zbytek objektu</t>
  </si>
  <si>
    <t>1,55*54,70</t>
  </si>
  <si>
    <t>Součet</t>
  </si>
  <si>
    <t>132251101</t>
  </si>
  <si>
    <t>Hloubení rýh nezapažených š do 800 mm v hornině třídy těžitelnosti I skupiny 3 objem do 20 m3 strojně</t>
  </si>
  <si>
    <t>-750713913</t>
  </si>
  <si>
    <t>plocha cad * výška</t>
  </si>
  <si>
    <t>pas od -3,300 do -2,800</t>
  </si>
  <si>
    <t>11,66*0,5</t>
  </si>
  <si>
    <t>odstupňované základy od -3,300 do -1,300 - 2x</t>
  </si>
  <si>
    <t>2,25*0,65*2</t>
  </si>
  <si>
    <t>pas od -1,300 do -0,800</t>
  </si>
  <si>
    <t>6,26*0,5</t>
  </si>
  <si>
    <t>139751101</t>
  </si>
  <si>
    <t>Vykopávky v uzavřených prostorech v hornině třídy těžitelnosti I skupiny 1 až 3 ručně</t>
  </si>
  <si>
    <t>1096351805</t>
  </si>
  <si>
    <t>1.PP v tl. 100 mm</t>
  </si>
  <si>
    <t>001m</t>
  </si>
  <si>
    <t>15,14*0,1</t>
  </si>
  <si>
    <t>002m</t>
  </si>
  <si>
    <t>34,29*0,1</t>
  </si>
  <si>
    <t>Mezisoučet</t>
  </si>
  <si>
    <t>107m</t>
  </si>
  <si>
    <t>"plocha výkopu cad"6,50*6,260</t>
  </si>
  <si>
    <t>nová montážní jáma (objem nové jámy - odečet objemu původní vybourané)</t>
  </si>
  <si>
    <t>(6,080*3,8*2,0)-(1,67*4,0*1,46)</t>
  </si>
  <si>
    <t>106m</t>
  </si>
  <si>
    <t>5,65*(0,385-0,09)</t>
  </si>
  <si>
    <t>26,02*(0,445-0,09)</t>
  </si>
  <si>
    <t>108m</t>
  </si>
  <si>
    <t>9,60*(0,385-0,09)</t>
  </si>
  <si>
    <t>5</t>
  </si>
  <si>
    <t>151101201</t>
  </si>
  <si>
    <t>Zřízení příložného pažení stěn výkopu hl do 4 m</t>
  </si>
  <si>
    <t>m2</t>
  </si>
  <si>
    <t>221324538</t>
  </si>
  <si>
    <t>1,5*6,260</t>
  </si>
  <si>
    <t>(6,080*2+3,8*2)*1,4</t>
  </si>
  <si>
    <t>6</t>
  </si>
  <si>
    <t>151101211</t>
  </si>
  <si>
    <t>Odstranění příložného pažení stěn hl do 4 m</t>
  </si>
  <si>
    <t>239811970</t>
  </si>
  <si>
    <t>7</t>
  </si>
  <si>
    <t>151101301</t>
  </si>
  <si>
    <t>Zřízení rozepření stěn při pažení příložném hl do 4 m</t>
  </si>
  <si>
    <t>-1667279655</t>
  </si>
  <si>
    <t>1,5*6,260*2,87</t>
  </si>
  <si>
    <t>104 m</t>
  </si>
  <si>
    <t>montážní jáma</t>
  </si>
  <si>
    <t>6,080*3,8*1,4</t>
  </si>
  <si>
    <t>8</t>
  </si>
  <si>
    <t>151101311</t>
  </si>
  <si>
    <t>Odstranění rozepření stěn při pažení příložném hl do 4 m</t>
  </si>
  <si>
    <t>-1962590183</t>
  </si>
  <si>
    <t>9</t>
  </si>
  <si>
    <t>174151101</t>
  </si>
  <si>
    <t>Zásyp jam, šachet rýh nebo kolem objektů sypaninou se zhutněním</t>
  </si>
  <si>
    <t>-1580479902</t>
  </si>
  <si>
    <t>10</t>
  </si>
  <si>
    <t>174151102</t>
  </si>
  <si>
    <t>Zásyp v uzavřených prostorech sypaninou se zhutněním</t>
  </si>
  <si>
    <t>890947466</t>
  </si>
  <si>
    <t>nová montážní jáma (objem nové jámy - odečet objemu zabudované konstrukce)</t>
  </si>
  <si>
    <t>(6,080*3,8*2,0)-(4,6*1,8*1,6)</t>
  </si>
  <si>
    <t>11</t>
  </si>
  <si>
    <t>162751117</t>
  </si>
  <si>
    <t>Vodorovné přemístění přes 9 000 do 10000 m výkopku/sypaniny z horniny třídy těžitelnosti I skupiny 1 až 3</t>
  </si>
  <si>
    <t>999831347</t>
  </si>
  <si>
    <t>součet výkopů (zemina ze suterénu vykázána v přesunech suti - ruční přesun)</t>
  </si>
  <si>
    <t>40,082+752,921+11,885+90,881</t>
  </si>
  <si>
    <t>odečet zásypy</t>
  </si>
  <si>
    <t>-(793,003+73,650)</t>
  </si>
  <si>
    <t>+ nakypření 18%</t>
  </si>
  <si>
    <t>29,116*1,18</t>
  </si>
  <si>
    <t>12</t>
  </si>
  <si>
    <t>171201231</t>
  </si>
  <si>
    <t>Poplatek za uložení zeminy a kamení na recyklační skládce (skládkovné) kód odpadu 17 05 04</t>
  </si>
  <si>
    <t>t</t>
  </si>
  <si>
    <t>673746184</t>
  </si>
  <si>
    <t>* objemová hmotnost 1800 kg/m3</t>
  </si>
  <si>
    <t>29,116*1,8</t>
  </si>
  <si>
    <t>13</t>
  </si>
  <si>
    <t>171251201</t>
  </si>
  <si>
    <t>Uložení sypaniny na skládky nebo meziskládky</t>
  </si>
  <si>
    <t>-1485100342</t>
  </si>
  <si>
    <t>34,357</t>
  </si>
  <si>
    <t>Zakládání</t>
  </si>
  <si>
    <t>14</t>
  </si>
  <si>
    <t>27332131.R.12</t>
  </si>
  <si>
    <t>Základové desky ze ŽB bez zvýšených nároků na prostředí tř. C 16/20 XC2</t>
  </si>
  <si>
    <t>1366913244</t>
  </si>
  <si>
    <t>dno montážní jámy</t>
  </si>
  <si>
    <t>1,5*4,3*0,15</t>
  </si>
  <si>
    <t>273362021</t>
  </si>
  <si>
    <t>Výztuž základových desek svařovanými sítěmi Kari</t>
  </si>
  <si>
    <t>-1323199688</t>
  </si>
  <si>
    <t>1,5*4,3*4,44*2/1000</t>
  </si>
  <si>
    <t>16</t>
  </si>
  <si>
    <t>27431361.R.1</t>
  </si>
  <si>
    <t>Základové pásy z betonu tř. C 16/20 XC2</t>
  </si>
  <si>
    <t>ASŘ-20</t>
  </si>
  <si>
    <t>-495492934</t>
  </si>
  <si>
    <t>"plocha cad"2,1*"šířka"0,6502</t>
  </si>
  <si>
    <t>základ pod schodiště</t>
  </si>
  <si>
    <t>1,05*0,375*0,4</t>
  </si>
  <si>
    <t>17</t>
  </si>
  <si>
    <t>274351121</t>
  </si>
  <si>
    <t>Zřízení bednění základových pasů rovného</t>
  </si>
  <si>
    <t>1576786403</t>
  </si>
  <si>
    <t>plocha cad</t>
  </si>
  <si>
    <t>3,5*2*2</t>
  </si>
  <si>
    <t>(1,05*2+0,375*2)*0,4</t>
  </si>
  <si>
    <t>18</t>
  </si>
  <si>
    <t>274351122</t>
  </si>
  <si>
    <t>Odstranění bednění základových pasů rovného</t>
  </si>
  <si>
    <t>-2087923584</t>
  </si>
  <si>
    <t>19</t>
  </si>
  <si>
    <t>279113141</t>
  </si>
  <si>
    <t>Základová zeď tl 150 mm z tvárnic ztraceného bednění včetně výplně z betonu tř. C 20/25</t>
  </si>
  <si>
    <t>805782484</t>
  </si>
  <si>
    <t>(1,8*2+4,6*2)*1,75</t>
  </si>
  <si>
    <t>20</t>
  </si>
  <si>
    <t>27911315.R.1</t>
  </si>
  <si>
    <t>Základová zeď tl přes 300 do 400 mm z tvárnic ztraceného bednění včetně výplně z betonu tř. C 25/30 XC2, XF1, XA1</t>
  </si>
  <si>
    <t>-1730119235</t>
  </si>
  <si>
    <t>od -2,950 do -0,450</t>
  </si>
  <si>
    <t>(17,72-0,4*2)*2,5</t>
  </si>
  <si>
    <t>od -0,950 do -0,450</t>
  </si>
  <si>
    <t>(2,5+4,95+2,40)*0,500</t>
  </si>
  <si>
    <t>odstupňované části 2x</t>
  </si>
  <si>
    <t>2,25*2</t>
  </si>
  <si>
    <t>27911315.R.2</t>
  </si>
  <si>
    <t>Základová zeď tl přes 300 do 400 mm z tvárnic ztraceného bednění - příplatek za vyříznutí ozubu po vnitřním obvodu zdi</t>
  </si>
  <si>
    <t>kpl</t>
  </si>
  <si>
    <t>1319390419</t>
  </si>
  <si>
    <t>22</t>
  </si>
  <si>
    <t>279361821</t>
  </si>
  <si>
    <t>Výztuž základových zdí nosných betonářskou ocelí 10 505</t>
  </si>
  <si>
    <t>-1292804473</t>
  </si>
  <si>
    <t>viz statika HO-VBV-základy</t>
  </si>
  <si>
    <t>1117,016/1000</t>
  </si>
  <si>
    <t>montážní jáma - výztuž 40 kg/m3</t>
  </si>
  <si>
    <t>(1,8*2+4,6*2)*1,75*0,150*40,0/1000</t>
  </si>
  <si>
    <t>23</t>
  </si>
  <si>
    <t>271532213</t>
  </si>
  <si>
    <t>Podsyp pod základové konstrukce se zhutněním z hrubého kameniva frakce 8 až 16 mm</t>
  </si>
  <si>
    <t>-928105574</t>
  </si>
  <si>
    <t>S3</t>
  </si>
  <si>
    <t>původní objekt</t>
  </si>
  <si>
    <t>(73,79+15,21+24,86)*0,200</t>
  </si>
  <si>
    <t>přístavba</t>
  </si>
  <si>
    <t>(36,62+15,55)*0,200</t>
  </si>
  <si>
    <t>S6</t>
  </si>
  <si>
    <t>1.PP</t>
  </si>
  <si>
    <t>(15,14+34,29)*0,100</t>
  </si>
  <si>
    <t>24</t>
  </si>
  <si>
    <t>632481215</t>
  </si>
  <si>
    <t>Separační vrstva z geotextilie</t>
  </si>
  <si>
    <t>-1896942081</t>
  </si>
  <si>
    <t>(73,79+15,21+24,86)</t>
  </si>
  <si>
    <t>(36,62+15,55)</t>
  </si>
  <si>
    <t>(15,14+34,29)</t>
  </si>
  <si>
    <t>25</t>
  </si>
  <si>
    <t>27332131.R.1</t>
  </si>
  <si>
    <t>Základové desky ze ŽB tř. C 16/20 XC2</t>
  </si>
  <si>
    <t>-1970653155</t>
  </si>
  <si>
    <t>podkladní beton tl. 150 mm</t>
  </si>
  <si>
    <t>1.NP</t>
  </si>
  <si>
    <t>(73,79+15,21+24,86)*0,150</t>
  </si>
  <si>
    <t>64,69*0,150</t>
  </si>
  <si>
    <t>26</t>
  </si>
  <si>
    <t>273351121</t>
  </si>
  <si>
    <t>Zřízení bednění základových desek</t>
  </si>
  <si>
    <t>-73169334</t>
  </si>
  <si>
    <t>32,50*0,200</t>
  </si>
  <si>
    <t>27</t>
  </si>
  <si>
    <t>273351122</t>
  </si>
  <si>
    <t>Odstranění bednění základových desek</t>
  </si>
  <si>
    <t>-216359021</t>
  </si>
  <si>
    <t>28</t>
  </si>
  <si>
    <t>273361821</t>
  </si>
  <si>
    <t>Výztuž základových desek betonářskou ocelí 10 505 (R)</t>
  </si>
  <si>
    <t>1733524892</t>
  </si>
  <si>
    <t>346,320/1000</t>
  </si>
  <si>
    <t>Svislé a kompletní konstrukce</t>
  </si>
  <si>
    <t>29</t>
  </si>
  <si>
    <t>310238211</t>
  </si>
  <si>
    <t>Zazdívka otvorů pl přes 0,25 do 1 m2 ve zdivu nadzákladovém cihlami pálenými na MVC</t>
  </si>
  <si>
    <t>-827913691</t>
  </si>
  <si>
    <t>stávající objekt</t>
  </si>
  <si>
    <t>0,6*0,6*0,635*4</t>
  </si>
  <si>
    <t>0,55*0,880*0,650</t>
  </si>
  <si>
    <t>0,45*0,65*2,2</t>
  </si>
  <si>
    <t>0,45*0,75*0,65</t>
  </si>
  <si>
    <t>"na fasádě"0,3*0,5*0,25+0,87*1,16*0,25</t>
  </si>
  <si>
    <t>2.NP</t>
  </si>
  <si>
    <t>0,11*0,4*6</t>
  </si>
  <si>
    <t>30</t>
  </si>
  <si>
    <t>310239211</t>
  </si>
  <si>
    <t>Zazdívka otvorů pl přes 1 do 4 m2 ve zdivu nadzákladovém cihlami pálenými na MVC</t>
  </si>
  <si>
    <t>-1973096580</t>
  </si>
  <si>
    <t>0,9*1,9*0,55</t>
  </si>
  <si>
    <t>0,8*2,02*0,650</t>
  </si>
  <si>
    <t>0,9*2,2*0,650</t>
  </si>
  <si>
    <t>1,0*2,05*0,450</t>
  </si>
  <si>
    <t>2,8*0,160*2</t>
  </si>
  <si>
    <t>31</t>
  </si>
  <si>
    <t>311237141</t>
  </si>
  <si>
    <t>Zdivo jednovrstvé tepelně izolační z cihel broušených na tenkovrstvou maltu U přes 0,18 do 0,22 W/m2K tl zdiva 440 mm</t>
  </si>
  <si>
    <t>-1294713461</t>
  </si>
  <si>
    <t>(5,940+7,060+0,450+5,040+0,450+7,060)*3,500</t>
  </si>
  <si>
    <t>(2,360+2,360)*3,420</t>
  </si>
  <si>
    <t>-(1,16*2,6+1,070*1,750*2+1,050*1,790)</t>
  </si>
  <si>
    <t>-1,160*2,600</t>
  </si>
  <si>
    <t>(5,940+7,060+0,450+5,040+0,450+7,060)*3,250</t>
  </si>
  <si>
    <t>2,360*1,0+2,360*1,170</t>
  </si>
  <si>
    <t>-1,050*2,150*4</t>
  </si>
  <si>
    <t>-1,1*2,2</t>
  </si>
  <si>
    <t>štíty plocha cad</t>
  </si>
  <si>
    <t>10,50*2</t>
  </si>
  <si>
    <t>odečet překladů</t>
  </si>
  <si>
    <t>-(1,5*0,25)*(5+5)</t>
  </si>
  <si>
    <t>32</t>
  </si>
  <si>
    <t>31132141.R.3</t>
  </si>
  <si>
    <t>Nosná zeď ze ŽB tř. C 25/30 XC2 bez výztuže</t>
  </si>
  <si>
    <t>-1125714961</t>
  </si>
  <si>
    <t>vnitřní stěny montážní jámy</t>
  </si>
  <si>
    <t>(4,3*2+1,2*2)*1,7*0,150</t>
  </si>
  <si>
    <t>33</t>
  </si>
  <si>
    <t>311353211</t>
  </si>
  <si>
    <t>Zřízení jednostranného bednění šachet</t>
  </si>
  <si>
    <t>1230174072</t>
  </si>
  <si>
    <t>(4,3*2+1,2*2)*1,7</t>
  </si>
  <si>
    <t>34</t>
  </si>
  <si>
    <t>311353212</t>
  </si>
  <si>
    <t>Odstranění jednostranného bednění šachet</t>
  </si>
  <si>
    <t>2013165050</t>
  </si>
  <si>
    <t>35</t>
  </si>
  <si>
    <t>311361821</t>
  </si>
  <si>
    <t>Výztuž nosných zdí betonářskou ocelí 10 505</t>
  </si>
  <si>
    <t>904359723</t>
  </si>
  <si>
    <t>vnitřní stěny montážní jámy - 100 kg/m3</t>
  </si>
  <si>
    <t>(4,3*2+1,2*2)*1,7*0,150*100,0/1000</t>
  </si>
  <si>
    <t>36</t>
  </si>
  <si>
    <t>317168011</t>
  </si>
  <si>
    <t>Překlad keramický plochý š 115 mm dl 1000 mm</t>
  </si>
  <si>
    <t>kus</t>
  </si>
  <si>
    <t>-150705294</t>
  </si>
  <si>
    <t>Př05</t>
  </si>
  <si>
    <t>37</t>
  </si>
  <si>
    <t>317168012</t>
  </si>
  <si>
    <t>Překlad keramický plochý š 115 mm dl 1250 mm</t>
  </si>
  <si>
    <t>-283065761</t>
  </si>
  <si>
    <t>Př04</t>
  </si>
  <si>
    <t>1+1</t>
  </si>
  <si>
    <t>38</t>
  </si>
  <si>
    <t>317168022</t>
  </si>
  <si>
    <t>Překlad keramický plochý š 145 mm dl 1250 mm</t>
  </si>
  <si>
    <t>1355066768</t>
  </si>
  <si>
    <t>Př01</t>
  </si>
  <si>
    <t>39</t>
  </si>
  <si>
    <t>317168053</t>
  </si>
  <si>
    <t>Překlad keramický vysoký v 238 mm dl 1500 mm</t>
  </si>
  <si>
    <t>-1571293502</t>
  </si>
  <si>
    <t>Př03</t>
  </si>
  <si>
    <t>5*5+5*5</t>
  </si>
  <si>
    <t>40</t>
  </si>
  <si>
    <t>319211113</t>
  </si>
  <si>
    <t>Dodatečná izolace PE fólií zdiva kamenného tl přes 300 do 600 mm ručním podbouráním v do 300 mm</t>
  </si>
  <si>
    <t>1103622965</t>
  </si>
  <si>
    <t>10,15</t>
  </si>
  <si>
    <t>41</t>
  </si>
  <si>
    <t>319211114</t>
  </si>
  <si>
    <t>Dodatečná izolace PE fólií zdiva kamenného tl přes 600 do 900 mm ručním podbouráním v do 300 mm</t>
  </si>
  <si>
    <t>-2102332571</t>
  </si>
  <si>
    <t>17,10</t>
  </si>
  <si>
    <t>42</t>
  </si>
  <si>
    <t>319231213</t>
  </si>
  <si>
    <t>Dodatečná izolace PE fólií zdiva cihelného tl přes 300 do 600 mm podřezáním řetězovou pilou</t>
  </si>
  <si>
    <t>1147606789</t>
  </si>
  <si>
    <t>6,035*0,6*2</t>
  </si>
  <si>
    <t>43</t>
  </si>
  <si>
    <t>319231214</t>
  </si>
  <si>
    <t>Dodatečná izolace PE fólií zdiva cihelného tl přes 600 do 800 mm podřezáním řetězovou pilou</t>
  </si>
  <si>
    <t>163269382</t>
  </si>
  <si>
    <t>35,10</t>
  </si>
  <si>
    <t>44</t>
  </si>
  <si>
    <t>342241161</t>
  </si>
  <si>
    <t>Příčky z cihel plných dl 290 mm pevnosti P 7,5 až 15 na MC tl 65 mm</t>
  </si>
  <si>
    <t>378170140</t>
  </si>
  <si>
    <t>ochrana hydroizolace</t>
  </si>
  <si>
    <t>(35,20-0,6*2)*2,9</t>
  </si>
  <si>
    <t>(0,35+1,130)*3,46-0,8*2,02</t>
  </si>
  <si>
    <t xml:space="preserve">přístavba </t>
  </si>
  <si>
    <t>2,360*2,25-0,8*2,04-1,25*0,071</t>
  </si>
  <si>
    <t>45</t>
  </si>
  <si>
    <t>342241162</t>
  </si>
  <si>
    <t>Příčky z cihel plných dl 290 mm pevnosti P 7,5 až 15 na MC tl 140 mm</t>
  </si>
  <si>
    <t>1022293252</t>
  </si>
  <si>
    <t>(5,040+3,0)*3,575</t>
  </si>
  <si>
    <t>-1,0*2,15*2</t>
  </si>
  <si>
    <t>-1,25*0,071*2</t>
  </si>
  <si>
    <t>1,150*3,575-1,0*2,15-1,25*0,071</t>
  </si>
  <si>
    <t>"pod schody - plocha cad"10,90</t>
  </si>
  <si>
    <t>Vodorovné konstrukce</t>
  </si>
  <si>
    <t>46</t>
  </si>
  <si>
    <t>411121121</t>
  </si>
  <si>
    <t>Montáž prefabrikovaných ŽB stropů ze stropních panelů š 1200 mm dl do 3800 mm</t>
  </si>
  <si>
    <t>1919133700</t>
  </si>
  <si>
    <t>47</t>
  </si>
  <si>
    <t>411121125</t>
  </si>
  <si>
    <t>Montáž prefabrikovaných ŽB stropů ze stropních panelů š 1200 mm dl přes 3800 do 7000 mm</t>
  </si>
  <si>
    <t>691227894</t>
  </si>
  <si>
    <t>48</t>
  </si>
  <si>
    <t>M</t>
  </si>
  <si>
    <t>5934686.R.1</t>
  </si>
  <si>
    <t xml:space="preserve">panel stropní předpjatý </t>
  </si>
  <si>
    <t>ASŘ-06</t>
  </si>
  <si>
    <t>1655605732</t>
  </si>
  <si>
    <t>5,340*6</t>
  </si>
  <si>
    <t>2,125*2</t>
  </si>
  <si>
    <t>49</t>
  </si>
  <si>
    <t>435121111</t>
  </si>
  <si>
    <t>Montáž schodišťových ramen bez podest hmotnosti do 3 t</t>
  </si>
  <si>
    <t>161378998</t>
  </si>
  <si>
    <t>50</t>
  </si>
  <si>
    <t>435.R.1</t>
  </si>
  <si>
    <t>Schodišťové dílce s podestou</t>
  </si>
  <si>
    <t>-1330406507</t>
  </si>
  <si>
    <t>51</t>
  </si>
  <si>
    <t>411321414</t>
  </si>
  <si>
    <t>Stropy deskové ze ŽB tř. C 25/30</t>
  </si>
  <si>
    <t>916542632</t>
  </si>
  <si>
    <t>skladba S4 žb deska tl. 70 mm</t>
  </si>
  <si>
    <t>201m</t>
  </si>
  <si>
    <t>49,14</t>
  </si>
  <si>
    <t>202m</t>
  </si>
  <si>
    <t>7,96</t>
  </si>
  <si>
    <t>206m</t>
  </si>
  <si>
    <t>17,46</t>
  </si>
  <si>
    <t>207m</t>
  </si>
  <si>
    <t>48,92</t>
  </si>
  <si>
    <t>123,480*0,07</t>
  </si>
  <si>
    <t>52</t>
  </si>
  <si>
    <t>411362021</t>
  </si>
  <si>
    <t>Výztuž stropů svařovanými sítěmi Kari</t>
  </si>
  <si>
    <t>136268312</t>
  </si>
  <si>
    <t>viz statika HO-VBV- KH20</t>
  </si>
  <si>
    <t>490,860*2/1000</t>
  </si>
  <si>
    <t>podkladní blok C25/30 XC1 - 450x275x200 mm + 2x kari 6-150/150</t>
  </si>
  <si>
    <t>0,450*4*3,03/1000</t>
  </si>
  <si>
    <t>53</t>
  </si>
  <si>
    <t>413941133</t>
  </si>
  <si>
    <t xml:space="preserve">Osazování ocelových válcovaných nosníků stropů HEA nebo HEB výšky přes 120 do  do 220 mm</t>
  </si>
  <si>
    <t>-1065939865</t>
  </si>
  <si>
    <t>viz výkaz v části Statika</t>
  </si>
  <si>
    <t>HO-L STR 1NP</t>
  </si>
  <si>
    <t>HEA 140</t>
  </si>
  <si>
    <t>2,860*2*24,649/1000</t>
  </si>
  <si>
    <t>HO-L STR 2NP</t>
  </si>
  <si>
    <t>HEA 200</t>
  </si>
  <si>
    <t>236,505/1000</t>
  </si>
  <si>
    <t>54</t>
  </si>
  <si>
    <t>13010954</t>
  </si>
  <si>
    <t>ocel profilová jakost S235JR (11 375) průřez HEA 140</t>
  </si>
  <si>
    <t>-677480190</t>
  </si>
  <si>
    <t>P</t>
  </si>
  <si>
    <t>Poznámka k položce:_x000d_
Hmotnost: 25,30 kg/m</t>
  </si>
  <si>
    <t>55</t>
  </si>
  <si>
    <t>13010960</t>
  </si>
  <si>
    <t>ocel profilová jakost S235JR (11 375) průřez HEA 200</t>
  </si>
  <si>
    <t>192100056</t>
  </si>
  <si>
    <t>Poznámka k položce:_x000d_
Hmotnost: 43,00 kg/m</t>
  </si>
  <si>
    <t>56</t>
  </si>
  <si>
    <t>767995111</t>
  </si>
  <si>
    <t>Montáž atypických zámečnických konstrukcí hm do 5 kg</t>
  </si>
  <si>
    <t>kg</t>
  </si>
  <si>
    <t>-1123714260</t>
  </si>
  <si>
    <t>P 6*250</t>
  </si>
  <si>
    <t>40,035</t>
  </si>
  <si>
    <t>KR 10</t>
  </si>
  <si>
    <t>4,439</t>
  </si>
  <si>
    <t>57</t>
  </si>
  <si>
    <t>13611220</t>
  </si>
  <si>
    <t>plech ocelový hladký jakost S235JR tl 6mm tabule</t>
  </si>
  <si>
    <t>-768385305</t>
  </si>
  <si>
    <t>Poznámka k položce:_x000d_
Hmotnost 96 kg/kus</t>
  </si>
  <si>
    <t>40,035/1000</t>
  </si>
  <si>
    <t>0,04*1,1 "Přepočtené koeficientem množství</t>
  </si>
  <si>
    <t>58</t>
  </si>
  <si>
    <t>13021054</t>
  </si>
  <si>
    <t>tyč ocelová ohýbaná kruhová žebírková jakost B500B (10 505) výztuž do betonu D 10-16mm</t>
  </si>
  <si>
    <t>CS ÚRS 2022 01</t>
  </si>
  <si>
    <t>-1076377854</t>
  </si>
  <si>
    <t>Poznámka k položce:_x000d_
Hmotnost: 0,62 kg/m</t>
  </si>
  <si>
    <t>4,439/1000</t>
  </si>
  <si>
    <t>0,004*1,1 "Přepočtené koeficientem množství</t>
  </si>
  <si>
    <t>59</t>
  </si>
  <si>
    <t>413941121</t>
  </si>
  <si>
    <t>Osazování ocelových válcovaných nosníků stropů I, IE, U, UE nebo L do č.12 nebo výšky do 120 mm</t>
  </si>
  <si>
    <t>-399649073</t>
  </si>
  <si>
    <t>HO-P PŘEKL 1NP</t>
  </si>
  <si>
    <t>1,5*22*8,34/1000</t>
  </si>
  <si>
    <t>2,75*8*8,34/1000</t>
  </si>
  <si>
    <t>2,9*8*8,34/1000</t>
  </si>
  <si>
    <t>HO-P STR 2NP</t>
  </si>
  <si>
    <t>IPE 100</t>
  </si>
  <si>
    <t>90,962/1000</t>
  </si>
  <si>
    <t>37,193/1000</t>
  </si>
  <si>
    <t>117,210/1000</t>
  </si>
  <si>
    <t>128,883/1000</t>
  </si>
  <si>
    <t>25,615/1000</t>
  </si>
  <si>
    <t>60</t>
  </si>
  <si>
    <t>13010712</t>
  </si>
  <si>
    <t>ocel profilová jakost S235JR (11 375) průřez I (IPN) 100</t>
  </si>
  <si>
    <t>-330787367</t>
  </si>
  <si>
    <t>Poznámka k položce:_x000d_
Hmotnost: 8,34 kg/m</t>
  </si>
  <si>
    <t>0,651*1,1 "Přepočtené koeficientem množství</t>
  </si>
  <si>
    <t>61</t>
  </si>
  <si>
    <t>13010742</t>
  </si>
  <si>
    <t>ocel profilová jakost S235JR (11 375) průřez IPE 100</t>
  </si>
  <si>
    <t>-923116441</t>
  </si>
  <si>
    <t>Poznámka k položce:_x000d_
Hmotnost: 8,10 kg/m</t>
  </si>
  <si>
    <t>90,962</t>
  </si>
  <si>
    <t>37,193</t>
  </si>
  <si>
    <t>117,210</t>
  </si>
  <si>
    <t>128,883</t>
  </si>
  <si>
    <t>25,615</t>
  </si>
  <si>
    <t>399,863/1000</t>
  </si>
  <si>
    <t>62</t>
  </si>
  <si>
    <t>783324201</t>
  </si>
  <si>
    <t>Základní antikorozní jednonásobný akrylátový nátěr zámečnických konstrukcí</t>
  </si>
  <si>
    <t>-551625117</t>
  </si>
  <si>
    <t>63</t>
  </si>
  <si>
    <t>346244381</t>
  </si>
  <si>
    <t>Plentování jednostranné v do 200 mm válcovaných nosníků cihlami</t>
  </si>
  <si>
    <t>856222852</t>
  </si>
  <si>
    <t>Př06, 07, 08, 09</t>
  </si>
  <si>
    <t xml:space="preserve">I 100 IPN </t>
  </si>
  <si>
    <t>1,5*22*0,1*2</t>
  </si>
  <si>
    <t>2,75*8*0,1*2</t>
  </si>
  <si>
    <t>2,9*8*0,1*2</t>
  </si>
  <si>
    <t>64</t>
  </si>
  <si>
    <t>346481111</t>
  </si>
  <si>
    <t>Zaplentování rýh, potrubí, výklenků nebo nik ve stěnách rabicovým pletivem</t>
  </si>
  <si>
    <t>646733935</t>
  </si>
  <si>
    <t>I 100 IPN - 8,34 kg/m</t>
  </si>
  <si>
    <t>(0,2+0,6+0,2)*1,5*22</t>
  </si>
  <si>
    <t>(0,2+0,6+0,2)*2,75*8</t>
  </si>
  <si>
    <t>(0,2+0,6+0,2)*2,9*8</t>
  </si>
  <si>
    <t>65</t>
  </si>
  <si>
    <t>417321515</t>
  </si>
  <si>
    <t>Ztužující pásy a věnce ze ŽB tř. C 25/30</t>
  </si>
  <si>
    <t>-1834984869</t>
  </si>
  <si>
    <t>strop nad 1NP</t>
  </si>
  <si>
    <t>"plocha cad * výška"13,83*0,200</t>
  </si>
  <si>
    <t>11,70*0,200</t>
  </si>
  <si>
    <t>0,250*0,200*(2,360+2*0,300)*2</t>
  </si>
  <si>
    <t xml:space="preserve">podkladní blok C25/30 XC1 - 450x275x200 mm </t>
  </si>
  <si>
    <t>0,45*0,275*0,200*4</t>
  </si>
  <si>
    <t>66</t>
  </si>
  <si>
    <t>417351115</t>
  </si>
  <si>
    <t>Zřízení bednění ztužujících věnců</t>
  </si>
  <si>
    <t>-1886176226</t>
  </si>
  <si>
    <t>"obvod cad * výška"61,42*0,200</t>
  </si>
  <si>
    <t>51,98*0,200</t>
  </si>
  <si>
    <t>11,24*0,200</t>
  </si>
  <si>
    <t>67</t>
  </si>
  <si>
    <t>417351116</t>
  </si>
  <si>
    <t>Odstranění bednění ztužujících věnců</t>
  </si>
  <si>
    <t>105728752</t>
  </si>
  <si>
    <t>68</t>
  </si>
  <si>
    <t>417361821</t>
  </si>
  <si>
    <t>Výztuž ztužujících pásů a věnců betonářskou ocelí 10 505</t>
  </si>
  <si>
    <t>-261981302</t>
  </si>
  <si>
    <t>viz statika HO-VBV-zb vence a strop</t>
  </si>
  <si>
    <t>494,812/1000</t>
  </si>
  <si>
    <t>69</t>
  </si>
  <si>
    <t>953965151</t>
  </si>
  <si>
    <t>Kotevní šroub pro chemické kotvy M 24 dl 290 mm</t>
  </si>
  <si>
    <t>1423129099</t>
  </si>
  <si>
    <t>propojení žb věnců a stávajícího zdiva</t>
  </si>
  <si>
    <t>5*4</t>
  </si>
  <si>
    <t>kotvení přerušených konců pozednic 2x 4 ks</t>
  </si>
  <si>
    <t>2*4</t>
  </si>
  <si>
    <t>Úpravy povrchů, podlahy a osazování výplní</t>
  </si>
  <si>
    <t>70</t>
  </si>
  <si>
    <t>611131121</t>
  </si>
  <si>
    <t>Penetrační disperzní nátěr vnitřních stropů nanášený ručně</t>
  </si>
  <si>
    <t>-1913736032</t>
  </si>
  <si>
    <t>71</t>
  </si>
  <si>
    <t>611311141</t>
  </si>
  <si>
    <t>Vápenná omítka štuková dvouvrstvá vnitřních stropů rovných nanášená ručně</t>
  </si>
  <si>
    <t>-2048151279</t>
  </si>
  <si>
    <t>203m</t>
  </si>
  <si>
    <t>13,73</t>
  </si>
  <si>
    <t>204m</t>
  </si>
  <si>
    <t>1,36</t>
  </si>
  <si>
    <t>101m</t>
  </si>
  <si>
    <t>5,51</t>
  </si>
  <si>
    <t>102m</t>
  </si>
  <si>
    <t>9,27</t>
  </si>
  <si>
    <t>103m</t>
  </si>
  <si>
    <t>19,71</t>
  </si>
  <si>
    <t>114m</t>
  </si>
  <si>
    <t>5,06</t>
  </si>
  <si>
    <t>115m</t>
  </si>
  <si>
    <t>4,62</t>
  </si>
  <si>
    <t>72</t>
  </si>
  <si>
    <t>611311143</t>
  </si>
  <si>
    <t>Vápenná omítka štuková dvouvrstvá vnitřních kleneb nebo skořepin nanášená ručně</t>
  </si>
  <si>
    <t>1219414447</t>
  </si>
  <si>
    <t>15,14*1,15</t>
  </si>
  <si>
    <t>34,29*1,15</t>
  </si>
  <si>
    <t>104m</t>
  </si>
  <si>
    <t>75,84*1,15</t>
  </si>
  <si>
    <t>105m</t>
  </si>
  <si>
    <t>2,93*1,15</t>
  </si>
  <si>
    <t>17,29*1,15</t>
  </si>
  <si>
    <t>14,4*1,15</t>
  </si>
  <si>
    <t>4,38*1,15</t>
  </si>
  <si>
    <t>109m</t>
  </si>
  <si>
    <t>15,81*1,15</t>
  </si>
  <si>
    <t>73</t>
  </si>
  <si>
    <t>612131121</t>
  </si>
  <si>
    <t>Penetrační disperzní nátěr vnitřních stěn nanášený ručně</t>
  </si>
  <si>
    <t>-390667708</t>
  </si>
  <si>
    <t>74</t>
  </si>
  <si>
    <t>612311111</t>
  </si>
  <si>
    <t>Vápenná omítka hrubá jednovrstvá zatřená vnitřních stěn nanášená ručně</t>
  </si>
  <si>
    <t>378231778</t>
  </si>
  <si>
    <t>pod ker. obklad</t>
  </si>
  <si>
    <t>1,0*2,0</t>
  </si>
  <si>
    <t>1,9*2*2,0+1,84*2*(2,0-1,5)</t>
  </si>
  <si>
    <t>111m</t>
  </si>
  <si>
    <t>9,30*2,0-1,05*1,15*2</t>
  </si>
  <si>
    <t>4,71*2,0-0,8*2,0-1,03*1,5</t>
  </si>
  <si>
    <t>205m</t>
  </si>
  <si>
    <t>209m</t>
  </si>
  <si>
    <t>210m</t>
  </si>
  <si>
    <t>7,22*2,0-0,8*2,02</t>
  </si>
  <si>
    <t>75</t>
  </si>
  <si>
    <t>612311141</t>
  </si>
  <si>
    <t>Vápenná omítka štuková dvouvrstvá vnitřních stěn nanášená ručně</t>
  </si>
  <si>
    <t>-1610404375</t>
  </si>
  <si>
    <t>obvod * výška</t>
  </si>
  <si>
    <t>11,76*2,4-0,9*2,2-0,84*1,88+0,650*1,88*2</t>
  </si>
  <si>
    <t>32,95*2,485-3,74*2,0*2+0,45*1,52*2-0,84*1,88</t>
  </si>
  <si>
    <t>36,42*3,15-1,0*1,15*4-2,78*2,8</t>
  </si>
  <si>
    <t>7,11*3,15-1,3*2,15-1,3*1,5</t>
  </si>
  <si>
    <t>19,52*3,15-1,3*2,15-1,0*2,15-1,050*1,15*2</t>
  </si>
  <si>
    <t>1,9*3,15*2+1,84*(3,15-1,5)*2</t>
  </si>
  <si>
    <t>(2,222+1,975)*3,15-1,05*1,15</t>
  </si>
  <si>
    <t>14,60*3,15-1,0*2,57-1,0*2,15*2-0,9*3,15-0,8*2,15</t>
  </si>
  <si>
    <t>9,30*2,9-1,05*1,79-1,07*1,75</t>
  </si>
  <si>
    <t>112m</t>
  </si>
  <si>
    <t>1,7*2,9-1,0*2,15</t>
  </si>
  <si>
    <t>113m</t>
  </si>
  <si>
    <t>16,30*2,9-4,94*2,9-1,05*1,8*2</t>
  </si>
  <si>
    <t>4,35</t>
  </si>
  <si>
    <t>13,70*2,8-1,0*2,04*2-1,0*3,22-0,8*2,02</t>
  </si>
  <si>
    <t>4,71*3,22-1,03*1,5-0,8*2,02</t>
  </si>
  <si>
    <t>26,25*3,03-1,0*2,02-1,05*2,15*4</t>
  </si>
  <si>
    <t>19,0-4,35-0,51*3,22</t>
  </si>
  <si>
    <t>19,0-1,0*2,04</t>
  </si>
  <si>
    <t>odečet omítky pod ker. obklad</t>
  </si>
  <si>
    <t>-37,9</t>
  </si>
  <si>
    <t>ostění oken vnitřních</t>
  </si>
  <si>
    <t>(1,15*2+1,0)*0,650*4</t>
  </si>
  <si>
    <t>(1,05+1,15*2)*0,650*2</t>
  </si>
  <si>
    <t>(1,05+1,15*2)*0,650</t>
  </si>
  <si>
    <t>(2,6*2+1,16)*0,250</t>
  </si>
  <si>
    <t>(1,05+1,8*2)*0,650*2</t>
  </si>
  <si>
    <t>(1,05+2,15*2)*0,350*4</t>
  </si>
  <si>
    <t>9,80*3,275-1,16*2,6-1,0*2,04*2</t>
  </si>
  <si>
    <t>12,18*3,275-1,0*2,15-1,07*1,75</t>
  </si>
  <si>
    <t>17,90*3,275-1,0*2,15-1,05*1,79*2</t>
  </si>
  <si>
    <t>17,83*3,275-1,16*2,6-1,0*2,15</t>
  </si>
  <si>
    <t>10,60*2,5-1,0*2,15</t>
  </si>
  <si>
    <t>208m</t>
  </si>
  <si>
    <t>(1,05+2,15)*2,36+1,5*2-0,9*2,04</t>
  </si>
  <si>
    <t>24,80*3,03</t>
  </si>
  <si>
    <t>21,80-1,09*2,04*2+(2,15+1,050)*2,36</t>
  </si>
  <si>
    <t>odečet omítky pod obklad</t>
  </si>
  <si>
    <t>-14,824</t>
  </si>
  <si>
    <t>(1,16+2,6*2)*0,1</t>
  </si>
  <si>
    <t>(1,05+1,750*2)*0,450*3</t>
  </si>
  <si>
    <t>76</t>
  </si>
  <si>
    <t>622142001</t>
  </si>
  <si>
    <t>Potažení vnějších stěn sklovláknitým pletivem vtlačeným do tenkovrstvé hmoty</t>
  </si>
  <si>
    <t>1322995727</t>
  </si>
  <si>
    <t>stávající objekt - vikýře</t>
  </si>
  <si>
    <t>"boky"2,6*2*4</t>
  </si>
  <si>
    <t>"čelo"1,5*4</t>
  </si>
  <si>
    <t>77</t>
  </si>
  <si>
    <t>622151011</t>
  </si>
  <si>
    <t>Penetrační silikátový nátěr vnějších pastovitých tenkovrstvých omítek stěn</t>
  </si>
  <si>
    <t>-1911269089</t>
  </si>
  <si>
    <t>402</t>
  </si>
  <si>
    <t>622221031</t>
  </si>
  <si>
    <t>Montáž kontaktního zateplení vnějších stěn lepením a mechanickým kotvením TI z minerální vlny s podélnou orientací do zdiva a betonu tl přes 120 do 160 mm</t>
  </si>
  <si>
    <t>-491596098</t>
  </si>
  <si>
    <t>sever</t>
  </si>
  <si>
    <t>52,44</t>
  </si>
  <si>
    <t>jih</t>
  </si>
  <si>
    <t>52,20</t>
  </si>
  <si>
    <t>východ</t>
  </si>
  <si>
    <t>194,63</t>
  </si>
  <si>
    <t>západ</t>
  </si>
  <si>
    <t>215,85</t>
  </si>
  <si>
    <t>západ fasádní zlomy</t>
  </si>
  <si>
    <t>0,5*7,0*2</t>
  </si>
  <si>
    <t>vikýře boky</t>
  </si>
  <si>
    <t>2,61*2*4</t>
  </si>
  <si>
    <t>fasády v průniku se střešní rovinou</t>
  </si>
  <si>
    <t>4,26*2</t>
  </si>
  <si>
    <t>5,20*2</t>
  </si>
  <si>
    <t>403</t>
  </si>
  <si>
    <t>63141417</t>
  </si>
  <si>
    <t>deska tepelně izolační minerální kontaktních fasád podélné vlákno λ=0,035 tl 140mm</t>
  </si>
  <si>
    <t>1539002830</t>
  </si>
  <si>
    <t>404</t>
  </si>
  <si>
    <t>622222001</t>
  </si>
  <si>
    <t>Montáž kontaktního zateplení vnějšího ostění, nadpraží nebo parapetu hl. špalety do 200 mm lepením desek z minerální vlny tl do 40 mm</t>
  </si>
  <si>
    <t>m</t>
  </si>
  <si>
    <t>330612699</t>
  </si>
  <si>
    <t>ostění oken vnějších</t>
  </si>
  <si>
    <t>(1,15*2+1,0)*0,150*4</t>
  </si>
  <si>
    <t>(1,05+1,15*2)*0,150*2</t>
  </si>
  <si>
    <t>(1,05+1,15*2)*0,150</t>
  </si>
  <si>
    <t>(1,05+1,8*2)*0,150*2</t>
  </si>
  <si>
    <t>(1,05+2,15*2)*0,150*4</t>
  </si>
  <si>
    <t>(1,05+1,750*2)*0,150*3</t>
  </si>
  <si>
    <t>405</t>
  </si>
  <si>
    <t>622222051</t>
  </si>
  <si>
    <t>Montáž kontaktního zateplení vnějšího ostění, nadpraží nebo parapetu hl. špalety do 400 mm lepením desek z minerální vlny tl do 40 mm</t>
  </si>
  <si>
    <t>195327688</t>
  </si>
  <si>
    <t>(2,6*2+1,16)*0,400</t>
  </si>
  <si>
    <t>(1,16+2,6*2)*0,400</t>
  </si>
  <si>
    <t>(2,72+2,7*2)*0,660</t>
  </si>
  <si>
    <t>406</t>
  </si>
  <si>
    <t>63151518</t>
  </si>
  <si>
    <t>deska tepelně izolační minerální kontaktních fasád podélné vlákno λ=0,036 tl 40mm</t>
  </si>
  <si>
    <t>2060126048</t>
  </si>
  <si>
    <t>21,983*1,1 "Přepočtené koeficientem množství</t>
  </si>
  <si>
    <t>407</t>
  </si>
  <si>
    <t>622251105</t>
  </si>
  <si>
    <t>Příplatek k cenám kontaktního zateplení vnějších stěn za zápustnou montáž a použití použití tepelněizolačních zátek z minerální vlny</t>
  </si>
  <si>
    <t>-1130436988</t>
  </si>
  <si>
    <t>561,92</t>
  </si>
  <si>
    <t>408</t>
  </si>
  <si>
    <t>622252001</t>
  </si>
  <si>
    <t>Montáž profilů kontaktního zateplení připevněných mechanicky</t>
  </si>
  <si>
    <t>-1678464271</t>
  </si>
  <si>
    <t>obvod objektu cad</t>
  </si>
  <si>
    <t>93,40</t>
  </si>
  <si>
    <t>409</t>
  </si>
  <si>
    <t>59051651</t>
  </si>
  <si>
    <t>profil zakládací Al tl 0,7mm pro ETICS pro izolant tl 140mm</t>
  </si>
  <si>
    <t>569094181</t>
  </si>
  <si>
    <t>93,4*1,05 "Přepočtené koeficientem množství</t>
  </si>
  <si>
    <t>410</t>
  </si>
  <si>
    <t>622252002</t>
  </si>
  <si>
    <t>Montáž profilů kontaktního zateplení lepených</t>
  </si>
  <si>
    <t>1035403054</t>
  </si>
  <si>
    <t>411</t>
  </si>
  <si>
    <t>63127464</t>
  </si>
  <si>
    <t>profil rohový Al 15x15mm s výztužnou tkaninou š 100mm pro ETICS</t>
  </si>
  <si>
    <t>960302634</t>
  </si>
  <si>
    <t>7,0*8</t>
  </si>
  <si>
    <t>1,15*2*4</t>
  </si>
  <si>
    <t>1,15*22</t>
  </si>
  <si>
    <t>1,15*2</t>
  </si>
  <si>
    <t>1,8*2*2</t>
  </si>
  <si>
    <t>2,15*2*4</t>
  </si>
  <si>
    <t>1,750*2*3</t>
  </si>
  <si>
    <t>2,6*2</t>
  </si>
  <si>
    <t>2,7*2</t>
  </si>
  <si>
    <t>150,7*1,05 "Přepočtené koeficientem množství</t>
  </si>
  <si>
    <t>412</t>
  </si>
  <si>
    <t>59051476</t>
  </si>
  <si>
    <t>profil začišťovací PVC 9mm s výztužnou tkaninou pro ostění ETICS</t>
  </si>
  <si>
    <t>-1548304130</t>
  </si>
  <si>
    <t>(1,15*2+1,0)*4</t>
  </si>
  <si>
    <t>(1,05+1,15*2)*2</t>
  </si>
  <si>
    <t>(1,05+1,15*2)</t>
  </si>
  <si>
    <t>(1,05+1,8*2)*2</t>
  </si>
  <si>
    <t>(1,05+2,15*2)*4</t>
  </si>
  <si>
    <t>(1,05+1,750*2)*3</t>
  </si>
  <si>
    <t>(2,6*2+1,16)</t>
  </si>
  <si>
    <t>(1,16+2,6*2)</t>
  </si>
  <si>
    <t>89,62*1,05 "Přepočtené koeficientem množství</t>
  </si>
  <si>
    <t>413</t>
  </si>
  <si>
    <t>59051510</t>
  </si>
  <si>
    <t>profil začišťovací s okapnicí PVC s výztužnou tkaninou pro nadpraží ETICS</t>
  </si>
  <si>
    <t>-693585067</t>
  </si>
  <si>
    <t>1,0*4</t>
  </si>
  <si>
    <t>(1,05*2</t>
  </si>
  <si>
    <t>1,05</t>
  </si>
  <si>
    <t>1,05*2</t>
  </si>
  <si>
    <t>1,05*4</t>
  </si>
  <si>
    <t>1,05*3</t>
  </si>
  <si>
    <t>1,16</t>
  </si>
  <si>
    <t>2,72</t>
  </si>
  <si>
    <t>21,64*1,05 "Přepočtené koeficientem množství</t>
  </si>
  <si>
    <t>414</t>
  </si>
  <si>
    <t>59051512</t>
  </si>
  <si>
    <t>profil začišťovací s okapnicí PVC s výztužnou tkaninou pro parapet ETICS</t>
  </si>
  <si>
    <t>1880396025</t>
  </si>
  <si>
    <t>16,6*1,05 "Přepočtené koeficientem množství</t>
  </si>
  <si>
    <t>78</t>
  </si>
  <si>
    <t>622531022</t>
  </si>
  <si>
    <t>Tenkovrstvá silikonová zrnitá omítka zrnitost 2,0 mm vnějších stěn</t>
  </si>
  <si>
    <t>166226851</t>
  </si>
  <si>
    <t>fasáda</t>
  </si>
  <si>
    <t>561,920</t>
  </si>
  <si>
    <t>ostění</t>
  </si>
  <si>
    <t>24,181</t>
  </si>
  <si>
    <t>79</t>
  </si>
  <si>
    <t>629999011</t>
  </si>
  <si>
    <t>Příplatek k úpravám povrchů za provádění styku dvou barev nebo struktur na fasádě</t>
  </si>
  <si>
    <t>-423244737</t>
  </si>
  <si>
    <t>šambrány, římsy</t>
  </si>
  <si>
    <t>(1,15*2+1,0*2)*4</t>
  </si>
  <si>
    <t>(1,05*2+1,15*2)*2</t>
  </si>
  <si>
    <t>(1,05*2+1,15*2)</t>
  </si>
  <si>
    <t>(1,05*2+1,8*2)*2</t>
  </si>
  <si>
    <t>(1,05*2+2,15*2)*4</t>
  </si>
  <si>
    <t>(1,05*2+1,750*2)*3</t>
  </si>
  <si>
    <t>21,65*2</t>
  </si>
  <si>
    <t>80</t>
  </si>
  <si>
    <t>631311115</t>
  </si>
  <si>
    <t>Mazanina tl přes 50 do 80 mm z betonu prostého bez zvýšených nároků na prostředí tř. C 20/25</t>
  </si>
  <si>
    <t>412936789</t>
  </si>
  <si>
    <t>39,45</t>
  </si>
  <si>
    <t>54,54*0,06</t>
  </si>
  <si>
    <t>81</t>
  </si>
  <si>
    <t>631311116</t>
  </si>
  <si>
    <t>Mazanina tl přes 50 do 80 mm z betonu prostého bez zvýšených nároků na prostředí tř. C 25/30</t>
  </si>
  <si>
    <t>-428371920</t>
  </si>
  <si>
    <t>ochrana HI</t>
  </si>
  <si>
    <t>75,84</t>
  </si>
  <si>
    <t>2,93</t>
  </si>
  <si>
    <t>17,29</t>
  </si>
  <si>
    <t>14,40</t>
  </si>
  <si>
    <t>4,38</t>
  </si>
  <si>
    <t>10,06+5,06"(prostor pod schody bez ker. dlažby)"</t>
  </si>
  <si>
    <t>169,070*0,05</t>
  </si>
  <si>
    <t>82</t>
  </si>
  <si>
    <t>631311125</t>
  </si>
  <si>
    <t>Mazanina tl přes 80 do 120 mm z betonu prostého bez zvýšených nároků na prostředí tř. C 20/25</t>
  </si>
  <si>
    <t>-549680892</t>
  </si>
  <si>
    <t>83</t>
  </si>
  <si>
    <t>631311136</t>
  </si>
  <si>
    <t>Mazanina tl přes 120 do 240 mm z betonu prostého bez zvýšených nároků na prostředí tř. C 25/30</t>
  </si>
  <si>
    <t>-1202016147</t>
  </si>
  <si>
    <t>75,84*0,200</t>
  </si>
  <si>
    <t>84</t>
  </si>
  <si>
    <t>631319204</t>
  </si>
  <si>
    <t>Příplatek k mazaninám za přidání ocelových vláken (drátkobeton) pro objemové vyztužení 30 kg/m3</t>
  </si>
  <si>
    <t>626546839</t>
  </si>
  <si>
    <t>85</t>
  </si>
  <si>
    <t>631362021</t>
  </si>
  <si>
    <t>Výztuž mazanin svařovanými sítěmi Kari</t>
  </si>
  <si>
    <t>134922474</t>
  </si>
  <si>
    <t>(15,14+34,29)*7,90/1000</t>
  </si>
  <si>
    <t>86</t>
  </si>
  <si>
    <t>-737009089</t>
  </si>
  <si>
    <t>54,54*3,03/1000</t>
  </si>
  <si>
    <t>87</t>
  </si>
  <si>
    <t>632441216</t>
  </si>
  <si>
    <t>Potěr anhydritový samonivelační litý C25 přes 25 do 30 mm</t>
  </si>
  <si>
    <t>1636529943</t>
  </si>
  <si>
    <t>15,81</t>
  </si>
  <si>
    <t>3,15</t>
  </si>
  <si>
    <t>15,97</t>
  </si>
  <si>
    <t>88</t>
  </si>
  <si>
    <t>632441218</t>
  </si>
  <si>
    <t>Potěr anhydritový samonivelační litý C25 přes 35 do 40 mm</t>
  </si>
  <si>
    <t>-452390837</t>
  </si>
  <si>
    <t>14,46</t>
  </si>
  <si>
    <t>2,19</t>
  </si>
  <si>
    <t>35,91</t>
  </si>
  <si>
    <t>13,43</t>
  </si>
  <si>
    <t>89</t>
  </si>
  <si>
    <t>632451234</t>
  </si>
  <si>
    <t>Potěr cementový samonivelační litý C25 tl přes 45 do 50 mm</t>
  </si>
  <si>
    <t>1226867354</t>
  </si>
  <si>
    <t>10,06</t>
  </si>
  <si>
    <t>90</t>
  </si>
  <si>
    <t>632451292</t>
  </si>
  <si>
    <t>Příplatek k cementovému samonivelačnímu litému potěru C25 ZKD 5 mm tl přes 50 mm</t>
  </si>
  <si>
    <t>-16499575</t>
  </si>
  <si>
    <t>88,170*7</t>
  </si>
  <si>
    <t>91</t>
  </si>
  <si>
    <t>632451421</t>
  </si>
  <si>
    <t>Doplnění cementového potěru hlazeného pl do 1 m2 tl přes 10 do 20 mm</t>
  </si>
  <si>
    <t>1393545447</t>
  </si>
  <si>
    <t>vyspravení schodiště do 1.PP</t>
  </si>
  <si>
    <t>6,3+2,42*2,97</t>
  </si>
  <si>
    <t>92</t>
  </si>
  <si>
    <t>632481213</t>
  </si>
  <si>
    <t>Separační vrstva z PE fólie</t>
  </si>
  <si>
    <t>-1075292764</t>
  </si>
  <si>
    <t>93</t>
  </si>
  <si>
    <t>-2062734030</t>
  </si>
  <si>
    <t>94</t>
  </si>
  <si>
    <t>642942111</t>
  </si>
  <si>
    <t>Osazování zárubní nebo rámů dveřních kovových do 2,5 m2 na MC</t>
  </si>
  <si>
    <t>-940858811</t>
  </si>
  <si>
    <t>2+1+1+2+1+3+2+1</t>
  </si>
  <si>
    <t>95</t>
  </si>
  <si>
    <t>55331488</t>
  </si>
  <si>
    <t>zárubeň jednokřídlá ocelová pro zdění tl stěny 110-150mm rozměru 900/1970, 2100mm</t>
  </si>
  <si>
    <t>1776407059</t>
  </si>
  <si>
    <t>Poznámka k položce:_x000d_
YH, YH s drážkou, YZP</t>
  </si>
  <si>
    <t>2+2+3</t>
  </si>
  <si>
    <t>96</t>
  </si>
  <si>
    <t>55331483</t>
  </si>
  <si>
    <t>zárubeň jednokřídlá ocelová pro zdění tl stěny 75-100mm rozměru 900/1970, 2100mm</t>
  </si>
  <si>
    <t>-656055938</t>
  </si>
  <si>
    <t>97</t>
  </si>
  <si>
    <t>55331481</t>
  </si>
  <si>
    <t>zárubeň jednokřídlá ocelová pro zdění tl stěny 75-100mm rozměru 700/1970, 2100mm</t>
  </si>
  <si>
    <t>-1757469996</t>
  </si>
  <si>
    <t>1+2</t>
  </si>
  <si>
    <t>98</t>
  </si>
  <si>
    <t>55331484.R.1</t>
  </si>
  <si>
    <t>zárubeň jednokřídlá ocelová pro zdění tl stěny 75-100mm rozměru 1200/2100mm</t>
  </si>
  <si>
    <t>-1099771755</t>
  </si>
  <si>
    <t>99</t>
  </si>
  <si>
    <t>55331556</t>
  </si>
  <si>
    <t>zárubeň jednokřídlá ocelová pro zdění s protipožární úpravou tl stěny 75-100mm rozměru 700/1970, 2100mm</t>
  </si>
  <si>
    <t>446361027</t>
  </si>
  <si>
    <t>Poznámka k položce:_x000d_
YZP s PP ochranou</t>
  </si>
  <si>
    <t>100</t>
  </si>
  <si>
    <t>642942611</t>
  </si>
  <si>
    <t>Osazování zárubní nebo rámů dveřních kovových do 2,5 m2 na montážní pěnu</t>
  </si>
  <si>
    <t>-1643631555</t>
  </si>
  <si>
    <t>2+1+1+2+3</t>
  </si>
  <si>
    <t>101</t>
  </si>
  <si>
    <t>55331591</t>
  </si>
  <si>
    <t>zárubeň jednokřídlá ocelová pro sádrokartonové příčky tl stěny 75-100mm rozměru 900/1970, 2100mm</t>
  </si>
  <si>
    <t>-1565484563</t>
  </si>
  <si>
    <t>Poznámka k položce:_x000d_
S, SH, SP</t>
  </si>
  <si>
    <t>102</t>
  </si>
  <si>
    <t>55331595</t>
  </si>
  <si>
    <t>zárubeň jednokřídlá ocelová pro sádrokartonové příčky tl stěny 110-150mm rozměru 800/1970, 2100mm</t>
  </si>
  <si>
    <t>1228803389</t>
  </si>
  <si>
    <t>103</t>
  </si>
  <si>
    <t>55331590</t>
  </si>
  <si>
    <t>zárubeň jednokřídlá ocelová pro sádrokartonové příčky tl stěny 75-100mm rozměru 800/1970, 2100mm</t>
  </si>
  <si>
    <t>-927151573</t>
  </si>
  <si>
    <t>104</t>
  </si>
  <si>
    <t>55331596</t>
  </si>
  <si>
    <t>zárubeň jednokřídlá ocelová pro sádrokartonové příčky tl stěny 110-150mm rozměru 900/1970, 2100mm</t>
  </si>
  <si>
    <t>-913522407</t>
  </si>
  <si>
    <t>1*2 "Přepočtené koeficientem množství</t>
  </si>
  <si>
    <t>105</t>
  </si>
  <si>
    <t>5533155.R.1</t>
  </si>
  <si>
    <t>zárubeň jednokřídlá ocelová pro sádrokartonové konstrukce s protipožární úpravou tl stěny 75-100mm rozměru 800/2100mm</t>
  </si>
  <si>
    <t>-1315756636</t>
  </si>
  <si>
    <t>106</t>
  </si>
  <si>
    <t>6429.R.1</t>
  </si>
  <si>
    <t>nátěr zárubní - ocelových</t>
  </si>
  <si>
    <t>ks</t>
  </si>
  <si>
    <t>ASŘ- 16</t>
  </si>
  <si>
    <t>-1935438241</t>
  </si>
  <si>
    <t>Ostatní konstrukce a práce, bourání</t>
  </si>
  <si>
    <t>107</t>
  </si>
  <si>
    <t>961021311</t>
  </si>
  <si>
    <t>Bourání základů ze zdiva kamenného</t>
  </si>
  <si>
    <t>1054416589</t>
  </si>
  <si>
    <t>základy původního objektu na jižní straně</t>
  </si>
  <si>
    <t>směr západ</t>
  </si>
  <si>
    <t>"plocha cad"11,16*0,750</t>
  </si>
  <si>
    <t>6,11*2,35*0,750</t>
  </si>
  <si>
    <t>8,375*1,5*0,750</t>
  </si>
  <si>
    <t>střed</t>
  </si>
  <si>
    <t>6,11*0,82*0,6</t>
  </si>
  <si>
    <t>108</t>
  </si>
  <si>
    <t>962031132</t>
  </si>
  <si>
    <t>Bourání příček z cihel pálených na MVC tl do 100 mm</t>
  </si>
  <si>
    <t>-1269894373</t>
  </si>
  <si>
    <t>(1,55+0,750+2,3)*2,9</t>
  </si>
  <si>
    <t>3,35-0,8*2,02</t>
  </si>
  <si>
    <t>5,225*3,150-0,9*2,02</t>
  </si>
  <si>
    <t>109</t>
  </si>
  <si>
    <t>962031133</t>
  </si>
  <si>
    <t>Bourání příček z cihel pálených na MVC tl do 150 mm</t>
  </si>
  <si>
    <t>857035036</t>
  </si>
  <si>
    <t>2,43*3,2</t>
  </si>
  <si>
    <t>4,94*2,9-1,0*2,2</t>
  </si>
  <si>
    <t>stěny vikýře</t>
  </si>
  <si>
    <t>1,8</t>
  </si>
  <si>
    <t>110</t>
  </si>
  <si>
    <t>962032314</t>
  </si>
  <si>
    <t>Bourání pilířů cihelných z dutých nebo plných cihel pálených i nepálených na jakoukoli maltu</t>
  </si>
  <si>
    <t>829486589</t>
  </si>
  <si>
    <t>0,5*0,5*3,6*3</t>
  </si>
  <si>
    <t>0,5*0,15*1,2</t>
  </si>
  <si>
    <t>0,1*0,5*4</t>
  </si>
  <si>
    <t>111</t>
  </si>
  <si>
    <t>962032641</t>
  </si>
  <si>
    <t>Bourání zdiva komínového nad střechou z cihel na MC</t>
  </si>
  <si>
    <t>-1487136657</t>
  </si>
  <si>
    <t>0,49*0,87*3,3</t>
  </si>
  <si>
    <t>112</t>
  </si>
  <si>
    <t>962052211</t>
  </si>
  <si>
    <t>Bourání zdiva nadzákladového ze ŽB přes 1 m3</t>
  </si>
  <si>
    <t>-1127011759</t>
  </si>
  <si>
    <t>1,11*3,4+2,20*0,3*2</t>
  </si>
  <si>
    <t>113</t>
  </si>
  <si>
    <t>962081131</t>
  </si>
  <si>
    <t>Bourání příček ze skleněných tvárnic tl do 100 mm</t>
  </si>
  <si>
    <t>351309458</t>
  </si>
  <si>
    <t>1,0*1,15*6</t>
  </si>
  <si>
    <t>0,55*0,88</t>
  </si>
  <si>
    <t>114</t>
  </si>
  <si>
    <t>965042241</t>
  </si>
  <si>
    <t>Bourání podkladů pod dlažby nebo mazanin betonových nebo z litého asfaltu tl přes 100 mm pl přes 4 m2</t>
  </si>
  <si>
    <t>549847139</t>
  </si>
  <si>
    <t>75,84*0,115</t>
  </si>
  <si>
    <t>115</t>
  </si>
  <si>
    <t>965043341</t>
  </si>
  <si>
    <t>Bourání podkladů pod dlažby betonových s potěrem nebo teracem tl do 100 mm pl přes 4 m2</t>
  </si>
  <si>
    <t>207558033</t>
  </si>
  <si>
    <t>15,14*0,035</t>
  </si>
  <si>
    <t>34,29*0,035</t>
  </si>
  <si>
    <t>116</t>
  </si>
  <si>
    <t>965081113</t>
  </si>
  <si>
    <t>Bourání dlažby z dlaždic půdních plochy přes 1 m2</t>
  </si>
  <si>
    <t>2072275501</t>
  </si>
  <si>
    <t>1.PP cihla plná tl. 65 mm</t>
  </si>
  <si>
    <t>15,14</t>
  </si>
  <si>
    <t>34,29</t>
  </si>
  <si>
    <t>6,11*(3,865+3,11)</t>
  </si>
  <si>
    <t>117</t>
  </si>
  <si>
    <t>965042141</t>
  </si>
  <si>
    <t>Bourání podkladů pod dlažby nebo mazanin betonových nebo z litého asfaltu tl do 100 mm pl přes 4 m2</t>
  </si>
  <si>
    <t>-1745849476</t>
  </si>
  <si>
    <t>(6,11*(3,865+3,11))*(0,025+0,070+0,040)</t>
  </si>
  <si>
    <t>75,84*(0,02+0,028)</t>
  </si>
  <si>
    <t>5,65*0,090</t>
  </si>
  <si>
    <t>26,02*0,090</t>
  </si>
  <si>
    <t>108m*0,090</t>
  </si>
  <si>
    <t>9,60</t>
  </si>
  <si>
    <t>3,13*0,095</t>
  </si>
  <si>
    <t>14,46*0,095</t>
  </si>
  <si>
    <t>17,18*0,095</t>
  </si>
  <si>
    <t>118</t>
  </si>
  <si>
    <t>354469001</t>
  </si>
  <si>
    <t>132,63</t>
  </si>
  <si>
    <t>119</t>
  </si>
  <si>
    <t>965082941</t>
  </si>
  <si>
    <t>Odstranění násypů pod podlahami tl přes 200 mm</t>
  </si>
  <si>
    <t>-1801882957</t>
  </si>
  <si>
    <t>75,84*(0,600-0,02-0,06-0,028-0,115)</t>
  </si>
  <si>
    <t>19,73*0,18</t>
  </si>
  <si>
    <t>19,2*0,18</t>
  </si>
  <si>
    <t>132,63*0,18</t>
  </si>
  <si>
    <t>120</t>
  </si>
  <si>
    <t>968062244</t>
  </si>
  <si>
    <t>Vybourání dřevěných rámů oken jednoduchých včetně křídel pl do 1 m2</t>
  </si>
  <si>
    <t>-1779561924</t>
  </si>
  <si>
    <t xml:space="preserve">sklepní světlík </t>
  </si>
  <si>
    <t>0,6*0,6*4</t>
  </si>
  <si>
    <t>121</t>
  </si>
  <si>
    <t>968062355</t>
  </si>
  <si>
    <t>Vybourání dřevěných rámů oken dvojitých včetně křídel pl do 2 m2</t>
  </si>
  <si>
    <t>-1669023629</t>
  </si>
  <si>
    <t>1,05*1,79*2</t>
  </si>
  <si>
    <t>1,050*2,17*4</t>
  </si>
  <si>
    <t>122</t>
  </si>
  <si>
    <t>968062374</t>
  </si>
  <si>
    <t>Vybourání dřevěných rámů oken zdvojených včetně křídel pl do 1 m2</t>
  </si>
  <si>
    <t>1584303359</t>
  </si>
  <si>
    <t>0,350*0,730</t>
  </si>
  <si>
    <t>123</t>
  </si>
  <si>
    <t>968062375</t>
  </si>
  <si>
    <t>Vybourání dřevěných rámů oken zdvojených včetně křídel pl do 2 m2</t>
  </si>
  <si>
    <t>-1217767017</t>
  </si>
  <si>
    <t>1,47*0,79</t>
  </si>
  <si>
    <t>124</t>
  </si>
  <si>
    <t>968062456</t>
  </si>
  <si>
    <t>Vybourání dřevěných dveřních zárubní pl přes 2 m2</t>
  </si>
  <si>
    <t>-416518189</t>
  </si>
  <si>
    <t>1,0*2,02</t>
  </si>
  <si>
    <t>125</t>
  </si>
  <si>
    <t>968062559</t>
  </si>
  <si>
    <t>Vybourání dřevěných vrat pl přes 5 m2</t>
  </si>
  <si>
    <t>160517351</t>
  </si>
  <si>
    <t>2,72*2,7</t>
  </si>
  <si>
    <t>126</t>
  </si>
  <si>
    <t>968072455</t>
  </si>
  <si>
    <t>Vybourání kovových dveřních zárubní pl do 2 m2</t>
  </si>
  <si>
    <t>626904384</t>
  </si>
  <si>
    <t>0,82*2,14</t>
  </si>
  <si>
    <t>0,9*1,9</t>
  </si>
  <si>
    <t>0,9*2,05</t>
  </si>
  <si>
    <t>0,8*2,14</t>
  </si>
  <si>
    <t>0,8*2,04</t>
  </si>
  <si>
    <t>0,9*2,02</t>
  </si>
  <si>
    <t>0,8*2,02</t>
  </si>
  <si>
    <t>127</t>
  </si>
  <si>
    <t>968072456</t>
  </si>
  <si>
    <t>Vybourání kovových dveřních zárubní pl přes 2 m2</t>
  </si>
  <si>
    <t>-1962367341</t>
  </si>
  <si>
    <t>0,9*2,65</t>
  </si>
  <si>
    <t>1,0*2,14</t>
  </si>
  <si>
    <t>1,0*2,2</t>
  </si>
  <si>
    <t>0,9*2,15</t>
  </si>
  <si>
    <t>1,0*2,15</t>
  </si>
  <si>
    <t>128</t>
  </si>
  <si>
    <t>968072559</t>
  </si>
  <si>
    <t>Vybourání kovových vrat pl přes 5 m2</t>
  </si>
  <si>
    <t>-1872942326</t>
  </si>
  <si>
    <t>129</t>
  </si>
  <si>
    <t>971033561</t>
  </si>
  <si>
    <t>Vybourání otvorů ve zdivu cihelném pl do 1 m2 na MVC nebo MV tl do 600 mm</t>
  </si>
  <si>
    <t>-2017103335</t>
  </si>
  <si>
    <t>Př06</t>
  </si>
  <si>
    <t>1,5*0,12*0,520</t>
  </si>
  <si>
    <t>Př07</t>
  </si>
  <si>
    <t>2,75*0,12*0,55</t>
  </si>
  <si>
    <t>130</t>
  </si>
  <si>
    <t>971033581</t>
  </si>
  <si>
    <t>Vybourání otvorů ve zdivu cihelném pl do 1 m2 na MVC nebo MV tl do 900 mm</t>
  </si>
  <si>
    <t>-1452444544</t>
  </si>
  <si>
    <t>Př08</t>
  </si>
  <si>
    <t>2,9*0,12*0,650</t>
  </si>
  <si>
    <t>Př09</t>
  </si>
  <si>
    <t>1,5*0,12*0,635</t>
  </si>
  <si>
    <t>131</t>
  </si>
  <si>
    <t>971033651</t>
  </si>
  <si>
    <t>Vybourání otvorů ve zdivu cihelném pl do 4 m2 na MVC nebo MV tl do 600 mm</t>
  </si>
  <si>
    <t>-1334790254</t>
  </si>
  <si>
    <t>1,1*2,25*0,520</t>
  </si>
  <si>
    <t>(2,25*2,5-0,98*2,2)*0,550</t>
  </si>
  <si>
    <t>0,7*0,650*2,2</t>
  </si>
  <si>
    <t>1,1*2,07*0,450</t>
  </si>
  <si>
    <t>"vikýř"1,20*0,40*3</t>
  </si>
  <si>
    <t>132</t>
  </si>
  <si>
    <t>971033681</t>
  </si>
  <si>
    <t>Vybourání otvorů ve zdivu cihelném pl do 4 m2 na MVC nebo MV tl do 900 mm</t>
  </si>
  <si>
    <t>-920923377</t>
  </si>
  <si>
    <t>1,07*0,635*1,950</t>
  </si>
  <si>
    <t>133</t>
  </si>
  <si>
    <t>967031132</t>
  </si>
  <si>
    <t>Přisekání rovných ostění v cihelném zdivu na MV nebo MVC</t>
  </si>
  <si>
    <t>-379466898</t>
  </si>
  <si>
    <t>0,55*2,50*2</t>
  </si>
  <si>
    <t>0,52*2,25*2</t>
  </si>
  <si>
    <t>0,65*2,2*2</t>
  </si>
  <si>
    <t>1,95*0,635*2*2</t>
  </si>
  <si>
    <t>0,45*2,1*2</t>
  </si>
  <si>
    <t>134</t>
  </si>
  <si>
    <t>972033361</t>
  </si>
  <si>
    <t>Vybourání otvorů v klenbách z cihel pl do 0,25 m2 tl do 300 mm</t>
  </si>
  <si>
    <t>-1072958268</t>
  </si>
  <si>
    <t>VZT</t>
  </si>
  <si>
    <t>135</t>
  </si>
  <si>
    <t>973031335</t>
  </si>
  <si>
    <t>Vysekání kapes ve zdivu cihelném na MV nebo MVC pl do 0,16 m2 hl do 300 mm</t>
  </si>
  <si>
    <t>1656300860</t>
  </si>
  <si>
    <t xml:space="preserve">vyříznutá kapsa do zdiva nadezdívky </t>
  </si>
  <si>
    <t>136</t>
  </si>
  <si>
    <t>975021311</t>
  </si>
  <si>
    <t>Podchycení nadzákladového zdiva pod stropem tl zdiva přes 450 do 600 mm</t>
  </si>
  <si>
    <t>-2109089782</t>
  </si>
  <si>
    <t>1.NP - Př 06, 07, 08</t>
  </si>
  <si>
    <t>3,0*2</t>
  </si>
  <si>
    <t>1,5*2</t>
  </si>
  <si>
    <t>137</t>
  </si>
  <si>
    <t>975043121</t>
  </si>
  <si>
    <t>Jednořadové podchycení stropů pro osazení nosníků v do 3,5 m pro zatížení přes 750 do 1000 kg/m</t>
  </si>
  <si>
    <t>366399894</t>
  </si>
  <si>
    <t>podchycení nosníků klenbových stropů</t>
  </si>
  <si>
    <t>6,080*5</t>
  </si>
  <si>
    <t>138</t>
  </si>
  <si>
    <t>975121121</t>
  </si>
  <si>
    <t>Zřízení jednořadého podchycení konstrukcí systémovými samostatnými stojkami v do 4 m zatížení přes 750 do 1000 kg/m</t>
  </si>
  <si>
    <t>-1848190969</t>
  </si>
  <si>
    <t>vaznice krovu při bourání sloupů</t>
  </si>
  <si>
    <t>3,5*4</t>
  </si>
  <si>
    <t>139</t>
  </si>
  <si>
    <t>975121122</t>
  </si>
  <si>
    <t>Příplatek k jednořadému podchycení konstrukcí systémovými samostatnými stojkami v do 4 m zatížení přes 750 do 1000 kg/m za první a ZKD den použití</t>
  </si>
  <si>
    <t>507181416</t>
  </si>
  <si>
    <t>14,000*10</t>
  </si>
  <si>
    <t>140</t>
  </si>
  <si>
    <t>975121123</t>
  </si>
  <si>
    <t>Odstranění jednořadého podchycení konstrukcí systémovými samostatnými stojkami v do 4 m zatížení přes 750 do 1000 kg/m</t>
  </si>
  <si>
    <t>304392114</t>
  </si>
  <si>
    <t>141</t>
  </si>
  <si>
    <t>977151111</t>
  </si>
  <si>
    <t>Jádrové vrty diamantovými korunkami do stavebních materiálů D do 35 mm</t>
  </si>
  <si>
    <t>107080744</t>
  </si>
  <si>
    <t>prostupy základem 600 mm</t>
  </si>
  <si>
    <t>(2+4)*0,6</t>
  </si>
  <si>
    <t>142</t>
  </si>
  <si>
    <t>977151113</t>
  </si>
  <si>
    <t>Jádrové vrty diamantovými korunkami do stavebních materiálů D přes 40 do 50 mm</t>
  </si>
  <si>
    <t>-1471152369</t>
  </si>
  <si>
    <t>1*0,6</t>
  </si>
  <si>
    <t>143</t>
  </si>
  <si>
    <t>977151119</t>
  </si>
  <si>
    <t>Jádrové vrty diamantovými korunkami do stavebních materiálů D přes 100 do 110 mm</t>
  </si>
  <si>
    <t>-2098794662</t>
  </si>
  <si>
    <t>4*0,6</t>
  </si>
  <si>
    <t>144</t>
  </si>
  <si>
    <t>977151122</t>
  </si>
  <si>
    <t>Jádrové vrty diamantovými korunkami do stavebních materiálů D přes 120 do 130 mm</t>
  </si>
  <si>
    <t>-2033770916</t>
  </si>
  <si>
    <t>5*0,6</t>
  </si>
  <si>
    <t>145</t>
  </si>
  <si>
    <t>978011191</t>
  </si>
  <si>
    <t>Otlučení (osekání) vnitřní vápenné nebo vápenocementové omítky stropů v rozsahu přes 50 do 100 %</t>
  </si>
  <si>
    <t>1591373282</t>
  </si>
  <si>
    <t>5,65*1,15</t>
  </si>
  <si>
    <t>26,02*,115</t>
  </si>
  <si>
    <t>9,60*1,15</t>
  </si>
  <si>
    <t>8,63*1,15</t>
  </si>
  <si>
    <t>146</t>
  </si>
  <si>
    <t>978012191</t>
  </si>
  <si>
    <t>Otlučení (osekání) vnitřní vápenné nebo vápenocementové omítky stropů rákosových v rozsahu přes 50 do 100 %</t>
  </si>
  <si>
    <t>-1902913933</t>
  </si>
  <si>
    <t>3,13</t>
  </si>
  <si>
    <t>17,18</t>
  </si>
  <si>
    <t>19,73</t>
  </si>
  <si>
    <t>19,2</t>
  </si>
  <si>
    <t>147</t>
  </si>
  <si>
    <t>978013191</t>
  </si>
  <si>
    <t>Otlučení (osekání) vnitřní vápenné nebo vápenocementové omítky stěn v rozsahu přes 50 do 100 %</t>
  </si>
  <si>
    <t>-1756644326</t>
  </si>
  <si>
    <t>11,76*2,4-0,9*2,2-0,84*1,88-0,6*0,6+0,650*1,88*2</t>
  </si>
  <si>
    <t>32,95*2,485-3,74*2,0*2+0,45*1,52*2-0,6*0,6*3-0,84*1,88</t>
  </si>
  <si>
    <t>36,39*3,15-0,82*2,14-0,8*1,85-1,0*1,15*4-2,72*2,7+(1,15*2+1,0)*0,55*4+(2,78+2,8*2)*0,750</t>
  </si>
  <si>
    <t>9,18*3,15-0,55*0,88+(0,88*2+0,55)*0,55-0,8*1,85+(1,85*2+0,8)*0,55-2,43*3,15</t>
  </si>
  <si>
    <t>20,65*3,15-2,25*2,5-1,05*1,15-1,47*2,89+(1,05+2*1,15)*0,55</t>
  </si>
  <si>
    <t>12,73*3,15-2,43*3,15-1,05*1,15+(1,05+2*1,15)*0,4-2,25*2,5</t>
  </si>
  <si>
    <t>11,76*3,15-1,1*2,25-0,8*2,6-0,8*2,02-1,4*2,2-0,9*2,09-0,8*2,09</t>
  </si>
  <si>
    <t>110m</t>
  </si>
  <si>
    <t>13,50*2,5</t>
  </si>
  <si>
    <t>4,38*2,9-0,8*2,02</t>
  </si>
  <si>
    <t>(2,99+3,44)*2,9-1,05*1,79+(1,05+2*1,79)*0,3-1,07*1,95</t>
  </si>
  <si>
    <t>16,76*2,9-4,94*2,9-1,05*1,45-1,07*1,95+(1,05+2*1,45)*0,3</t>
  </si>
  <si>
    <t>19,915*1,29*2+14,5+21,33-0,9*2,02</t>
  </si>
  <si>
    <t>17,82*2,5-0,9*2,1*2</t>
  </si>
  <si>
    <t>4,16*3,46-0,8*2,04</t>
  </si>
  <si>
    <t>18,70*3,15-1,05*2,17*2-1,0*2,15-5,225*3,15</t>
  </si>
  <si>
    <t>17,80*3,15-5,225*3,15-1,05*2,17*2</t>
  </si>
  <si>
    <t>148</t>
  </si>
  <si>
    <t>978015391</t>
  </si>
  <si>
    <t>Otlučení (osekání) vnější vápenné nebo vápenocementové omítky stupně členitosti 1 a 2 v rozsahu přes 80 do 100 %</t>
  </si>
  <si>
    <t>-1969060054</t>
  </si>
  <si>
    <t>53,07</t>
  </si>
  <si>
    <t>135,62+2,61</t>
  </si>
  <si>
    <t>155,89+2,61</t>
  </si>
  <si>
    <t>149</t>
  </si>
  <si>
    <t>629995101</t>
  </si>
  <si>
    <t>Očištění vnějších ploch tlakovou vodou</t>
  </si>
  <si>
    <t>-1809125219</t>
  </si>
  <si>
    <t>150</t>
  </si>
  <si>
    <t>941111111</t>
  </si>
  <si>
    <t>Montáž lešení řadového trubkového lehkého s podlahami zatížení do 200 kg/m2 š od 0,6 do 0,9 m v do 10 m</t>
  </si>
  <si>
    <t>-110586581</t>
  </si>
  <si>
    <t>117,0</t>
  </si>
  <si>
    <t>282,0</t>
  </si>
  <si>
    <t>137,0</t>
  </si>
  <si>
    <t>151</t>
  </si>
  <si>
    <t>941111211</t>
  </si>
  <si>
    <t>Příplatek k lešení řadovému trubkovému lehkému s podlahami š 0,9 m v 10 m za první a ZKD den použití</t>
  </si>
  <si>
    <t>1618988575</t>
  </si>
  <si>
    <t>818,000*30*3</t>
  </si>
  <si>
    <t>152</t>
  </si>
  <si>
    <t>941111811</t>
  </si>
  <si>
    <t>Demontáž lešení řadového trubkového lehkého s podlahami zatížení do 200 kg/m2 š přes 0,6 do 0,9 m v do 10 m</t>
  </si>
  <si>
    <t>-474771628</t>
  </si>
  <si>
    <t>153</t>
  </si>
  <si>
    <t>619991011</t>
  </si>
  <si>
    <t>Obalení konstrukcí a prvků fólií přilepenou lepící páskou</t>
  </si>
  <si>
    <t>1186866150</t>
  </si>
  <si>
    <t>154</t>
  </si>
  <si>
    <t>949101111</t>
  </si>
  <si>
    <t>Lešení pomocné pro objekty pozemních staveb s lešeňovou podlahou v do 1,9 m zatížení do 150 kg/m2</t>
  </si>
  <si>
    <t>1441204321</t>
  </si>
  <si>
    <t>součet podlahových ploch</t>
  </si>
  <si>
    <t>207,16+229,55</t>
  </si>
  <si>
    <t>155</t>
  </si>
  <si>
    <t>952901111</t>
  </si>
  <si>
    <t>Vyčištění budov bytové a občanské výstavby při výšce podlaží do 4 m</t>
  </si>
  <si>
    <t>1246175536</t>
  </si>
  <si>
    <t>997</t>
  </si>
  <si>
    <t>Přesun sutě</t>
  </si>
  <si>
    <t>156</t>
  </si>
  <si>
    <t>997013211</t>
  </si>
  <si>
    <t>Vnitrostaveništní doprava suti a vybouraných hmot pro budovy v do 6 m ručně</t>
  </si>
  <si>
    <t>-209736308</t>
  </si>
  <si>
    <t>suť ze suterénu</t>
  </si>
  <si>
    <t>24,056</t>
  </si>
  <si>
    <t>zemina ze suterénu</t>
  </si>
  <si>
    <t>4,943*"objem. hmotnost"1,8</t>
  </si>
  <si>
    <t>157</t>
  </si>
  <si>
    <t>997013113</t>
  </si>
  <si>
    <t>Vnitrostaveništní doprava suti a vybouraných hmot pro budovy v přes 9 do 12 m s použitím mechanizace</t>
  </si>
  <si>
    <t>492110834</t>
  </si>
  <si>
    <t>407,508-32,953</t>
  </si>
  <si>
    <t>158</t>
  </si>
  <si>
    <t>997013501</t>
  </si>
  <si>
    <t>Odvoz suti a vybouraných hmot na skládku nebo meziskládku do 1 km se složením</t>
  </si>
  <si>
    <t>2138293489</t>
  </si>
  <si>
    <t>159</t>
  </si>
  <si>
    <t>997013509</t>
  </si>
  <si>
    <t>Příplatek k odvozu suti a vybouraných hmot na skládku ZKD 1 km přes 1 km</t>
  </si>
  <si>
    <t>592713572</t>
  </si>
  <si>
    <t>skládka 10 km</t>
  </si>
  <si>
    <t>407,756*9</t>
  </si>
  <si>
    <t>160</t>
  </si>
  <si>
    <t>997013804</t>
  </si>
  <si>
    <t>Poplatek za uložení na skládce (skládkovné) stavebního odpadu ze skla kód odpadu 17 02 02</t>
  </si>
  <si>
    <t>-1161406841</t>
  </si>
  <si>
    <t>161</t>
  </si>
  <si>
    <t>997013811</t>
  </si>
  <si>
    <t>Poplatek za uložení na skládce (skládkovné) stavebního odpadu dřevěného kód odpadu 17 02 01</t>
  </si>
  <si>
    <t>-935241329</t>
  </si>
  <si>
    <t>162</t>
  </si>
  <si>
    <t>997013813</t>
  </si>
  <si>
    <t>Poplatek za uložení na skládce (skládkovné) stavebního odpadu z plastických hmot kód odpadu 17 02 03</t>
  </si>
  <si>
    <t>-1579599487</t>
  </si>
  <si>
    <t>163</t>
  </si>
  <si>
    <t>997013814</t>
  </si>
  <si>
    <t>Poplatek za uložení na skládce (skládkovné) stavebního odpadu izolací kód odpadu 17 06 04</t>
  </si>
  <si>
    <t>208337495</t>
  </si>
  <si>
    <t>164</t>
  </si>
  <si>
    <t>997013861</t>
  </si>
  <si>
    <t>Poplatek za uložení stavebního odpadu na recyklační skládce (skládkovné) z prostého betonu kód odpadu 17 01 01</t>
  </si>
  <si>
    <t>1391085111</t>
  </si>
  <si>
    <t>165</t>
  </si>
  <si>
    <t>997013862</t>
  </si>
  <si>
    <t xml:space="preserve">Poplatek za uložení stavebního odpadu na recyklační skládce (skládkovné) z armovaného betonu kód odpadu  17 01 01</t>
  </si>
  <si>
    <t>-223711822</t>
  </si>
  <si>
    <t>166</t>
  </si>
  <si>
    <t>997013863</t>
  </si>
  <si>
    <t xml:space="preserve">Poplatek za uložení stavebního odpadu na recyklační skládce (skládkovné) cihelného kód odpadu  17 01 02</t>
  </si>
  <si>
    <t>1845386943</t>
  </si>
  <si>
    <t>167</t>
  </si>
  <si>
    <t>997013867</t>
  </si>
  <si>
    <t xml:space="preserve">Poplatek za uložení stavebního odpadu na recyklační skládce (skládkovné) z tašek a keramických výrobků kód odpadu  17 01 03</t>
  </si>
  <si>
    <t>555313441</t>
  </si>
  <si>
    <t>168</t>
  </si>
  <si>
    <t>997013871</t>
  </si>
  <si>
    <t xml:space="preserve">Poplatek za uložení stavebního odpadu na recyklační skládce (skládkovné) směsného stavebního a demoličního kód odpadu  17 09 04</t>
  </si>
  <si>
    <t>1755256190</t>
  </si>
  <si>
    <t>169</t>
  </si>
  <si>
    <t>997013873</t>
  </si>
  <si>
    <t>Poplatek za uložení stavebního odpadu na recyklační skládce (skládkovné) zeminy a kamení zatříděného do Katalogu odpadů pod kódem 17 05 04</t>
  </si>
  <si>
    <t>1222617488</t>
  </si>
  <si>
    <t>8,897+99,356</t>
  </si>
  <si>
    <t>998</t>
  </si>
  <si>
    <t>Přesun hmot</t>
  </si>
  <si>
    <t>170</t>
  </si>
  <si>
    <t>998011002</t>
  </si>
  <si>
    <t>Přesun hmot pro budovy zděné v přes 6 do 12 m</t>
  </si>
  <si>
    <t>110564453</t>
  </si>
  <si>
    <t>PSV</t>
  </si>
  <si>
    <t>Práce a dodávky PSV</t>
  </si>
  <si>
    <t>711</t>
  </si>
  <si>
    <t>Izolace proti vodě, vlhkosti a plynům</t>
  </si>
  <si>
    <t>171</t>
  </si>
  <si>
    <t>711111001</t>
  </si>
  <si>
    <t>Provedení izolace proti zemní vlhkosti vodorovné za studena nátěrem penetračním</t>
  </si>
  <si>
    <t>205538899</t>
  </si>
  <si>
    <t>172</t>
  </si>
  <si>
    <t>11163150</t>
  </si>
  <si>
    <t>lak penetrační asfaltový</t>
  </si>
  <si>
    <t>-649347414</t>
  </si>
  <si>
    <t>Poznámka k položce:_x000d_
Spotřeba 0,3-0,4kg/m2</t>
  </si>
  <si>
    <t>227,98*0,00033 "Přepočtené koeficientem množství</t>
  </si>
  <si>
    <t>173</t>
  </si>
  <si>
    <t>711112001</t>
  </si>
  <si>
    <t>Provedení izolace proti zemní vlhkosti svislé za studena nátěrem penetračním</t>
  </si>
  <si>
    <t>-946256335</t>
  </si>
  <si>
    <t>174</t>
  </si>
  <si>
    <t>-1509478426</t>
  </si>
  <si>
    <t>188,561*0,00034 "Přepočtené koeficientem množství</t>
  </si>
  <si>
    <t>175</t>
  </si>
  <si>
    <t>711141559</t>
  </si>
  <si>
    <t>Provedení izolace proti zemní vlhkosti pásy přitavením vodorovné NAIP</t>
  </si>
  <si>
    <t>1816667808</t>
  </si>
  <si>
    <t>73,79+15,21+24,86</t>
  </si>
  <si>
    <t>15,14+34,29</t>
  </si>
  <si>
    <t>64,69</t>
  </si>
  <si>
    <t>176</t>
  </si>
  <si>
    <t>62855002</t>
  </si>
  <si>
    <t>pás asfaltový natavitelný modifikovaný SBS tl 5,0mm s vložkou z polyesterové rohože a spalitelnou PE fólií nebo jemnozrnným minerálním posypem na horním povrchu</t>
  </si>
  <si>
    <t>-880591085</t>
  </si>
  <si>
    <t>227,98*1,1655 "Přepočtené koeficientem množství</t>
  </si>
  <si>
    <t>177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</si>
  <si>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</si>
  <si>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</si>
  <si>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2015655322</t>
  </si>
  <si>
    <t>178</t>
  </si>
  <si>
    <t>711142559</t>
  </si>
  <si>
    <t>Provedení izolace proti zemní vlhkosti pásy přitavením svislé NAIP</t>
  </si>
  <si>
    <t>-536855801</t>
  </si>
  <si>
    <t>20,335*0,300*2</t>
  </si>
  <si>
    <t>"montážní jáma"(1,5*2+4,3*2)*1,65</t>
  </si>
  <si>
    <t>17,80*2,850</t>
  </si>
  <si>
    <t>5,80*0,800</t>
  </si>
  <si>
    <t>3,25</t>
  </si>
  <si>
    <t>179</t>
  </si>
  <si>
    <t>290326958</t>
  </si>
  <si>
    <t>188,561*1,221 "Přepočtené koeficientem množství</t>
  </si>
  <si>
    <t>180</t>
  </si>
  <si>
    <t>524029137</t>
  </si>
  <si>
    <t>181</t>
  </si>
  <si>
    <t>711747067</t>
  </si>
  <si>
    <t>Izolace proti vodě opracování trubních prostupu pod objímkou do 300 mm přitavením NAIP</t>
  </si>
  <si>
    <t>321776096</t>
  </si>
  <si>
    <t>Prostupy podlahou:</t>
  </si>
  <si>
    <t>8x prům.50mm – kanal.</t>
  </si>
  <si>
    <t>5x prům. 110mm – kanal.</t>
  </si>
  <si>
    <t>1x prům. 75mm – kanal.</t>
  </si>
  <si>
    <t>4x prům. 32mm - topení</t>
  </si>
  <si>
    <t>182</t>
  </si>
  <si>
    <t>62851017</t>
  </si>
  <si>
    <t>prostupová tvarovka do spodní stavby s manžetou z asfaltového pásu DN 110</t>
  </si>
  <si>
    <t>999643022</t>
  </si>
  <si>
    <t>183</t>
  </si>
  <si>
    <t>998711102</t>
  </si>
  <si>
    <t>Přesun hmot tonážní pro izolace proti vodě, vlhkosti a plynům v objektech v přes 6 do 12 m</t>
  </si>
  <si>
    <t>-1363083500</t>
  </si>
  <si>
    <t>713</t>
  </si>
  <si>
    <t>Izolace tepelné</t>
  </si>
  <si>
    <t>184</t>
  </si>
  <si>
    <t>713110851</t>
  </si>
  <si>
    <t>Odstranění tepelné izolace stropů lepené z polystyrenu suchého tl do 100 mm</t>
  </si>
  <si>
    <t>810053624</t>
  </si>
  <si>
    <t>185</t>
  </si>
  <si>
    <t>713121111</t>
  </si>
  <si>
    <t>Montáž izolace tepelné podlah volně kladenými rohožemi, pásy, dílci, deskami 1 vrstva</t>
  </si>
  <si>
    <t>-1900363703</t>
  </si>
  <si>
    <t>186</t>
  </si>
  <si>
    <t>28375920</t>
  </si>
  <si>
    <t>deska EPS 200 pro konstrukce s velmi vysokým zatížením λ=0,034 tl 40mm</t>
  </si>
  <si>
    <t>-267744879</t>
  </si>
  <si>
    <t>49,39*1,02 "Přepočtené koeficientem množství</t>
  </si>
  <si>
    <t>187</t>
  </si>
  <si>
    <t>843993396</t>
  </si>
  <si>
    <t>188</t>
  </si>
  <si>
    <t>28375914</t>
  </si>
  <si>
    <t>deska EPS 150 pro konstrukce s vysokým zatížením λ=0,035 tl 100mm</t>
  </si>
  <si>
    <t>-600307411</t>
  </si>
  <si>
    <t>54,54*1,02 "Přepočtené koeficientem množství</t>
  </si>
  <si>
    <t>189</t>
  </si>
  <si>
    <t>1181583904</t>
  </si>
  <si>
    <t>190</t>
  </si>
  <si>
    <t>60715171</t>
  </si>
  <si>
    <t>deska dřevovláknitá tepelně izolační elastická λ=0,038tl 20mm</t>
  </si>
  <si>
    <t>-1414192136</t>
  </si>
  <si>
    <t>191</t>
  </si>
  <si>
    <t>-1342072406</t>
  </si>
  <si>
    <t>192</t>
  </si>
  <si>
    <t>28375918</t>
  </si>
  <si>
    <t>deska EPS 200 pro konstrukce s velmi vysokým zatížením λ=0,034 tl 20mm</t>
  </si>
  <si>
    <t>2092077595</t>
  </si>
  <si>
    <t>175,01*1,02 "Přepočtené koeficientem množství</t>
  </si>
  <si>
    <t>193</t>
  </si>
  <si>
    <t>713121121</t>
  </si>
  <si>
    <t>Montáž izolace tepelné podlah volně kladenými rohožemi, pásy, dílci, deskami 2 vrstvy</t>
  </si>
  <si>
    <t>835601463</t>
  </si>
  <si>
    <t>194</t>
  </si>
  <si>
    <t>28375923</t>
  </si>
  <si>
    <t>deska EPS 200 pro konstrukce s velmi vysokým zatížením λ=0,034 tl 70mm</t>
  </si>
  <si>
    <t>-2103516138</t>
  </si>
  <si>
    <t>88,17*1,02 "Přepočtené koeficientem množství</t>
  </si>
  <si>
    <t>195</t>
  </si>
  <si>
    <t>28375924</t>
  </si>
  <si>
    <t>deska EPS 200 pro konstrukce s velmi vysokým zatížením λ=0,034 tl 80mm</t>
  </si>
  <si>
    <t>-1275577206</t>
  </si>
  <si>
    <t>196</t>
  </si>
  <si>
    <t>-77178316</t>
  </si>
  <si>
    <t>197</t>
  </si>
  <si>
    <t>28375907</t>
  </si>
  <si>
    <t>deska EPS 150 pro konstrukce s vysokým zatížením λ=0,035 tl 30mm</t>
  </si>
  <si>
    <t>-177377631</t>
  </si>
  <si>
    <t>123,48*2,04 "Přepočtené koeficientem množství</t>
  </si>
  <si>
    <t>198</t>
  </si>
  <si>
    <t>28375908</t>
  </si>
  <si>
    <t>deska EPS 150 pro konstrukce s vysokým zatížením λ=0,035 tl 40mm</t>
  </si>
  <si>
    <t>1310883846</t>
  </si>
  <si>
    <t>199</t>
  </si>
  <si>
    <t>1121922814</t>
  </si>
  <si>
    <t>200</t>
  </si>
  <si>
    <t>28375909</t>
  </si>
  <si>
    <t>deska EPS 150 pro konstrukce s vysokým zatížením λ=0,035 tl 50mm</t>
  </si>
  <si>
    <t>-1513712459</t>
  </si>
  <si>
    <t>51,53*2,04 "Přepočtené koeficientem množství</t>
  </si>
  <si>
    <t>201</t>
  </si>
  <si>
    <t>713121211</t>
  </si>
  <si>
    <t>Montáž izolace tepelné podlah volně kladenými okrajovými pásky</t>
  </si>
  <si>
    <t>42825435</t>
  </si>
  <si>
    <t>11,76-0,9-0,84</t>
  </si>
  <si>
    <t>32,95-0,84-3,740*2+0,450*2+0,650*2</t>
  </si>
  <si>
    <t>36,42-2,8</t>
  </si>
  <si>
    <t>7,11-1,3</t>
  </si>
  <si>
    <t>19,52-1,3-1,0</t>
  </si>
  <si>
    <t>24,85-0,9</t>
  </si>
  <si>
    <t>8,40-1,0*2-0,9</t>
  </si>
  <si>
    <t>14,60-1,0-1,0-0,8-0,9-1,0</t>
  </si>
  <si>
    <t>20,98-0,9</t>
  </si>
  <si>
    <t>7,10-1,0*2-0,9</t>
  </si>
  <si>
    <t>16,30-1,0</t>
  </si>
  <si>
    <t>29,8-1,0*2</t>
  </si>
  <si>
    <t>12,15-1,0*2-0,9</t>
  </si>
  <si>
    <t>13,70-1,0*3-0,8</t>
  </si>
  <si>
    <t>4,71-0,8</t>
  </si>
  <si>
    <t>26,25-1,0</t>
  </si>
  <si>
    <t>17,86-0,9</t>
  </si>
  <si>
    <t>30,10-1,0*2</t>
  </si>
  <si>
    <t>202</t>
  </si>
  <si>
    <t>63152004</t>
  </si>
  <si>
    <t>pásek izolační minerální podlahový λ=0,036 15x100x1000mm</t>
  </si>
  <si>
    <t>-513899994</t>
  </si>
  <si>
    <t>203</t>
  </si>
  <si>
    <t>713121313</t>
  </si>
  <si>
    <t>Montáž izolace tepelné podlah izolačním zásypem volně sypaným tl vrstvy přes 100 mm</t>
  </si>
  <si>
    <t>-1152748898</t>
  </si>
  <si>
    <t>204</t>
  </si>
  <si>
    <t>58761502</t>
  </si>
  <si>
    <t>kamenivo keramické lehké frakce 4/8</t>
  </si>
  <si>
    <t>-2031906011</t>
  </si>
  <si>
    <t>123,480*0,250</t>
  </si>
  <si>
    <t>30,87*1,02 "Přepočtené koeficientem množství</t>
  </si>
  <si>
    <t>416</t>
  </si>
  <si>
    <t>713131141</t>
  </si>
  <si>
    <t>Montáž izolace tepelné stěn a základů lepením celoplošně rohoží, pásů, dílců, desek</t>
  </si>
  <si>
    <t>2060575373</t>
  </si>
  <si>
    <t>20,335*(1,45+2,35)</t>
  </si>
  <si>
    <t>417</t>
  </si>
  <si>
    <t>28376359</t>
  </si>
  <si>
    <t>deska perimetrická pro zateplení spodních staveb 200kPa λ=0,034 tl 160mm</t>
  </si>
  <si>
    <t>1877240880</t>
  </si>
  <si>
    <t>418</t>
  </si>
  <si>
    <t>-2030534088</t>
  </si>
  <si>
    <t>(0,450+5,040+0,450+2,360)*2,850</t>
  </si>
  <si>
    <t>419</t>
  </si>
  <si>
    <t>28376356</t>
  </si>
  <si>
    <t>deska perimetrická pro zateplení spodních staveb 200kPa λ=0,034 tl 80mm</t>
  </si>
  <si>
    <t>-668273462</t>
  </si>
  <si>
    <t>205</t>
  </si>
  <si>
    <t>713151111</t>
  </si>
  <si>
    <t>Montáž izolace tepelné střech šikmých kladené volně mezi krokve rohoží, pásů, desek</t>
  </si>
  <si>
    <t>-1476038771</t>
  </si>
  <si>
    <t>ST4</t>
  </si>
  <si>
    <t>10,4*20,865</t>
  </si>
  <si>
    <t>ST6</t>
  </si>
  <si>
    <t>půda stávající objekt</t>
  </si>
  <si>
    <t>7,450*6,50*2</t>
  </si>
  <si>
    <t>5,0*2*2,9</t>
  </si>
  <si>
    <t>7,50*7,96</t>
  </si>
  <si>
    <t>206</t>
  </si>
  <si>
    <t>713131121</t>
  </si>
  <si>
    <t>Montáž izolace tepelné stěn přichycením dráty rohoží, pásů, dílců, desek</t>
  </si>
  <si>
    <t>235477094</t>
  </si>
  <si>
    <t>ST4 ve štítu pod krokve</t>
  </si>
  <si>
    <t>4,1*20,865</t>
  </si>
  <si>
    <t>207</t>
  </si>
  <si>
    <t>63148157</t>
  </si>
  <si>
    <t xml:space="preserve">deska tepelně izolační minerální  univerzální λ=0,035 tl 160mm</t>
  </si>
  <si>
    <t>-1386141994</t>
  </si>
  <si>
    <t>488,093*1,05 "Přepočtené koeficientem množství</t>
  </si>
  <si>
    <t>208</t>
  </si>
  <si>
    <t>763131751</t>
  </si>
  <si>
    <t>Montáž parotěsné zábrany do SDK podhledu</t>
  </si>
  <si>
    <t>436891118</t>
  </si>
  <si>
    <t>209</t>
  </si>
  <si>
    <t>28329274</t>
  </si>
  <si>
    <t>fólie PE vyztužená pro parotěsnou vrstvu (reakce na oheň - třída E) 110g/m2</t>
  </si>
  <si>
    <t>-1880392283</t>
  </si>
  <si>
    <t>402,546*1,1235 "Přepočtené koeficientem množství</t>
  </si>
  <si>
    <t>210</t>
  </si>
  <si>
    <t>998713102</t>
  </si>
  <si>
    <t>Přesun hmot tonážní pro izolace tepelné v objektech v přes 6 do 12 m</t>
  </si>
  <si>
    <t>923636</t>
  </si>
  <si>
    <t>714</t>
  </si>
  <si>
    <t>Akustická a protiotřesová opatření</t>
  </si>
  <si>
    <t>211</t>
  </si>
  <si>
    <t>763431002</t>
  </si>
  <si>
    <t>Montáž minerálního podhledu s vyjímatelnými panely vel. přes 0,36 do 0,72 m2 na zavěšený viditelný rošt</t>
  </si>
  <si>
    <t>-147071427</t>
  </si>
  <si>
    <t>AP2</t>
  </si>
  <si>
    <t>18,12</t>
  </si>
  <si>
    <t>18,13</t>
  </si>
  <si>
    <t>212</t>
  </si>
  <si>
    <t>5903601.R.1</t>
  </si>
  <si>
    <t>Minerální deska akusticky pohltivá tl. 19 mm</t>
  </si>
  <si>
    <t>ASŘ-07</t>
  </si>
  <si>
    <t>-1763063694</t>
  </si>
  <si>
    <t>111,61*1,05 "Přepočtené koeficientem množství</t>
  </si>
  <si>
    <t>213</t>
  </si>
  <si>
    <t>763131752</t>
  </si>
  <si>
    <t>Montáž jedné vrstvy tepelné izolace do SDK podhledu</t>
  </si>
  <si>
    <t>1893834913</t>
  </si>
  <si>
    <t>111,61*2 "Přepočtené koeficientem množství</t>
  </si>
  <si>
    <t>214</t>
  </si>
  <si>
    <t>63150966</t>
  </si>
  <si>
    <t>role akustická a tepelně izolační ze skelných vláken tl 50mm</t>
  </si>
  <si>
    <t>1798857567</t>
  </si>
  <si>
    <t>215</t>
  </si>
  <si>
    <t>714121022</t>
  </si>
  <si>
    <t>Montáž podstropních panelů s rozšířenou zvukovou pohltivostí šroubovaných</t>
  </si>
  <si>
    <t>1812752782</t>
  </si>
  <si>
    <t>AS5</t>
  </si>
  <si>
    <t>17,0</t>
  </si>
  <si>
    <t>216</t>
  </si>
  <si>
    <t>59036026</t>
  </si>
  <si>
    <t>panel akustický tl 25mm</t>
  </si>
  <si>
    <t>1114159074</t>
  </si>
  <si>
    <t>34*1,05 "Přepočtené koeficientem množství</t>
  </si>
  <si>
    <t>217</t>
  </si>
  <si>
    <t>714123002</t>
  </si>
  <si>
    <t>Montáž akustických stěnových obkladů z demontovatelných panelů na skrytý rošt</t>
  </si>
  <si>
    <t>-1385756409</t>
  </si>
  <si>
    <t>AS4</t>
  </si>
  <si>
    <t>1,8*4,2</t>
  </si>
  <si>
    <t>218</t>
  </si>
  <si>
    <t>577782578</t>
  </si>
  <si>
    <t>15,12*1,05 "Přepočtené koeficientem množství</t>
  </si>
  <si>
    <t>219</t>
  </si>
  <si>
    <t>998714102</t>
  </si>
  <si>
    <t>Přesun hmot tonážní pro akustická a protiotřesová opatření v objektech v do 12 m</t>
  </si>
  <si>
    <t>-595892536</t>
  </si>
  <si>
    <t>725</t>
  </si>
  <si>
    <t>Zdravotechnika - zařizovací předměty</t>
  </si>
  <si>
    <t>220</t>
  </si>
  <si>
    <t>725.R.A.19</t>
  </si>
  <si>
    <t>VYBAVENÍ ZAŘIZOVACÍCH PŘEDMĚTŮ - WC kabinka dívky/ WC personál</t>
  </si>
  <si>
    <t>kpl.</t>
  </si>
  <si>
    <t>ASŘ-12</t>
  </si>
  <si>
    <t>1937543006</t>
  </si>
  <si>
    <t>221</t>
  </si>
  <si>
    <t>725.R.A.20</t>
  </si>
  <si>
    <t>VYBAVENÍ ZAŘIZOVACÍCH PŘEDMĚTŮ - WC kabinka chlapci</t>
  </si>
  <si>
    <t>ASŘ-13</t>
  </si>
  <si>
    <t>-1865877452</t>
  </si>
  <si>
    <t>222</t>
  </si>
  <si>
    <t>725.R.A.21</t>
  </si>
  <si>
    <t>VYBAVENÍ ZAŘIZOVACÍCH PŘEDMĚTŮ - u umyvadla</t>
  </si>
  <si>
    <t>ASŘ-11</t>
  </si>
  <si>
    <t>-691232005</t>
  </si>
  <si>
    <t>223</t>
  </si>
  <si>
    <t>725.R.A.22</t>
  </si>
  <si>
    <t xml:space="preserve">PISOÁROVÁ STĚNA DĚLÍCÍ </t>
  </si>
  <si>
    <t>ASŘ-14</t>
  </si>
  <si>
    <t>-146566714</t>
  </si>
  <si>
    <t>224</t>
  </si>
  <si>
    <t>725.R.A.23</t>
  </si>
  <si>
    <t xml:space="preserve">DVOJHÁČEK NA OBLEČENÍ </t>
  </si>
  <si>
    <t>ASŘ-15</t>
  </si>
  <si>
    <t>702018670</t>
  </si>
  <si>
    <t>225</t>
  </si>
  <si>
    <t>725.R.A.24</t>
  </si>
  <si>
    <t>Montáž zařizovacích předmětů A19, 20, 21, 22, 23</t>
  </si>
  <si>
    <t>-1445070324</t>
  </si>
  <si>
    <t>762</t>
  </si>
  <si>
    <t>Konstrukce tesařské</t>
  </si>
  <si>
    <t>226</t>
  </si>
  <si>
    <t>762331921</t>
  </si>
  <si>
    <t>Vyřezání části střešní vazby průřezové pl řeziva přes 120 do 224 cm2 dl do 3 m</t>
  </si>
  <si>
    <t>-994171678</t>
  </si>
  <si>
    <t>1,6*2*4</t>
  </si>
  <si>
    <t>1,4*6</t>
  </si>
  <si>
    <t>227</t>
  </si>
  <si>
    <t>762331931</t>
  </si>
  <si>
    <t>Vyřezání části střešní vazby průřezové pl řeziva přes 224 do 288 cm2 dl do 3 m</t>
  </si>
  <si>
    <t>-96950219</t>
  </si>
  <si>
    <t>pozednice pro nové vikýře</t>
  </si>
  <si>
    <t>1,2*3</t>
  </si>
  <si>
    <t>228</t>
  </si>
  <si>
    <t>762331922</t>
  </si>
  <si>
    <t>Vyřezání části střešní vazby průřezové pl řeziva přes 120 do 224 cm2 dl přes 3 do 5 m</t>
  </si>
  <si>
    <t>534058468</t>
  </si>
  <si>
    <t>4,15*4</t>
  </si>
  <si>
    <t>229</t>
  </si>
  <si>
    <t>762341811</t>
  </si>
  <si>
    <t>Demontáž bednění střech z prken</t>
  </si>
  <si>
    <t>-699911568</t>
  </si>
  <si>
    <t>obklad vikýře</t>
  </si>
  <si>
    <t>3,0</t>
  </si>
  <si>
    <t>230</t>
  </si>
  <si>
    <t>762341931</t>
  </si>
  <si>
    <t>Vyřezání části bednění střech z prken tl do 32 mm pl jednotlivě do 1 m2</t>
  </si>
  <si>
    <t>-1781919182</t>
  </si>
  <si>
    <t>0,8*1,4*11</t>
  </si>
  <si>
    <t>231</t>
  </si>
  <si>
    <t>762341932</t>
  </si>
  <si>
    <t>Vyřezání části bednění střech z prken tl do 32 mm pl jednotlivě přes 1 do 4 m2</t>
  </si>
  <si>
    <t>-1517636211</t>
  </si>
  <si>
    <t>((2,5+1,05)*2/cos(47))*3</t>
  </si>
  <si>
    <t>232</t>
  </si>
  <si>
    <t>762354813</t>
  </si>
  <si>
    <t>Demontáž střešních vikýřů sedlových</t>
  </si>
  <si>
    <t>-2012247974</t>
  </si>
  <si>
    <t>233</t>
  </si>
  <si>
    <t>762811811</t>
  </si>
  <si>
    <t>Demontáž záklopů stropů z hrubých prken tl do 32 mm</t>
  </si>
  <si>
    <t>1405212234</t>
  </si>
  <si>
    <t>234</t>
  </si>
  <si>
    <t>762841811</t>
  </si>
  <si>
    <t>Demontáž podbíjení obkladů stropů a střech sklonu do 60° z hrubých prken tl do 35 mm</t>
  </si>
  <si>
    <t>181798533</t>
  </si>
  <si>
    <t>235</t>
  </si>
  <si>
    <t>762332131</t>
  </si>
  <si>
    <t>Montáž vázaných kcí krovů pravidelných z hraněného řeziva průřezové pl do 120 cm2</t>
  </si>
  <si>
    <t>-728148295</t>
  </si>
  <si>
    <t>viz tabulka dřevěných prvků navrhovaného krovu a doplnění stávajícího krovu</t>
  </si>
  <si>
    <t>100,74</t>
  </si>
  <si>
    <t>236</t>
  </si>
  <si>
    <t>762332132</t>
  </si>
  <si>
    <t>Montáž vázaných kcí krovů pravidelných z hraněného řeziva průřezové pl přes 120 do 224 cm2</t>
  </si>
  <si>
    <t>-791080479</t>
  </si>
  <si>
    <t>291,7</t>
  </si>
  <si>
    <t>237</t>
  </si>
  <si>
    <t>762332133</t>
  </si>
  <si>
    <t>Montáž vázaných kcí krovů pravidelných z hraněného řeziva průřezové pl přes 224 do 288 cm2</t>
  </si>
  <si>
    <t>-1015725592</t>
  </si>
  <si>
    <t>14,04</t>
  </si>
  <si>
    <t>238</t>
  </si>
  <si>
    <t>762332135</t>
  </si>
  <si>
    <t>Montáž vázaných kcí krovů pravidelných z hraněného řeziva průřezové pl přes 450 cm2</t>
  </si>
  <si>
    <t>476665461</t>
  </si>
  <si>
    <t>6,72</t>
  </si>
  <si>
    <t>239</t>
  </si>
  <si>
    <t>60512125</t>
  </si>
  <si>
    <t>hranol stavební řezivo průřezu do 120cm2 do dl 6m</t>
  </si>
  <si>
    <t>-1655969037</t>
  </si>
  <si>
    <t>0,955</t>
  </si>
  <si>
    <t>0,955*1,1 "Přepočtené koeficientem množství</t>
  </si>
  <si>
    <t>240</t>
  </si>
  <si>
    <t>60512130</t>
  </si>
  <si>
    <t>hranol stavební řezivo průřezu do 224cm2 do dl 6m</t>
  </si>
  <si>
    <t>1253876761</t>
  </si>
  <si>
    <t>4,544</t>
  </si>
  <si>
    <t>4,544*1,1 "Přepočtené koeficientem množství</t>
  </si>
  <si>
    <t>241</t>
  </si>
  <si>
    <t>60512135</t>
  </si>
  <si>
    <t>hranol stavební řezivo průřezu do 288cm2 do dl 6m</t>
  </si>
  <si>
    <t>1880434313</t>
  </si>
  <si>
    <t>0,362</t>
  </si>
  <si>
    <t>0,362*1,1 "Přepočtené koeficientem množství</t>
  </si>
  <si>
    <t>242</t>
  </si>
  <si>
    <t>60512145</t>
  </si>
  <si>
    <t>hranol stavební řezivo průřezu nad 450cm2 do dl 6m</t>
  </si>
  <si>
    <t>1827171918</t>
  </si>
  <si>
    <t>0,331</t>
  </si>
  <si>
    <t>0,331*1,1 "Přepočtené koeficientem množství</t>
  </si>
  <si>
    <t>243</t>
  </si>
  <si>
    <t>762822110</t>
  </si>
  <si>
    <t>Montáž stropního trámu z hraněného řeziva průřezové pl do 144 cm2 s výměnami</t>
  </si>
  <si>
    <t>485413551</t>
  </si>
  <si>
    <t>viz tabulka dřev. prvků stropu nad 2.NP</t>
  </si>
  <si>
    <t>5,22*9</t>
  </si>
  <si>
    <t>244</t>
  </si>
  <si>
    <t>205028944</t>
  </si>
  <si>
    <t>0,05*0,08*5,220*9</t>
  </si>
  <si>
    <t>245</t>
  </si>
  <si>
    <t>762341210</t>
  </si>
  <si>
    <t>Montáž bednění střech rovných a šikmých sklonu do 60° z hrubých prken na sraz tl do 32 mm</t>
  </si>
  <si>
    <t>1758663539</t>
  </si>
  <si>
    <t>plocha cad / cos úhlu střechy</t>
  </si>
  <si>
    <t>(65,60+20,40)/cos(45)</t>
  </si>
  <si>
    <t>doplnění bednění střech po vybourání komínu</t>
  </si>
  <si>
    <t>5,0</t>
  </si>
  <si>
    <t>246</t>
  </si>
  <si>
    <t>60515111</t>
  </si>
  <si>
    <t>řezivo jehličnaté boční prkno 20-30mm</t>
  </si>
  <si>
    <t>-3172675</t>
  </si>
  <si>
    <t>126,622*0,025</t>
  </si>
  <si>
    <t>247</t>
  </si>
  <si>
    <t>762083111</t>
  </si>
  <si>
    <t>Impregnace řeziva proti dřevokaznému hmyzu a houbám máčením třída ohrožení 1 a 2</t>
  </si>
  <si>
    <t>844669874</t>
  </si>
  <si>
    <t>0,955+4,544+0,362+0,331</t>
  </si>
  <si>
    <t>přístavba bednění střechy</t>
  </si>
  <si>
    <t>248</t>
  </si>
  <si>
    <t>762395000</t>
  </si>
  <si>
    <t>Spojovací prostředky krovů, bednění, laťování, nadstřešních konstrukcí</t>
  </si>
  <si>
    <t>776766025</t>
  </si>
  <si>
    <t>249</t>
  </si>
  <si>
    <t>953961214</t>
  </si>
  <si>
    <t>Kotvy chemickou patronou M 16 hl 125 mm do betonu, ŽB nebo kamene s vyvrtáním otvoru</t>
  </si>
  <si>
    <t>-239330833</t>
  </si>
  <si>
    <t>kotvení pozednice a´ 1,5 m</t>
  </si>
  <si>
    <t>250</t>
  </si>
  <si>
    <t>953965133</t>
  </si>
  <si>
    <t>Kotevní šroub pro chemické kotvy M 16 dl 300 mm</t>
  </si>
  <si>
    <t>1479354847</t>
  </si>
  <si>
    <t>251</t>
  </si>
  <si>
    <t>762342214</t>
  </si>
  <si>
    <t>Montáž laťování na střechách jednoduchých sklonu do 60° osové vzdálenosti přes 150 do 360 mm</t>
  </si>
  <si>
    <t>-843889778</t>
  </si>
  <si>
    <t>plocha střechy</t>
  </si>
  <si>
    <t>586,02</t>
  </si>
  <si>
    <t>252</t>
  </si>
  <si>
    <t>762342511</t>
  </si>
  <si>
    <t>Montáž kontralatí na podklad bez tepelné izolace</t>
  </si>
  <si>
    <t>1414353840</t>
  </si>
  <si>
    <t>586,02/0,9</t>
  </si>
  <si>
    <t>253</t>
  </si>
  <si>
    <t>60514114</t>
  </si>
  <si>
    <t>řezivo jehličnaté lať impregnovaná dl 4 m</t>
  </si>
  <si>
    <t>-1690057660</t>
  </si>
  <si>
    <t>latě</t>
  </si>
  <si>
    <t>586,02/0,360</t>
  </si>
  <si>
    <t>kontralatě</t>
  </si>
  <si>
    <t>0,04*0,06*2278,966</t>
  </si>
  <si>
    <t>254</t>
  </si>
  <si>
    <t>762420033</t>
  </si>
  <si>
    <t>Obložení stropu z cementotřískových desek tl 16 mm broušených na pero a drážku šroubovaných</t>
  </si>
  <si>
    <t>107083586</t>
  </si>
  <si>
    <t>strop nad 2.NP</t>
  </si>
  <si>
    <t>30,0*2"dvě vrstvy"</t>
  </si>
  <si>
    <t>255</t>
  </si>
  <si>
    <t>762431210</t>
  </si>
  <si>
    <t>Montáž obložení stěn deskami z dřevovláknitých hmot tvrdými</t>
  </si>
  <si>
    <t>1443603789</t>
  </si>
  <si>
    <t>stávající objekt vikýře</t>
  </si>
  <si>
    <t>"střecha"2,5/cos(47)*4</t>
  </si>
  <si>
    <t>druhá vrstva</t>
  </si>
  <si>
    <t>41,463</t>
  </si>
  <si>
    <t>256</t>
  </si>
  <si>
    <t>60711508</t>
  </si>
  <si>
    <t>deska dřevovláknitá tvrdá MDF surová 1840x2800mm tl 30mm</t>
  </si>
  <si>
    <t>-1743341889</t>
  </si>
  <si>
    <t>82,926*1,04 "Přepočtené koeficientem množství</t>
  </si>
  <si>
    <t>257</t>
  </si>
  <si>
    <t>998762102</t>
  </si>
  <si>
    <t>Přesun hmot tonážní pro kce tesařské v objektech v přes 6 do 12 m</t>
  </si>
  <si>
    <t>-1805042042</t>
  </si>
  <si>
    <t>763</t>
  </si>
  <si>
    <t>Konstrukce suché výstavby</t>
  </si>
  <si>
    <t>258</t>
  </si>
  <si>
    <t>763111431</t>
  </si>
  <si>
    <t>SDK příčka tl 100 mm profil CW+UW 50 desky 2xH2 12,5 s izolací EI 60 Rw do 51 dB</t>
  </si>
  <si>
    <t>1001668521</t>
  </si>
  <si>
    <t>2,220*3,0-1,0*2,15</t>
  </si>
  <si>
    <t>1,9*3,0-1,0*2,1</t>
  </si>
  <si>
    <t>1,0*3,3</t>
  </si>
  <si>
    <t>4,94*2,9-1,0*2,15</t>
  </si>
  <si>
    <t>(1,9+0,150+1,7)*2,9-1,0*2,1-0,9*2,15</t>
  </si>
  <si>
    <t>1,0*2,9</t>
  </si>
  <si>
    <t>259</t>
  </si>
  <si>
    <t>763111437</t>
  </si>
  <si>
    <t>SDK příčka tl 150 mm profil CW+UW 100 desky 2xH2 12,5 s izolací EI 60 Rw do 56 dB</t>
  </si>
  <si>
    <t>-1560045065</t>
  </si>
  <si>
    <t>2,25*3,44-1,3*2,15</t>
  </si>
  <si>
    <t>(0,175+1,66+0,04+2,0+0,175)*3,3*2-1,0*2,15-0,9*2,15</t>
  </si>
  <si>
    <t>1,85*2,9</t>
  </si>
  <si>
    <t>4,05*3,315-0,9*2,04</t>
  </si>
  <si>
    <t>260</t>
  </si>
  <si>
    <t>76311231.R.1</t>
  </si>
  <si>
    <t>SDK příčka tl 300 mm zdvojený profil CW+UW 100 desky 2xA 12,5 s dvojitou izolací R 15DP1</t>
  </si>
  <si>
    <t>ASŘ-21</t>
  </si>
  <si>
    <t>1072704105</t>
  </si>
  <si>
    <t>19,0*2-1,0*2,02*2</t>
  </si>
  <si>
    <t>261</t>
  </si>
  <si>
    <t>763121411</t>
  </si>
  <si>
    <t>SDK stěna předsazená tl 62,5 mm profil CW+UW 50 deska 1xA 12,5 bez izolace EI 15</t>
  </si>
  <si>
    <t>-270408433</t>
  </si>
  <si>
    <t>kapotáž VZT potrubí</t>
  </si>
  <si>
    <t>(0,6*2+0,510)*3,315</t>
  </si>
  <si>
    <t>262</t>
  </si>
  <si>
    <t>76312146.R.1</t>
  </si>
  <si>
    <t>SDK stěna předsazená tl 125 mm profil CW+UW 100 desky 2xDF 12,5 s izolací tl. 100 mm</t>
  </si>
  <si>
    <t>936297843</t>
  </si>
  <si>
    <t>(3,090+3,495+2,735+3,845+4,050)*1,25</t>
  </si>
  <si>
    <t>263</t>
  </si>
  <si>
    <t>76312146.R.2</t>
  </si>
  <si>
    <t>SDK stěna předsazená tl 125 mm profil CW+UW 100 desky 1xDF 12,5 s izolací tl. 100 mm</t>
  </si>
  <si>
    <t>-1926801400</t>
  </si>
  <si>
    <t>7,450*0,650*2</t>
  </si>
  <si>
    <t>264</t>
  </si>
  <si>
    <t>76312147.R.1</t>
  </si>
  <si>
    <t>SDK stěna předsazená tl 175 mm profil CW+UW 150 desky 2xH2 15 bez izolace</t>
  </si>
  <si>
    <t>809060060</t>
  </si>
  <si>
    <t>1,3*(1,5+0,175)</t>
  </si>
  <si>
    <t>(0,9+0,040+0,9)*(1,5+0,175)</t>
  </si>
  <si>
    <t>(0,45+0,940+0,45)*(1,5+0,175)</t>
  </si>
  <si>
    <t>0,04+0,9+0,04+0,9)*(1,5+0,175)</t>
  </si>
  <si>
    <t>1,030*(1,5+0,175)</t>
  </si>
  <si>
    <t>265</t>
  </si>
  <si>
    <t>76313141.R.2</t>
  </si>
  <si>
    <t>SDK podhled desky 2xDF 12,5 s izolací dvouvrstvá spodní kce profil CD+UD</t>
  </si>
  <si>
    <t>794409075</t>
  </si>
  <si>
    <t>C2</t>
  </si>
  <si>
    <t>9,61</t>
  </si>
  <si>
    <t>210M</t>
  </si>
  <si>
    <t>5,60</t>
  </si>
  <si>
    <t>266</t>
  </si>
  <si>
    <t>763131441</t>
  </si>
  <si>
    <t>SDK podhled desky 2xDF 12,5 bez izolace dvouvrstvá spodní kce profil CD+UD REI 120</t>
  </si>
  <si>
    <t>-1401998354</t>
  </si>
  <si>
    <t>267</t>
  </si>
  <si>
    <t>763131443</t>
  </si>
  <si>
    <t>SDK podhled desky 2xDF 15 bez izolace dvouvrstvá spodní kce profil CD+UD REI do 60</t>
  </si>
  <si>
    <t>1484137019</t>
  </si>
  <si>
    <t>nad schodištěm do 1.PP</t>
  </si>
  <si>
    <t>2,43*3,2*1,3</t>
  </si>
  <si>
    <t>268</t>
  </si>
  <si>
    <t>-2093716076</t>
  </si>
  <si>
    <t>269</t>
  </si>
  <si>
    <t>-1573159632</t>
  </si>
  <si>
    <t>33,58*1,1235 "Přepočtené koeficientem množství</t>
  </si>
  <si>
    <t>270</t>
  </si>
  <si>
    <t>765191041</t>
  </si>
  <si>
    <t>Montáž pojistné hydroizolační nebo parotěsné fólie střešních prostupů DN do 150 mm</t>
  </si>
  <si>
    <t>708932825</t>
  </si>
  <si>
    <t>prostupy parozábranou</t>
  </si>
  <si>
    <t>271</t>
  </si>
  <si>
    <t>446346556</t>
  </si>
  <si>
    <t xml:space="preserve">prostupy  parozábranou</t>
  </si>
  <si>
    <t>5*1,0</t>
  </si>
  <si>
    <t>5*1,1235 "Přepočtené koeficientem množství</t>
  </si>
  <si>
    <t>272</t>
  </si>
  <si>
    <t>763153411</t>
  </si>
  <si>
    <t>SDK podlaha z desek DFRIEH2 tl 2x12,5 mm</t>
  </si>
  <si>
    <t>1489592723</t>
  </si>
  <si>
    <t>273</t>
  </si>
  <si>
    <t>-507179643</t>
  </si>
  <si>
    <t>274</t>
  </si>
  <si>
    <t>76316151.R.1</t>
  </si>
  <si>
    <t>SDK podkroví deska 1xDF 12,5 TI 150 mm dvouvrstvá spodní kce profil CD+UD na krokvových nástavcích</t>
  </si>
  <si>
    <t>1820219397</t>
  </si>
  <si>
    <t>šikmé stěny podkroví</t>
  </si>
  <si>
    <t>(7,635+7,630+4,050+2,450)*2,8*2</t>
  </si>
  <si>
    <t>275</t>
  </si>
  <si>
    <t>763411116</t>
  </si>
  <si>
    <t>Sanitární příčky do mokrého prostředí, kompaktní desky tl 13 mm</t>
  </si>
  <si>
    <t>-726555134</t>
  </si>
  <si>
    <t>(1,66+0,450+0,940+0,450)*2,05-0,7*1,95*2</t>
  </si>
  <si>
    <t>(1,315*2+0,49+0,94+0,45)*2,05-0,7*1,95*2</t>
  </si>
  <si>
    <t>276</t>
  </si>
  <si>
    <t>763411121</t>
  </si>
  <si>
    <t>Dveře sanitárních příček, desky s HPL - laminátem tl 19,6 mm, š do 800 mm, v do 2000 mm</t>
  </si>
  <si>
    <t>1725141430</t>
  </si>
  <si>
    <t>2+2</t>
  </si>
  <si>
    <t>277</t>
  </si>
  <si>
    <t>998763302</t>
  </si>
  <si>
    <t>Přesun hmot tonážní pro sádrokartonové konstrukce v objektech v přes 6 do 12 m</t>
  </si>
  <si>
    <t>1674240630</t>
  </si>
  <si>
    <t>764</t>
  </si>
  <si>
    <t>Konstrukce klempířské</t>
  </si>
  <si>
    <t>278</t>
  </si>
  <si>
    <t>764001821</t>
  </si>
  <si>
    <t>Demontáž krytiny ze svitků nebo tabulí do suti</t>
  </si>
  <si>
    <t>-485198996</t>
  </si>
  <si>
    <t>68,25/cos(45,47)</t>
  </si>
  <si>
    <t>200,60/cos(47)</t>
  </si>
  <si>
    <t>279</t>
  </si>
  <si>
    <t>764004801</t>
  </si>
  <si>
    <t>Demontáž podokapního žlabu do suti</t>
  </si>
  <si>
    <t>1755719691</t>
  </si>
  <si>
    <t>23,315*2</t>
  </si>
  <si>
    <t>8,35*2</t>
  </si>
  <si>
    <t>280</t>
  </si>
  <si>
    <t>764004861</t>
  </si>
  <si>
    <t>Demontáž svodu do suti</t>
  </si>
  <si>
    <t>637127654</t>
  </si>
  <si>
    <t>7,2</t>
  </si>
  <si>
    <t>4,7*4</t>
  </si>
  <si>
    <t>421</t>
  </si>
  <si>
    <t>764228404</t>
  </si>
  <si>
    <t>Oplechování římsy rovné mechanicky kotvené z Al plechu rš 330 mm</t>
  </si>
  <si>
    <t>-516586450</t>
  </si>
  <si>
    <t>K23</t>
  </si>
  <si>
    <t>95,0</t>
  </si>
  <si>
    <t>281</t>
  </si>
  <si>
    <t>765191911</t>
  </si>
  <si>
    <t>Demontáž pojistné hydroizolační fólie kladené ve sklonu přes 30°</t>
  </si>
  <si>
    <t>299518637</t>
  </si>
  <si>
    <t>282</t>
  </si>
  <si>
    <t>764221472</t>
  </si>
  <si>
    <t>Oplechování úžlabí z Al plechu rš 1000 mm</t>
  </si>
  <si>
    <t>-1604485929</t>
  </si>
  <si>
    <t>K22</t>
  </si>
  <si>
    <t>26,0</t>
  </si>
  <si>
    <t>283</t>
  </si>
  <si>
    <t>764321414</t>
  </si>
  <si>
    <t>Lemování rovných zdí střech s krytinou skládanou z Al plechu rš 330 mm</t>
  </si>
  <si>
    <t>1229817710</t>
  </si>
  <si>
    <t>K21</t>
  </si>
  <si>
    <t>30,6</t>
  </si>
  <si>
    <t>284</t>
  </si>
  <si>
    <t>764222405</t>
  </si>
  <si>
    <t>Oplechování štítu závětrnou lištou z Al plechu rš 400 mm</t>
  </si>
  <si>
    <t>-1508207677</t>
  </si>
  <si>
    <t>K18</t>
  </si>
  <si>
    <t>54,88</t>
  </si>
  <si>
    <t>285</t>
  </si>
  <si>
    <t>764521403</t>
  </si>
  <si>
    <t>Žlab podokapní půlkruhový z Al plechu rš 250 mm</t>
  </si>
  <si>
    <t>-751147121</t>
  </si>
  <si>
    <t>K11</t>
  </si>
  <si>
    <t>88,0</t>
  </si>
  <si>
    <t>286</t>
  </si>
  <si>
    <t>764521445</t>
  </si>
  <si>
    <t>Kotlík oválný (trychtýřový) pro podokapní žlaby z Al plechu 400/120 mm</t>
  </si>
  <si>
    <t>1721341156</t>
  </si>
  <si>
    <t>K12</t>
  </si>
  <si>
    <t>287</t>
  </si>
  <si>
    <t>764528423</t>
  </si>
  <si>
    <t>Svody kruhové včetně objímek, kolen, odskoků z Al plechu průměru 120 mm</t>
  </si>
  <si>
    <t>-215904280</t>
  </si>
  <si>
    <t>K13</t>
  </si>
  <si>
    <t>47,7</t>
  </si>
  <si>
    <t>K14</t>
  </si>
  <si>
    <t>12,0</t>
  </si>
  <si>
    <t>288</t>
  </si>
  <si>
    <t>721241103</t>
  </si>
  <si>
    <t>Lapač střešních splavenin z litiny DN 150</t>
  </si>
  <si>
    <t>1726332824</t>
  </si>
  <si>
    <t>289</t>
  </si>
  <si>
    <t>998764102</t>
  </si>
  <si>
    <t>Přesun hmot tonážní pro konstrukce klempířské v objektech v přes 6 do 12 m</t>
  </si>
  <si>
    <t>2000366007</t>
  </si>
  <si>
    <t>422</t>
  </si>
  <si>
    <t>998764102.1</t>
  </si>
  <si>
    <t>1721609026</t>
  </si>
  <si>
    <t>765</t>
  </si>
  <si>
    <t>Krytina skládaná</t>
  </si>
  <si>
    <t>290</t>
  </si>
  <si>
    <t>765131051</t>
  </si>
  <si>
    <t>Montáž vláknocementové krytiny do 30° skládané ze šablon jednoduché krytí počtu do 10 ks/m2</t>
  </si>
  <si>
    <t>1801925690</t>
  </si>
  <si>
    <t>291</t>
  </si>
  <si>
    <t>59160252</t>
  </si>
  <si>
    <t>krytina vláknocementová s buničinou a umělými vlákny černá 400x400x5,2mm</t>
  </si>
  <si>
    <t>-1276066148</t>
  </si>
  <si>
    <t xml:space="preserve">Poznámka k položce:_x000d_
Spotřeba: 10,1  ks/m2</t>
  </si>
  <si>
    <t>586,02*10,1 "Přepočtené koeficientem množství</t>
  </si>
  <si>
    <t>292</t>
  </si>
  <si>
    <t>765131281</t>
  </si>
  <si>
    <t>Příplatek k montáži skládané vláknocementové krytiny za sklon přes 30° na laťování</t>
  </si>
  <si>
    <t>1279554317</t>
  </si>
  <si>
    <t>293</t>
  </si>
  <si>
    <t>765131643</t>
  </si>
  <si>
    <t>Montáž hřebene vlnité vláknocementové krytiny z kónických hřebenáčů</t>
  </si>
  <si>
    <t>-452352796</t>
  </si>
  <si>
    <t>K15</t>
  </si>
  <si>
    <t>60,49</t>
  </si>
  <si>
    <t>294</t>
  </si>
  <si>
    <t>59164500</t>
  </si>
  <si>
    <t>hřebenáč kónický vláknocementový přírodní dl 0,48m</t>
  </si>
  <si>
    <t>281456892</t>
  </si>
  <si>
    <t>Poznámka k položce:_x000d_
Spotřeba: 2,5 kus/bm</t>
  </si>
  <si>
    <t>60,49*2,575 "Přepočtené koeficientem množství</t>
  </si>
  <si>
    <t>295</t>
  </si>
  <si>
    <t>765135001</t>
  </si>
  <si>
    <t>Montáž střešních doplňků skládané vláknocementové krytiny pl do 0,2 m2</t>
  </si>
  <si>
    <t>238260056</t>
  </si>
  <si>
    <t>K16</t>
  </si>
  <si>
    <t>větrací hlavice 2ks a´ 2,0 m hřebene</t>
  </si>
  <si>
    <t>60,49*0,5</t>
  </si>
  <si>
    <t>K17</t>
  </si>
  <si>
    <t>296</t>
  </si>
  <si>
    <t>59161148</t>
  </si>
  <si>
    <t>hlavice větrací plast pro šablony vláknocementové krytiny</t>
  </si>
  <si>
    <t>1815335142</t>
  </si>
  <si>
    <t>297</t>
  </si>
  <si>
    <t>59161150</t>
  </si>
  <si>
    <t>prostup ventilační k větrání sanity 400x400mm D 110mm pro šablony vláknocementové krytiny</t>
  </si>
  <si>
    <t>-653429193</t>
  </si>
  <si>
    <t>298</t>
  </si>
  <si>
    <t>765135051</t>
  </si>
  <si>
    <t>Montáž držáku protisněhové zábrany skládané vláknocementové krytiny</t>
  </si>
  <si>
    <t>1580417944</t>
  </si>
  <si>
    <t>61,24/2,0*2</t>
  </si>
  <si>
    <t>299</t>
  </si>
  <si>
    <t>55343066</t>
  </si>
  <si>
    <t>držák pro tyčovou zábranu D 20 pro skládané střechy</t>
  </si>
  <si>
    <t>-768216261</t>
  </si>
  <si>
    <t>300</t>
  </si>
  <si>
    <t>55343067</t>
  </si>
  <si>
    <t>tyč sněhové zábrany D 20, 2000mm</t>
  </si>
  <si>
    <t>2073594879</t>
  </si>
  <si>
    <t>301</t>
  </si>
  <si>
    <t>765135101</t>
  </si>
  <si>
    <t>Opracování střešní skládané vláknocementové krytiny do 30° v místě prostupu pl do 0,1 m2</t>
  </si>
  <si>
    <t>-1295516545</t>
  </si>
  <si>
    <t>302</t>
  </si>
  <si>
    <t>765191023</t>
  </si>
  <si>
    <t>Montáž pojistné hydroizolační nebo parotěsné kladené ve sklonu přes 20° s lepenými spoji na bednění</t>
  </si>
  <si>
    <t>2016541276</t>
  </si>
  <si>
    <t>303</t>
  </si>
  <si>
    <t>28329322</t>
  </si>
  <si>
    <t>fólie kontaktní difuzně propustná pro doplňkovou hydroizolační vrstvu, čtyřvrstvá mikroporézní PP 160g/m2</t>
  </si>
  <si>
    <t>-2123422446</t>
  </si>
  <si>
    <t>586,02*1,1 "Přepočtené koeficientem množství</t>
  </si>
  <si>
    <t>304</t>
  </si>
  <si>
    <t>689248990</t>
  </si>
  <si>
    <t xml:space="preserve">prostupy pojistnou HI </t>
  </si>
  <si>
    <t>305</t>
  </si>
  <si>
    <t>135145834</t>
  </si>
  <si>
    <t>5*1,15 "Přepočtené koeficientem množství</t>
  </si>
  <si>
    <t>306</t>
  </si>
  <si>
    <t>998765102</t>
  </si>
  <si>
    <t>Přesun hmot tonážní pro krytiny skládané v objektech v přes 6 do 12 m</t>
  </si>
  <si>
    <t>234450249</t>
  </si>
  <si>
    <t>766</t>
  </si>
  <si>
    <t>Konstrukce truhlářské</t>
  </si>
  <si>
    <t>307</t>
  </si>
  <si>
    <t>766691914</t>
  </si>
  <si>
    <t>Vyvěšení nebo zavěšení dřevěných křídel dveří pl do 2 m2</t>
  </si>
  <si>
    <t>-1512969664</t>
  </si>
  <si>
    <t>308</t>
  </si>
  <si>
    <t>766691915</t>
  </si>
  <si>
    <t>Vyvěšení nebo zavěšení dřevěných křídel dveří pl přes 2 m2</t>
  </si>
  <si>
    <t>697283822</t>
  </si>
  <si>
    <t>309</t>
  </si>
  <si>
    <t>766.R.D.02</t>
  </si>
  <si>
    <t xml:space="preserve">Vnitřní dveře  900 x 2100 mm</t>
  </si>
  <si>
    <t>ASŘ-05</t>
  </si>
  <si>
    <t>899984</t>
  </si>
  <si>
    <t>Poznámka k položce:_x000d_
dle cenové nabídky</t>
  </si>
  <si>
    <t>310</t>
  </si>
  <si>
    <t>766.R.D.03</t>
  </si>
  <si>
    <t xml:space="preserve">Vnitřní dveře  700 x 2100 mm</t>
  </si>
  <si>
    <t>762797011</t>
  </si>
  <si>
    <t>311</t>
  </si>
  <si>
    <t>766.R.D.04</t>
  </si>
  <si>
    <t xml:space="preserve">Vnitřní dveře dvoukřídlé  1200 x 2100 mm</t>
  </si>
  <si>
    <t>-1042773393</t>
  </si>
  <si>
    <t>312</t>
  </si>
  <si>
    <t>766.R.D.05</t>
  </si>
  <si>
    <t>-1826780613</t>
  </si>
  <si>
    <t>313</t>
  </si>
  <si>
    <t>766.R.D.06</t>
  </si>
  <si>
    <t xml:space="preserve">Vnitřní dveře  800 x 2100 mm</t>
  </si>
  <si>
    <t>1101517624</t>
  </si>
  <si>
    <t>314</t>
  </si>
  <si>
    <t>766.R.D.07</t>
  </si>
  <si>
    <t>-1438234643</t>
  </si>
  <si>
    <t>315</t>
  </si>
  <si>
    <t>766.R.D.08</t>
  </si>
  <si>
    <t>-1748799297</t>
  </si>
  <si>
    <t>316</t>
  </si>
  <si>
    <t>766.R.D.09</t>
  </si>
  <si>
    <t xml:space="preserve">Vnitřní dveře  700 x 2100 mm EW 30 DP3, C3</t>
  </si>
  <si>
    <t>-2116952776</t>
  </si>
  <si>
    <t>317</t>
  </si>
  <si>
    <t>766.R.D.11</t>
  </si>
  <si>
    <t xml:space="preserve">Vnitřní dveře  900 x 1970 mm</t>
  </si>
  <si>
    <t>1441023226</t>
  </si>
  <si>
    <t>318</t>
  </si>
  <si>
    <t>766.R.D.12</t>
  </si>
  <si>
    <t xml:space="preserve">Vnitřní dveře  700 x 1970 mm</t>
  </si>
  <si>
    <t>-603905338</t>
  </si>
  <si>
    <t>319</t>
  </si>
  <si>
    <t>766.R.D.13</t>
  </si>
  <si>
    <t>1195517863</t>
  </si>
  <si>
    <t>320</t>
  </si>
  <si>
    <t>766.R.D.14</t>
  </si>
  <si>
    <t xml:space="preserve">Vnitřní dveře  800 x 1970 mm EW 30 DP3, C3</t>
  </si>
  <si>
    <t>1987203559</t>
  </si>
  <si>
    <t>321</t>
  </si>
  <si>
    <t>766.R.D.15</t>
  </si>
  <si>
    <t>1965347315</t>
  </si>
  <si>
    <t>322</t>
  </si>
  <si>
    <t>766660718</t>
  </si>
  <si>
    <t>Montáž dveřních křídel dokování stavěče křídla</t>
  </si>
  <si>
    <t>1013858955</t>
  </si>
  <si>
    <t>22-(1+3)</t>
  </si>
  <si>
    <t>323</t>
  </si>
  <si>
    <t>549172.R.1</t>
  </si>
  <si>
    <t>mechanický dveřní stavěč, zarážka dveří s gumou, výška 183 mm</t>
  </si>
  <si>
    <t>ASŘ15</t>
  </si>
  <si>
    <t>80097138</t>
  </si>
  <si>
    <t>324</t>
  </si>
  <si>
    <t>766.R.O.01</t>
  </si>
  <si>
    <t xml:space="preserve">Dveře vchodové, z 1/3 prosklené - stavební otvor - cca 1760x2470mm </t>
  </si>
  <si>
    <t>ASŘ-01</t>
  </si>
  <si>
    <t>-1138068996</t>
  </si>
  <si>
    <t>325</t>
  </si>
  <si>
    <t>766.R.O.05</t>
  </si>
  <si>
    <t xml:space="preserve">Plastové okno 1050 x 1790mm </t>
  </si>
  <si>
    <t>474389226</t>
  </si>
  <si>
    <t>326</t>
  </si>
  <si>
    <t>766.R.O.06</t>
  </si>
  <si>
    <t xml:space="preserve">Plastové okno 1070 x 1750mm </t>
  </si>
  <si>
    <t>1599285500</t>
  </si>
  <si>
    <t>327</t>
  </si>
  <si>
    <t>766.R.O.07</t>
  </si>
  <si>
    <t xml:space="preserve">Plastové okno 1000 x 1150mm </t>
  </si>
  <si>
    <t>1376444924</t>
  </si>
  <si>
    <t>328</t>
  </si>
  <si>
    <t>766.R.O.08</t>
  </si>
  <si>
    <t>-2104603762</t>
  </si>
  <si>
    <t>329</t>
  </si>
  <si>
    <t>766.R.O.09</t>
  </si>
  <si>
    <t>-661042648</t>
  </si>
  <si>
    <t>330</t>
  </si>
  <si>
    <t>766.R.O.10</t>
  </si>
  <si>
    <t xml:space="preserve">Plastové okno 1050 x 2150mm </t>
  </si>
  <si>
    <t>772156212</t>
  </si>
  <si>
    <t>331</t>
  </si>
  <si>
    <t>766.R.O.11</t>
  </si>
  <si>
    <t xml:space="preserve">Plastové okno 1070 x 2150mm </t>
  </si>
  <si>
    <t>1140754355</t>
  </si>
  <si>
    <t>332</t>
  </si>
  <si>
    <t>766671005</t>
  </si>
  <si>
    <t>Montáž střešního okna do krytiny ploché 78 x 140 cm</t>
  </si>
  <si>
    <t>238044377</t>
  </si>
  <si>
    <t>333</t>
  </si>
  <si>
    <t>766.R.O.12</t>
  </si>
  <si>
    <t xml:space="preserve">Střešní okno kyvné s dvoustupňovou systémovou ventilací  780 x 1400 mm</t>
  </si>
  <si>
    <t xml:space="preserve">ASŘ-03 </t>
  </si>
  <si>
    <t>-858043414</t>
  </si>
  <si>
    <t>334</t>
  </si>
  <si>
    <t>766671002</t>
  </si>
  <si>
    <t>Montáž střešního okna do krytiny ploché 66 x 118 cm</t>
  </si>
  <si>
    <t>1788092666</t>
  </si>
  <si>
    <t>335</t>
  </si>
  <si>
    <t>766.R.O.13</t>
  </si>
  <si>
    <t xml:space="preserve">Střešní okno otevíravé - výlez na střechu  660 x 1180 mm</t>
  </si>
  <si>
    <t>-2066856526</t>
  </si>
  <si>
    <t>336</t>
  </si>
  <si>
    <t>766.R.O.14</t>
  </si>
  <si>
    <t>Světlovod - prům. 400 mm</t>
  </si>
  <si>
    <t>ASŘ-04</t>
  </si>
  <si>
    <t>-1086261483</t>
  </si>
  <si>
    <t>337</t>
  </si>
  <si>
    <t>766231113</t>
  </si>
  <si>
    <t>Montáž sklápěcích půdních schodů</t>
  </si>
  <si>
    <t>-2062878539</t>
  </si>
  <si>
    <t>A.15</t>
  </si>
  <si>
    <t>338</t>
  </si>
  <si>
    <t>6123316.R.1</t>
  </si>
  <si>
    <t xml:space="preserve">schody půdní skládací protipožární dřevěné  EI 60</t>
  </si>
  <si>
    <t>ASŘ-18</t>
  </si>
  <si>
    <t>467234110</t>
  </si>
  <si>
    <t>339</t>
  </si>
  <si>
    <t>998766202</t>
  </si>
  <si>
    <t>Přesun hmot procentní pro kce truhlářské v objektech v přes 6 do 12 m</t>
  </si>
  <si>
    <t>%</t>
  </si>
  <si>
    <t>1068873685</t>
  </si>
  <si>
    <t>767</t>
  </si>
  <si>
    <t>Konstrukce zámečnické</t>
  </si>
  <si>
    <t>340</t>
  </si>
  <si>
    <t>-1551277790</t>
  </si>
  <si>
    <t>HO-S KROV</t>
  </si>
  <si>
    <t>P12</t>
  </si>
  <si>
    <t>18,991</t>
  </si>
  <si>
    <t>P8</t>
  </si>
  <si>
    <t>23,738</t>
  </si>
  <si>
    <t>L 80*6</t>
  </si>
  <si>
    <t>7,633</t>
  </si>
  <si>
    <t>341</t>
  </si>
  <si>
    <t>13611232</t>
  </si>
  <si>
    <t>plech ocelový hladký jakost S235JR tl 12mm tabule</t>
  </si>
  <si>
    <t>-1092420787</t>
  </si>
  <si>
    <t>Poznámka k položce:_x000d_
Hmotnost 432 kg/kus</t>
  </si>
  <si>
    <t>18,991/1000</t>
  </si>
  <si>
    <t>0,019*1,1 "Přepočtené koeficientem množství</t>
  </si>
  <si>
    <t>342</t>
  </si>
  <si>
    <t>13010432</t>
  </si>
  <si>
    <t>úhelník ocelový rovnostranný jakost S235JR (11 375) 80x80x6mm</t>
  </si>
  <si>
    <t>746151209</t>
  </si>
  <si>
    <t>Poznámka k položce:_x000d_
Hmotnost: 7,64 kg/m</t>
  </si>
  <si>
    <t>7,633/1000</t>
  </si>
  <si>
    <t>343</t>
  </si>
  <si>
    <t>31197006</t>
  </si>
  <si>
    <t>tyč závitová Pz 4.6 M16</t>
  </si>
  <si>
    <t>1189335047</t>
  </si>
  <si>
    <t>2,0</t>
  </si>
  <si>
    <t>344</t>
  </si>
  <si>
    <t>13611228</t>
  </si>
  <si>
    <t>plech ocelový hladký jakost S235JR tl 10mm tabule</t>
  </si>
  <si>
    <t>996627563</t>
  </si>
  <si>
    <t>Poznámka k položce:_x000d_
Hmotnost 160 kg/kus</t>
  </si>
  <si>
    <t>23,738/1000</t>
  </si>
  <si>
    <t>0,024*1,1 "Přepočtené koeficientem množství</t>
  </si>
  <si>
    <t>345</t>
  </si>
  <si>
    <t>767995112</t>
  </si>
  <si>
    <t>Montáž atypických zámečnických konstrukcí hm přes 5 do 10 kg</t>
  </si>
  <si>
    <t>1318423049</t>
  </si>
  <si>
    <t>viz výkaz oceli výměna u půdních schodů</t>
  </si>
  <si>
    <t>U100</t>
  </si>
  <si>
    <t>7,42*2</t>
  </si>
  <si>
    <t>346</t>
  </si>
  <si>
    <t>767995113</t>
  </si>
  <si>
    <t>Montáž atypických zámečnických konstrukcí hm přes 10 do 20 kg</t>
  </si>
  <si>
    <t>-453868087</t>
  </si>
  <si>
    <t>P 10*210</t>
  </si>
  <si>
    <t>18,793</t>
  </si>
  <si>
    <t>16,96*2</t>
  </si>
  <si>
    <t>347</t>
  </si>
  <si>
    <t>-933791734</t>
  </si>
  <si>
    <t>18,793/1000</t>
  </si>
  <si>
    <t>348</t>
  </si>
  <si>
    <t>767995115</t>
  </si>
  <si>
    <t>Montáž atypických zámečnických konstrukcí hm přes 50 do 100 kg</t>
  </si>
  <si>
    <t>1837498906</t>
  </si>
  <si>
    <t>U160</t>
  </si>
  <si>
    <t>167,676</t>
  </si>
  <si>
    <t>193,487</t>
  </si>
  <si>
    <t>188,400</t>
  </si>
  <si>
    <t>201,965</t>
  </si>
  <si>
    <t>470,397</t>
  </si>
  <si>
    <t>186,365</t>
  </si>
  <si>
    <t>349</t>
  </si>
  <si>
    <t>13010822</t>
  </si>
  <si>
    <t>ocel profilová jakost S235JR (11 375) průřez U (UPN) 160</t>
  </si>
  <si>
    <t>1623406710</t>
  </si>
  <si>
    <t>Poznámka k položce:_x000d_
Hmotnost: 18,80 kg/m</t>
  </si>
  <si>
    <t>1408,290/1000</t>
  </si>
  <si>
    <t>1,408*1,1 "Přepočtené koeficientem množství</t>
  </si>
  <si>
    <t>350</t>
  </si>
  <si>
    <t>13010816</t>
  </si>
  <si>
    <t>ocel profilová jakost S235JR (11 375) průřez U (UPN) 100</t>
  </si>
  <si>
    <t>1440760595</t>
  </si>
  <si>
    <t>Poznámka k položce:_x000d_
Hmotnost: 10,60 kg/m</t>
  </si>
  <si>
    <t>7,42*2/1000</t>
  </si>
  <si>
    <t>16,96*2/1000</t>
  </si>
  <si>
    <t>351</t>
  </si>
  <si>
    <t>767.R.1</t>
  </si>
  <si>
    <t>Ocelová konstrukce krovu - příprava, výroba, povrchová úprava</t>
  </si>
  <si>
    <t>-1451657460</t>
  </si>
  <si>
    <t>1677,450</t>
  </si>
  <si>
    <t>33,92+14,84</t>
  </si>
  <si>
    <t>352</t>
  </si>
  <si>
    <t>767.R.Z.04</t>
  </si>
  <si>
    <t xml:space="preserve">SEKČNÍ PRŮMYSLOVÁ VRATA 2970x3400mm (m.č. 109) </t>
  </si>
  <si>
    <t>ASŘ-17</t>
  </si>
  <si>
    <t>2118895803</t>
  </si>
  <si>
    <t>353</t>
  </si>
  <si>
    <t>767.R.Z.05</t>
  </si>
  <si>
    <t>Vnitřní kovové zábradlí na schodišti + madlo</t>
  </si>
  <si>
    <t>ASŘ-19</t>
  </si>
  <si>
    <t>1088297848</t>
  </si>
  <si>
    <t>354</t>
  </si>
  <si>
    <t>76753.R.1</t>
  </si>
  <si>
    <t>Montáž rámů rohoží čistících zón</t>
  </si>
  <si>
    <t>ASŘ-22</t>
  </si>
  <si>
    <t>-1793235406</t>
  </si>
  <si>
    <t>355</t>
  </si>
  <si>
    <t>767.R.Z.06</t>
  </si>
  <si>
    <t>Dočišťovací rohož interiérová - 2.zóna</t>
  </si>
  <si>
    <t>1474053132</t>
  </si>
  <si>
    <t>356</t>
  </si>
  <si>
    <t>767.R.Z.07</t>
  </si>
  <si>
    <t xml:space="preserve">Vnější čistící zóna - 1. čistící zóna pro odstranění hrubé nečistoty </t>
  </si>
  <si>
    <t>-589291752</t>
  </si>
  <si>
    <t>357</t>
  </si>
  <si>
    <t>767.R.Z.08</t>
  </si>
  <si>
    <t>OCELOVÉ POZINK SCHODY + ÚNIK. ŽEBŘÍK DO MONTÁŽNÍ JÁMY</t>
  </si>
  <si>
    <t>-1357362435</t>
  </si>
  <si>
    <t>358</t>
  </si>
  <si>
    <t>767.R.Z.09</t>
  </si>
  <si>
    <t xml:space="preserve">Bodový záchytný systém a zadržovací kotvící systém na sedlovou střechu </t>
  </si>
  <si>
    <t>ASŘ-10</t>
  </si>
  <si>
    <t>1581392599</t>
  </si>
  <si>
    <t>359</t>
  </si>
  <si>
    <t>767.R.Z.10</t>
  </si>
  <si>
    <t>ATYPICKÁ OCELOVÁ KONSTRUKCE PRO OSAZENí VZT JEDNOTKY</t>
  </si>
  <si>
    <t>-1461930241</t>
  </si>
  <si>
    <t>360</t>
  </si>
  <si>
    <t>787.R.A.11</t>
  </si>
  <si>
    <t>Skleněné zábradlí 990 x 250 mm</t>
  </si>
  <si>
    <t>ASŘ-23</t>
  </si>
  <si>
    <t>-562889307</t>
  </si>
  <si>
    <t>361</t>
  </si>
  <si>
    <t>787.R.A.12</t>
  </si>
  <si>
    <t>Skleněné zábradlí 970 x 250 mm</t>
  </si>
  <si>
    <t>-1360154586</t>
  </si>
  <si>
    <t>362</t>
  </si>
  <si>
    <t>787.R.A.13</t>
  </si>
  <si>
    <t>Skleněné zábradlí 970 x 1000 mm</t>
  </si>
  <si>
    <t>-1527687865</t>
  </si>
  <si>
    <t>363</t>
  </si>
  <si>
    <t>787.R.A.14</t>
  </si>
  <si>
    <t>Skleněné zábradlí 970 x 150 mm</t>
  </si>
  <si>
    <t>-396137617</t>
  </si>
  <si>
    <t>364</t>
  </si>
  <si>
    <t>998767202</t>
  </si>
  <si>
    <t>Přesun hmot procentní pro zámečnické konstrukce v objektech v přes 6 do 12 m</t>
  </si>
  <si>
    <t>1650165151</t>
  </si>
  <si>
    <t>771</t>
  </si>
  <si>
    <t>Podlahy z dlaždic</t>
  </si>
  <si>
    <t>365</t>
  </si>
  <si>
    <t>771571810</t>
  </si>
  <si>
    <t>Demontáž podlah z dlaždic keramických kladených do malty</t>
  </si>
  <si>
    <t>-2022071096</t>
  </si>
  <si>
    <t>8,63</t>
  </si>
  <si>
    <t>14,24</t>
  </si>
  <si>
    <t>1,08</t>
  </si>
  <si>
    <t>366</t>
  </si>
  <si>
    <t>771471810</t>
  </si>
  <si>
    <t>Demontáž soklíků z dlaždic keramických kladených do malty rovných</t>
  </si>
  <si>
    <t>-1315111689</t>
  </si>
  <si>
    <t>11,76-1,0-0,8-0,9-1,0</t>
  </si>
  <si>
    <t>13,00-0,9-1,0-0,9</t>
  </si>
  <si>
    <t>4,16-0,8</t>
  </si>
  <si>
    <t>367</t>
  </si>
  <si>
    <t>771121011</t>
  </si>
  <si>
    <t>Nátěr penetrační na podlahu</t>
  </si>
  <si>
    <t>-686177671</t>
  </si>
  <si>
    <t>368</t>
  </si>
  <si>
    <t>771591112</t>
  </si>
  <si>
    <t>Izolace pod dlažbu nátěrem nebo stěrkou ve dvou vrstvách</t>
  </si>
  <si>
    <t>1487474468</t>
  </si>
  <si>
    <t>369</t>
  </si>
  <si>
    <t>771591264</t>
  </si>
  <si>
    <t>Izolace těsnícími pásy mezi podlahou a stěnou</t>
  </si>
  <si>
    <t>1531412252</t>
  </si>
  <si>
    <t>6,54-0,8</t>
  </si>
  <si>
    <t>370</t>
  </si>
  <si>
    <t>771574112</t>
  </si>
  <si>
    <t>Montáž podlah keramických hladkých lepených flexibilním lepidlem přes 9 do 12 ks/m2</t>
  </si>
  <si>
    <t>1744811986</t>
  </si>
  <si>
    <t>5,06"(prostor pod schody bez ker. dlažby)"+"podesta"2,36*1,2</t>
  </si>
  <si>
    <t>371</t>
  </si>
  <si>
    <t>59761016</t>
  </si>
  <si>
    <t>dlažba keramická slinutá hladká do interiéru i exteriéru přes 9 do 12ks/m2</t>
  </si>
  <si>
    <t>-1159966269</t>
  </si>
  <si>
    <t>364,942*1,1 "Přepočtené koeficientem množství</t>
  </si>
  <si>
    <t>372</t>
  </si>
  <si>
    <t>771474112</t>
  </si>
  <si>
    <t>Montáž soklů z dlaždic keramických rovných flexibilní lepidlo v přes 65 do 90 mm</t>
  </si>
  <si>
    <t>1499857389</t>
  </si>
  <si>
    <t>9,80-1,0*3</t>
  </si>
  <si>
    <t>12,18-1,0</t>
  </si>
  <si>
    <t>17,90-1,0</t>
  </si>
  <si>
    <t>9,24-1,0*2+"podesta"1,2+2,36+1,2</t>
  </si>
  <si>
    <t>10,60-1,0</t>
  </si>
  <si>
    <t>24,80-1,0</t>
  </si>
  <si>
    <t>7,22-1,0*2-0,8</t>
  </si>
  <si>
    <t>373</t>
  </si>
  <si>
    <t>59761275</t>
  </si>
  <si>
    <t>sokl-dlažba keramická slinutá hladká do interiéru i exteriéru 330x80mm</t>
  </si>
  <si>
    <t>687295307</t>
  </si>
  <si>
    <t>259,89*2,475 "Přepočtené koeficientem množství</t>
  </si>
  <si>
    <t>374</t>
  </si>
  <si>
    <t>771274114</t>
  </si>
  <si>
    <t>Montáž obkladů stupnic z dlaždic keramických flexibilní lepidlo š přes 300 do 350 mm</t>
  </si>
  <si>
    <t>1856466686</t>
  </si>
  <si>
    <t>stávající objekt do 2.NP</t>
  </si>
  <si>
    <t>1,1*20</t>
  </si>
  <si>
    <t>1,1*(11+10)</t>
  </si>
  <si>
    <t>375</t>
  </si>
  <si>
    <t>771274232</t>
  </si>
  <si>
    <t>Montáž obkladů podstupnic z dlaždic hladkých keramických flexibilní lepidlo v přes 150 do 200 mm</t>
  </si>
  <si>
    <t>356385706</t>
  </si>
  <si>
    <t>1,1*(12+11)</t>
  </si>
  <si>
    <t>376</t>
  </si>
  <si>
    <t>59761434</t>
  </si>
  <si>
    <t>dlažba keramická slinutá hladká do interiéru i exteriéru pro vysoké mechanické namáhání přes 9 do 12ks/m2</t>
  </si>
  <si>
    <t>1473307175</t>
  </si>
  <si>
    <t>6,0+1,1*3,460</t>
  </si>
  <si>
    <t>0,310*1,1*(11+10)</t>
  </si>
  <si>
    <t>0,159*1,1*(12+11)</t>
  </si>
  <si>
    <t>20,99*1,15 "Přepočtené koeficientem množství</t>
  </si>
  <si>
    <t>377</t>
  </si>
  <si>
    <t>771474132</t>
  </si>
  <si>
    <t>Montáž soklů z dlaždic keramických schodišťových stupňovitých flexibilní lepidlo v přes 65 do 90 mm</t>
  </si>
  <si>
    <t>1731720912</t>
  </si>
  <si>
    <t>(0,350+0,173)*20</t>
  </si>
  <si>
    <t>(0,310+0,159)*(12+11)</t>
  </si>
  <si>
    <t>378</t>
  </si>
  <si>
    <t>-602184003</t>
  </si>
  <si>
    <t>21,247*2,475 "Přepočtené koeficientem množství</t>
  </si>
  <si>
    <t>379</t>
  </si>
  <si>
    <t>998771102</t>
  </si>
  <si>
    <t>Přesun hmot tonážní pro podlahy z dlaždic v objektech v přes 6 do 12 m</t>
  </si>
  <si>
    <t>450205612</t>
  </si>
  <si>
    <t>776</t>
  </si>
  <si>
    <t>Podlahy povlakové</t>
  </si>
  <si>
    <t>380</t>
  </si>
  <si>
    <t>776201812</t>
  </si>
  <si>
    <t>Demontáž lepených povlakových podlah s podložkou ručně</t>
  </si>
  <si>
    <t>329201990</t>
  </si>
  <si>
    <t>381</t>
  </si>
  <si>
    <t>776410811</t>
  </si>
  <si>
    <t>Odstranění soklíků a lišt pryžových nebo plastových</t>
  </si>
  <si>
    <t>-231970199</t>
  </si>
  <si>
    <t>17,66-1,0-1,0</t>
  </si>
  <si>
    <t>16,76-1,0</t>
  </si>
  <si>
    <t>18,70-0,9-1,0</t>
  </si>
  <si>
    <t>17,80-0,9</t>
  </si>
  <si>
    <t>777</t>
  </si>
  <si>
    <t>Podlahy lité</t>
  </si>
  <si>
    <t>382</t>
  </si>
  <si>
    <t>777.R.1</t>
  </si>
  <si>
    <t>Litá epoxidová stěrka tl. 5-6 mm</t>
  </si>
  <si>
    <t>ASŘ-08</t>
  </si>
  <si>
    <t>1673352075</t>
  </si>
  <si>
    <t>svislé stěny montážní jámy</t>
  </si>
  <si>
    <t>(1,2*2+4,0*2)*1,7</t>
  </si>
  <si>
    <t>781</t>
  </si>
  <si>
    <t>Dokončovací práce - obklady</t>
  </si>
  <si>
    <t>383</t>
  </si>
  <si>
    <t>781471810</t>
  </si>
  <si>
    <t>Demontáž obkladů z obkladaček keramických kladených do malty</t>
  </si>
  <si>
    <t>2142575729</t>
  </si>
  <si>
    <t>9,33*2,0-0,8*2,02</t>
  </si>
  <si>
    <t>384</t>
  </si>
  <si>
    <t>781131112</t>
  </si>
  <si>
    <t>Izolace pod obklad nátěrem nebo stěrkou ve dvou vrstvách</t>
  </si>
  <si>
    <t>1571267983</t>
  </si>
  <si>
    <t>24,85*0,3-0,9*0,3+6,0*2,0</t>
  </si>
  <si>
    <t>20,98*0,3-0,9*0,3+6,0*2,0</t>
  </si>
  <si>
    <t>4,71*0,3-0,8*0,3</t>
  </si>
  <si>
    <t>6,54*0,3-0,8*0,3</t>
  </si>
  <si>
    <t>385</t>
  </si>
  <si>
    <t>781131232</t>
  </si>
  <si>
    <t>Izolace pod obklad těsnícími pásy pro styčné nebo dilatační spáry</t>
  </si>
  <si>
    <t>-783479150</t>
  </si>
  <si>
    <t>2,0*4</t>
  </si>
  <si>
    <t>386</t>
  </si>
  <si>
    <t>781131241</t>
  </si>
  <si>
    <t>Izolace pod obklad těsnícími pásy vnitřní kout</t>
  </si>
  <si>
    <t>-163836326</t>
  </si>
  <si>
    <t>387</t>
  </si>
  <si>
    <t>781131242</t>
  </si>
  <si>
    <t>Izolace pod obklad těsnícími pásy vnější roh</t>
  </si>
  <si>
    <t>-783164635</t>
  </si>
  <si>
    <t>388</t>
  </si>
  <si>
    <t>781121011</t>
  </si>
  <si>
    <t>Nátěr penetrační na stěnu</t>
  </si>
  <si>
    <t>1631591358</t>
  </si>
  <si>
    <t>389</t>
  </si>
  <si>
    <t>781474112</t>
  </si>
  <si>
    <t>Montáž obkladů vnitřních keramických hladkých přes 9 do 12 ks/m2 lepených flexibilním lepidlem</t>
  </si>
  <si>
    <t>1392838996</t>
  </si>
  <si>
    <t>24,85*2,0-0,9*2,0</t>
  </si>
  <si>
    <t>20,98*2,0-0,9*2,0-1,05*1,15*2</t>
  </si>
  <si>
    <t>4,71*2,0-0,8*2,0</t>
  </si>
  <si>
    <t>(0,7+1,6)*1,5</t>
  </si>
  <si>
    <t>parapety š. 670 mm</t>
  </si>
  <si>
    <t>0,67*1,0</t>
  </si>
  <si>
    <t>0,67*1,05*3</t>
  </si>
  <si>
    <t>390</t>
  </si>
  <si>
    <t>59761026</t>
  </si>
  <si>
    <t>obklad keramický hladký do 12ks/m2</t>
  </si>
  <si>
    <t>1928555684</t>
  </si>
  <si>
    <t>122,52*1,1 "Přepočtené koeficientem množství</t>
  </si>
  <si>
    <t>391</t>
  </si>
  <si>
    <t>998781102</t>
  </si>
  <si>
    <t>Přesun hmot tonážní pro obklady keramické v objektech v přes 6 do 12 m</t>
  </si>
  <si>
    <t>1857020704</t>
  </si>
  <si>
    <t>782</t>
  </si>
  <si>
    <t>Dokončovací práce - obklady z kamene</t>
  </si>
  <si>
    <t>392</t>
  </si>
  <si>
    <t>782.R.A.06</t>
  </si>
  <si>
    <t>Venkovní pískovcový parapet 1130x180x30 mm</t>
  </si>
  <si>
    <t>228812841</t>
  </si>
  <si>
    <t>393</t>
  </si>
  <si>
    <t>782.R.A.07</t>
  </si>
  <si>
    <t>Venkovní pískovcový parapet 1110x200x30 mm</t>
  </si>
  <si>
    <t>-1269471846</t>
  </si>
  <si>
    <t>394</t>
  </si>
  <si>
    <t>782.R.A.08</t>
  </si>
  <si>
    <t>Venkovní pískovcový parapet 1130x200x30 mm</t>
  </si>
  <si>
    <t>494771211</t>
  </si>
  <si>
    <t>395</t>
  </si>
  <si>
    <t>782.R.A.09</t>
  </si>
  <si>
    <t>Venkovní pískovcový parapet 1110x180x30 mm</t>
  </si>
  <si>
    <t>388875631</t>
  </si>
  <si>
    <t>396</t>
  </si>
  <si>
    <t>782.R.A.10</t>
  </si>
  <si>
    <t>Venkovní pískovcový parapet 1060x180x30 mm</t>
  </si>
  <si>
    <t>92905177</t>
  </si>
  <si>
    <t>397</t>
  </si>
  <si>
    <t>998782102</t>
  </si>
  <si>
    <t>Přesun hmot tonážní pro obklady kamenné v objektech v přes 6 do 12 m</t>
  </si>
  <si>
    <t>1283113133</t>
  </si>
  <si>
    <t>783</t>
  </si>
  <si>
    <t>Dokončovací práce - nátěry</t>
  </si>
  <si>
    <t>398</t>
  </si>
  <si>
    <t>783213111</t>
  </si>
  <si>
    <t>Napouštěcí jednonásobný syntetický biocidní nátěr tesařských konstrukcí zabudovaných do konstrukce</t>
  </si>
  <si>
    <t>1602175962</t>
  </si>
  <si>
    <t>stávající bednění střechy oboustranně</t>
  </si>
  <si>
    <t>391,458*2</t>
  </si>
  <si>
    <t>784</t>
  </si>
  <si>
    <t>Dokončovací práce - malby a tapety</t>
  </si>
  <si>
    <t>399</t>
  </si>
  <si>
    <t>784181111</t>
  </si>
  <si>
    <t>Základní silikátová jednonásobná bezbarvá penetrace podkladu v místnostech v do 3,80 m</t>
  </si>
  <si>
    <t>1858255983</t>
  </si>
  <si>
    <t>400</t>
  </si>
  <si>
    <t>784221101</t>
  </si>
  <si>
    <t>Dvojnásobné bílé malby ze směsí za sucha dobře otěruvzdorných v místnostech do 3,80 m</t>
  </si>
  <si>
    <t>1116276011</t>
  </si>
  <si>
    <t>omítky stěn</t>
  </si>
  <si>
    <t>822,235</t>
  </si>
  <si>
    <t>omítky stropů</t>
  </si>
  <si>
    <t>59,260+207,094</t>
  </si>
  <si>
    <t>sdk příčky</t>
  </si>
  <si>
    <t>(33,326+44,545+33,960)*2</t>
  </si>
  <si>
    <t>"předsazené"5,669+43,038+9,685+10,067</t>
  </si>
  <si>
    <t>sdk podhledy</t>
  </si>
  <si>
    <t>15,210+33,580+307,434+10,109</t>
  </si>
  <si>
    <t>odečet ker. obkladu</t>
  </si>
  <si>
    <t>-119,739</t>
  </si>
  <si>
    <t>788</t>
  </si>
  <si>
    <t>Dokončovací práce - mobiliář</t>
  </si>
  <si>
    <t>401</t>
  </si>
  <si>
    <t>788..R.J.09</t>
  </si>
  <si>
    <t xml:space="preserve">KUCHYŇSKÁ LINKA -  m.č. 2.06N</t>
  </si>
  <si>
    <t>ASŘ-25</t>
  </si>
  <si>
    <t>-578342167</t>
  </si>
  <si>
    <t>Poznámka k položce:_x000d_
Jedná se o přibližné rozměry a bude nutné zaměření prostor před zpracováním_x000d_
Viz D1132_VÝPIS VÝROBKŮ – MOBILIÁŘ, výkres číslo: D1107_PŮDORYS 2.NP_NAVRHOVANÝ STAV,</t>
  </si>
  <si>
    <t>Objekt č.p.791 (1/4) - Bourací práce</t>
  </si>
  <si>
    <t>ul. Komenského 791, Kostelec nad Orlicí, 517 41</t>
  </si>
  <si>
    <t>70889546</t>
  </si>
  <si>
    <t>Královéhradecký kraj, Pivovarské náměstí 1245</t>
  </si>
  <si>
    <t>48168017</t>
  </si>
  <si>
    <t xml:space="preserve">DIGITRONIC CZ  s.r.o., Šimkova 904, Hradec Králové</t>
  </si>
  <si>
    <t xml:space="preserve">    787 - Dokončovací práce - zasklívání</t>
  </si>
  <si>
    <t>VRN - Vedlejší rozpočtové náklady</t>
  </si>
  <si>
    <t xml:space="preserve">    VRN7 - Provozní vlivy</t>
  </si>
  <si>
    <t xml:space="preserve">    VRN9 - Ostatní náklady</t>
  </si>
  <si>
    <t>962032231</t>
  </si>
  <si>
    <t>Bourání zdiva z cihel pálených nebo vápenopískových na MV nebo MVC přes 1 m3</t>
  </si>
  <si>
    <t>145965380</t>
  </si>
  <si>
    <t>venkovní zeď, předpoklad tl. 500 mm</t>
  </si>
  <si>
    <t>2,00*14,10*0,50</t>
  </si>
  <si>
    <t>pod úrovní terénu</t>
  </si>
  <si>
    <t>1,40*14,10*0,50</t>
  </si>
  <si>
    <t>243824634</t>
  </si>
  <si>
    <t>0,90*1,30</t>
  </si>
  <si>
    <t>1,10*0,80</t>
  </si>
  <si>
    <t>0,76*0,94</t>
  </si>
  <si>
    <t>968062455</t>
  </si>
  <si>
    <t>Vybourání dřevěných dveřních zárubní pl do 2 m2</t>
  </si>
  <si>
    <t>1011403333</t>
  </si>
  <si>
    <t>vnější dveře</t>
  </si>
  <si>
    <t>0,87*2,15+0,88*2,15</t>
  </si>
  <si>
    <t>vnitřní dveře</t>
  </si>
  <si>
    <t>0,85*2,10</t>
  </si>
  <si>
    <t>968072245</t>
  </si>
  <si>
    <t>Vybourání kovových rámů oken jednoduchých včetně křídel pl do 2 m2</t>
  </si>
  <si>
    <t>-43800567</t>
  </si>
  <si>
    <t>okna</t>
  </si>
  <si>
    <t>0,65*1,15*3</t>
  </si>
  <si>
    <t>981511112</t>
  </si>
  <si>
    <t>Demolice konstrukcí objektů zděných na MC postupným rozebíráním</t>
  </si>
  <si>
    <t>276367911</t>
  </si>
  <si>
    <t>obvodové a vnitřní zdivo tl. 600 mm</t>
  </si>
  <si>
    <t>2,97*0,60*(5,14+6,26)*2</t>
  </si>
  <si>
    <t>obvodové zdivo tl. 630 mm</t>
  </si>
  <si>
    <t>2,97*0,63*3,16</t>
  </si>
  <si>
    <t>obvodové zdivo tl. 480 mm</t>
  </si>
  <si>
    <t>2,97*0,48*3,16</t>
  </si>
  <si>
    <t>vnitřní zdivo tl. 200 mm</t>
  </si>
  <si>
    <t>2,59*0,20*3,94</t>
  </si>
  <si>
    <t>půlštok tl. 450 mm</t>
  </si>
  <si>
    <t>1,20*7,85*2*0,45</t>
  </si>
  <si>
    <t>štítová zeď</t>
  </si>
  <si>
    <t>1,20*7,46*0,45</t>
  </si>
  <si>
    <t>7,46*4,05/2*0,45</t>
  </si>
  <si>
    <t>strop</t>
  </si>
  <si>
    <t>(0,35+0,19)/2*7,85*6,56</t>
  </si>
  <si>
    <t>997006512</t>
  </si>
  <si>
    <t>Vodorovné doprava suti s naložením a složením na skládku přes 100 m do 1 km</t>
  </si>
  <si>
    <t>-690241122</t>
  </si>
  <si>
    <t>997006519</t>
  </si>
  <si>
    <t>Příplatek k vodorovnému přemístění suti na skládku ZKD 1 km přes 1 km</t>
  </si>
  <si>
    <t>1675006807</t>
  </si>
  <si>
    <t>225,897*16 "Přepočtené koeficientem množství</t>
  </si>
  <si>
    <t>997013111</t>
  </si>
  <si>
    <t>Vnitrostaveništní doprava suti a vybouraných hmot pro budovy v do 6 m s použitím mechanizace</t>
  </si>
  <si>
    <t>826359256</t>
  </si>
  <si>
    <t>997013603</t>
  </si>
  <si>
    <t>Poplatek za uložení na skládce (skládkovné) stavebního odpadu cihelného kód odpadu 17 01 02</t>
  </si>
  <si>
    <t>-278443264</t>
  </si>
  <si>
    <t>43,146+172,939+3,936</t>
  </si>
  <si>
    <t>997013631</t>
  </si>
  <si>
    <t>Poplatek za uložení na skládce (skládkovné) stavebního odpadu směsného kód odpadu 17 09 04</t>
  </si>
  <si>
    <t>-1450043976</t>
  </si>
  <si>
    <t>225,897-220,021-0,014-0,070-4,084</t>
  </si>
  <si>
    <t>997013645</t>
  </si>
  <si>
    <t>Poplatek za uložení na skládce (skládkovné) odpadu asfaltového bez dehtu kód odpadu 17 03 02</t>
  </si>
  <si>
    <t>-1355874073</t>
  </si>
  <si>
    <t>-516184116</t>
  </si>
  <si>
    <t>-1550099848</t>
  </si>
  <si>
    <t>762331812</t>
  </si>
  <si>
    <t>Demontáž vázaných kcí krovů z hranolů průřezové pl přes 120 do 224 cm2</t>
  </si>
  <si>
    <t>-1899036420</t>
  </si>
  <si>
    <t>krokev 120/150 mm</t>
  </si>
  <si>
    <t>6,06*2*10</t>
  </si>
  <si>
    <t>šikmý sloupek 150/160 mm</t>
  </si>
  <si>
    <t>4,15*2</t>
  </si>
  <si>
    <t>kleština 2x100/160 mm</t>
  </si>
  <si>
    <t>2*1,50*2</t>
  </si>
  <si>
    <t>2*3,20</t>
  </si>
  <si>
    <t>vaznice 150/180 mm</t>
  </si>
  <si>
    <t>8,30*2</t>
  </si>
  <si>
    <t>pozednice 180/150 mm</t>
  </si>
  <si>
    <t>-546287910</t>
  </si>
  <si>
    <t>6,06*2*8,98</t>
  </si>
  <si>
    <t>763721801</t>
  </si>
  <si>
    <t>Demontáž dřevostaveb schodiště přímého s podstupnicemi šířky ramene do 1000 mm</t>
  </si>
  <si>
    <t>-1973905111</t>
  </si>
  <si>
    <t>schody na půdě</t>
  </si>
  <si>
    <t>1,00</t>
  </si>
  <si>
    <t>-1874324993</t>
  </si>
  <si>
    <t>764002801</t>
  </si>
  <si>
    <t>Demontáž závětrné lišty do suti</t>
  </si>
  <si>
    <t>-1884828133</t>
  </si>
  <si>
    <t>6,06*2</t>
  </si>
  <si>
    <t>-1385667299</t>
  </si>
  <si>
    <t>8,98*2</t>
  </si>
  <si>
    <t>764004863</t>
  </si>
  <si>
    <t>Demontáž svodu k dalšímu použití</t>
  </si>
  <si>
    <t>-1010021170</t>
  </si>
  <si>
    <t>3,60*2</t>
  </si>
  <si>
    <t>764508131</t>
  </si>
  <si>
    <t>Montáž kruhového svodu</t>
  </si>
  <si>
    <t>-1445317195</t>
  </si>
  <si>
    <t>zpětná montáž a napojení na svod navazujícího objektu</t>
  </si>
  <si>
    <t>-975410295</t>
  </si>
  <si>
    <t>767996703</t>
  </si>
  <si>
    <t>Demontáž atypických zámečnických konstrukcí řezáním hm jednotlivých dílů přes 100 do 250 kg</t>
  </si>
  <si>
    <t>1692531045</t>
  </si>
  <si>
    <t>ocelové schodiště, odhad</t>
  </si>
  <si>
    <t>250,00</t>
  </si>
  <si>
    <t>771531801</t>
  </si>
  <si>
    <t>Demontáž podlah z dlaždic cihelných kladených do malty</t>
  </si>
  <si>
    <t>-1377775345</t>
  </si>
  <si>
    <t>půda</t>
  </si>
  <si>
    <t>51,79</t>
  </si>
  <si>
    <t>787</t>
  </si>
  <si>
    <t>Dokončovací práce - zasklívání</t>
  </si>
  <si>
    <t>787600802</t>
  </si>
  <si>
    <t>Vysklívání oken a dveří plochy skla plochého přes 1 do 3 m2</t>
  </si>
  <si>
    <t>-823109830</t>
  </si>
  <si>
    <t>Vedlejší rozpočtové náklady</t>
  </si>
  <si>
    <t>VRN7</t>
  </si>
  <si>
    <t>Provozní vlivy</t>
  </si>
  <si>
    <t>079002</t>
  </si>
  <si>
    <t>Odpojení objektu od stávajících sítí, zaslepení stávajících rozvodů</t>
  </si>
  <si>
    <t>soubor</t>
  </si>
  <si>
    <t>1024</t>
  </si>
  <si>
    <t>-513495105</t>
  </si>
  <si>
    <t>VRN9</t>
  </si>
  <si>
    <t>Ostatní náklady</t>
  </si>
  <si>
    <t>09410300</t>
  </si>
  <si>
    <t>Náklady na plánované vyklizení objektu - předpoklad doby vyklízení 40 hodin</t>
  </si>
  <si>
    <t>931746582</t>
  </si>
  <si>
    <t xml:space="preserve">D.1.1.b - Architektonicko stavební řešení - přístavba venkovní učebny </t>
  </si>
  <si>
    <t>OST - Ostatní</t>
  </si>
  <si>
    <t>121151104</t>
  </si>
  <si>
    <t>Sejmutí ornice plochy do 100 m2 tl vrstvy přes 200 do 250 mm strojně</t>
  </si>
  <si>
    <t>506347824</t>
  </si>
  <si>
    <t>10,00*6,00</t>
  </si>
  <si>
    <t>131251103</t>
  </si>
  <si>
    <t>Hloubení jam nezapažených v hornině třídy těžitelnosti I skupiny 3 objem do 100 m3 strojně</t>
  </si>
  <si>
    <t>535906038</t>
  </si>
  <si>
    <t>pod učebnou</t>
  </si>
  <si>
    <t>(1,00*1,60+0,50*1,10+0,50*0,60+0,50*0,10)*10,00</t>
  </si>
  <si>
    <t>132251102</t>
  </si>
  <si>
    <t>Hloubení rýh nezapažených š do 800 mm v hornině třídy těžitelnosti I skupiny 3 objem do 50 m3 strojně</t>
  </si>
  <si>
    <t>1861028087</t>
  </si>
  <si>
    <t>pod objekt učebny</t>
  </si>
  <si>
    <t>0,65*0,50*(10,00+4,20*2)</t>
  </si>
  <si>
    <t>0,65*(0,50+1,60)/2*1,50*2</t>
  </si>
  <si>
    <t>0,65*1,60*(10,00+1,65*2)</t>
  </si>
  <si>
    <t>162251102</t>
  </si>
  <si>
    <t>Vodorovné přemístění přes 20 do 50 m výkopku/sypaniny z horniny třídy těžitelnosti I skupiny 1 až 3</t>
  </si>
  <si>
    <t>1231914615</t>
  </si>
  <si>
    <t>přemístění ornice v rámci pozemku investora</t>
  </si>
  <si>
    <t>10,00*6,00*0,25</t>
  </si>
  <si>
    <t>1239119877</t>
  </si>
  <si>
    <t>výkop</t>
  </si>
  <si>
    <t>51,265+21,86</t>
  </si>
  <si>
    <t>zásyp</t>
  </si>
  <si>
    <t>-44,60</t>
  </si>
  <si>
    <t>162751119</t>
  </si>
  <si>
    <t>Příplatek k vodorovnému přemístění výkopku/sypaniny z horniny třídy těžitelnosti I skupiny 1 až 3 ZKD 1000 m přes 10000 m</t>
  </si>
  <si>
    <t>-215952308</t>
  </si>
  <si>
    <t>28,525*6 "Přepočtené koeficientem množství</t>
  </si>
  <si>
    <t>171201221</t>
  </si>
  <si>
    <t>Poplatek za uložení na skládce (skládkovné) zeminy a kamení kód odpadu 17 05 04</t>
  </si>
  <si>
    <t>450041886</t>
  </si>
  <si>
    <t>28,525*1,6 "Přepočtené koeficientem množství</t>
  </si>
  <si>
    <t>2118315507</t>
  </si>
  <si>
    <t>2044730009</t>
  </si>
  <si>
    <t>(1,00*2,165+0,50*1,65+0,50*1,15+0,50*0,65+3,80*0,15)*10,00</t>
  </si>
  <si>
    <t>58333674</t>
  </si>
  <si>
    <t>kamenivo těžené hrubé frakce 16/32</t>
  </si>
  <si>
    <t>-303819377</t>
  </si>
  <si>
    <t>kamenivo těžené hrubé frakce 4/32</t>
  </si>
  <si>
    <t>(1,00*2,165+0,50*1,65+0,50*1,15+0,50*0,65+3,80*0,15)*10,00*1,80</t>
  </si>
  <si>
    <t>181951112</t>
  </si>
  <si>
    <t>Úprava pláně v hornině třídy těžitelnosti I skupiny 1 až 3 se zhutněním strojně</t>
  </si>
  <si>
    <t>2063019183</t>
  </si>
  <si>
    <t>pod desku</t>
  </si>
  <si>
    <t>9,60*6,60</t>
  </si>
  <si>
    <t>pasy</t>
  </si>
  <si>
    <t>0,65*(10,00+5,75*2)</t>
  </si>
  <si>
    <t>0,65*(10,00+1,65*2)</t>
  </si>
  <si>
    <t>271572211</t>
  </si>
  <si>
    <t>Podsyp pod základové konstrukce se zhutněním z netříděného štěrkopísku</t>
  </si>
  <si>
    <t>1659550307</t>
  </si>
  <si>
    <t>skladba S2 - stěrk 4-32 mm</t>
  </si>
  <si>
    <t>9,60*6,60*0,20</t>
  </si>
  <si>
    <t>27332131.R.13</t>
  </si>
  <si>
    <t>-1120718167</t>
  </si>
  <si>
    <t>skladba S2</t>
  </si>
  <si>
    <t>9,60*6,60*0,15</t>
  </si>
  <si>
    <t>-1793853622</t>
  </si>
  <si>
    <t>KARI síť 6/100/100 - viz výpis výztuže prvek č. 27 KH300 - 2000x3000 mm</t>
  </si>
  <si>
    <t>2,00*3,00*14*4,44/1000</t>
  </si>
  <si>
    <t>274321511</t>
  </si>
  <si>
    <t>Základové pasy ze ŽB bez zvýšených nároků na prostředí tř. C 25/30 XC2</t>
  </si>
  <si>
    <t>783855476</t>
  </si>
  <si>
    <t>0,65*0,50*(10,00+5,75*2+0,50*3)</t>
  </si>
  <si>
    <t>0,65*0,30*(10,00+1,65*2)</t>
  </si>
  <si>
    <t>1960351815</t>
  </si>
  <si>
    <t>odstupňování</t>
  </si>
  <si>
    <t>(0,50+0,20)*4*2</t>
  </si>
  <si>
    <t>2123990582</t>
  </si>
  <si>
    <t>274361821</t>
  </si>
  <si>
    <t>Výztuž základových pasů betonářskou ocelí 10 505 (R)</t>
  </si>
  <si>
    <t>-274026801</t>
  </si>
  <si>
    <t>viz výpis výztuže, odpočet výztuže nosníku a věnce</t>
  </si>
  <si>
    <t>1086,282/1000-0,084-0,124</t>
  </si>
  <si>
    <t>279113154</t>
  </si>
  <si>
    <t>Základová zeď tl přes 250 do 300 mm z tvárnic ztraceného bednění včetně výplně z betonu tř. C 25/30</t>
  </si>
  <si>
    <t>-1246999958</t>
  </si>
  <si>
    <t>2,50*(10,00+1,35*2)</t>
  </si>
  <si>
    <t>(2,00+1,50+1,00)*0,50*2</t>
  </si>
  <si>
    <t>0,50*4,00*2</t>
  </si>
  <si>
    <t>0,50*10,00</t>
  </si>
  <si>
    <t>311238650</t>
  </si>
  <si>
    <t>Zdivo jednovrstvé tepelně izolační z cihel broušených P8 s vnitřní izolací z minerální vlny na tenkovrstvou maltu U přes 0,18 do 0,22 W/m2K tl 300 mm</t>
  </si>
  <si>
    <t>479792166</t>
  </si>
  <si>
    <t>ostění u otvoru</t>
  </si>
  <si>
    <t>3,00*0,60*2</t>
  </si>
  <si>
    <t>parapet pod oknem</t>
  </si>
  <si>
    <t>3,45*0,45*2</t>
  </si>
  <si>
    <t>311238655</t>
  </si>
  <si>
    <t>Zdivo jednovrstvé tepelně izolační z cihel broušených P10 s vnitřní izolací z minerální vlny na tenkovrstvou maltu U přes 0,18 do 0,22 W/m2K tl 440 mm</t>
  </si>
  <si>
    <t>-50645938</t>
  </si>
  <si>
    <t>obvod</t>
  </si>
  <si>
    <t>3,00*(10,00+6,25*2)</t>
  </si>
  <si>
    <t>štít</t>
  </si>
  <si>
    <t>4,00*7,00</t>
  </si>
  <si>
    <t>jedna řada nad ŽB překladem</t>
  </si>
  <si>
    <t>0,25*10,00</t>
  </si>
  <si>
    <t>41332141.R.1</t>
  </si>
  <si>
    <t>Nosníky ze ŽB tř. C 25/30 - XC1</t>
  </si>
  <si>
    <t>-1167075203</t>
  </si>
  <si>
    <t xml:space="preserve">ŽB překlad </t>
  </si>
  <si>
    <t>0,28*0,25*(8,80+0,25*2)</t>
  </si>
  <si>
    <t>413351121</t>
  </si>
  <si>
    <t>Zřízení bednění nosníků a průvlaků bez podpěrné kce výšky přes 100 cm</t>
  </si>
  <si>
    <t>-2074107968</t>
  </si>
  <si>
    <t>((0,25+0,20)*2+0,28)*(8,80+0,25*2)</t>
  </si>
  <si>
    <t>413351122</t>
  </si>
  <si>
    <t>Odstranění bednění nosníků a průvlaků bez podpěrné kce výšky přes 100 cm</t>
  </si>
  <si>
    <t>37565942</t>
  </si>
  <si>
    <t>413352115</t>
  </si>
  <si>
    <t>Zřízení podpěrné konstrukce nosníků výšky podepření do 4 m pro nosník výšky přes 100 cm</t>
  </si>
  <si>
    <t>-1417925396</t>
  </si>
  <si>
    <t>413352116</t>
  </si>
  <si>
    <t>Odstranění podpěrné konstrukce nosníků výšky podepření do 4 m pro nosník výšky přes 100 cm</t>
  </si>
  <si>
    <t>-1474470245</t>
  </si>
  <si>
    <t>413361821</t>
  </si>
  <si>
    <t>Výztuž nosníků, volných trámů nebo průvlaků volných trámů betonářskou ocelí 10 505</t>
  </si>
  <si>
    <t>368438856</t>
  </si>
  <si>
    <t>viz výpis výztuže</t>
  </si>
  <si>
    <t>prvky č. 16 a 17</t>
  </si>
  <si>
    <t>9,70*6*1,208/1000</t>
  </si>
  <si>
    <t>0,955*65*0,222/1000</t>
  </si>
  <si>
    <t>41732151.R.2</t>
  </si>
  <si>
    <t>Ztužující pásy a věnce ze ŽB tř. C 25/30 XC2</t>
  </si>
  <si>
    <t>-64255046</t>
  </si>
  <si>
    <t>ŽB věnec</t>
  </si>
  <si>
    <t>0,34*0,20*(6,25+(9,10+0,34*2))*2</t>
  </si>
  <si>
    <t>639018050</t>
  </si>
  <si>
    <t>(0,20+0,20)*2*(6,25+(9,10+0,34*2))*2</t>
  </si>
  <si>
    <t>-785064673</t>
  </si>
  <si>
    <t>327416742</t>
  </si>
  <si>
    <t>prvky č. 10 a 14</t>
  </si>
  <si>
    <t>0,975*160*0,222/1000</t>
  </si>
  <si>
    <t>6,12*12*1,208/1000</t>
  </si>
  <si>
    <t>421374232</t>
  </si>
  <si>
    <t>Kabelová chránička pro soudržné předpínání plastová pro předpínací výztuž nosné konstrukce mostů D do 65 mm</t>
  </si>
  <si>
    <t>-2027694665</t>
  </si>
  <si>
    <t>v ŽB věnci jako chránička pro tyč průměru 20 mm, vnitřní průměr chráničky 30 mm</t>
  </si>
  <si>
    <t>0,50*2</t>
  </si>
  <si>
    <t>434313115</t>
  </si>
  <si>
    <t>Schody z vibrolisovaných prefabrikátů se zřízením podkladních stupňů z betonu C 20/25</t>
  </si>
  <si>
    <t>-651299539</t>
  </si>
  <si>
    <t>prefa bet. stupeň u vchodu</t>
  </si>
  <si>
    <t>2,00</t>
  </si>
  <si>
    <t>2010401547</t>
  </si>
  <si>
    <t>612321121</t>
  </si>
  <si>
    <t>Vápenocementová omítka hladká jednovrstvá vnitřních stěn nanášená ručně</t>
  </si>
  <si>
    <t>2081130302</t>
  </si>
  <si>
    <t>m.č. 0.20</t>
  </si>
  <si>
    <t>pod akustickým obkladem</t>
  </si>
  <si>
    <t>0,32*9,10</t>
  </si>
  <si>
    <t>štítové stěny</t>
  </si>
  <si>
    <t>((6,12+3,50)/2*1,20+6,12*3,35)*2</t>
  </si>
  <si>
    <t>stěna se vstupem</t>
  </si>
  <si>
    <t>3,20*9,10</t>
  </si>
  <si>
    <t>odpočet otvorů</t>
  </si>
  <si>
    <t>-(3,45*1,75*2+1,90*2,20)</t>
  </si>
  <si>
    <t>612321131</t>
  </si>
  <si>
    <t>Potažení vnitřních stěn vápenocementovým štukem tloušťky do 3 mm</t>
  </si>
  <si>
    <t>-506694531</t>
  </si>
  <si>
    <t>622131101</t>
  </si>
  <si>
    <t>Cementový postřik vnějších stěn nanášený celoplošně ručně</t>
  </si>
  <si>
    <t>1882319220</t>
  </si>
  <si>
    <t>pod klinkery</t>
  </si>
  <si>
    <t>severní pohled</t>
  </si>
  <si>
    <t>10,00*2,90</t>
  </si>
  <si>
    <t>-(8,80*2,60)</t>
  </si>
  <si>
    <t>jižní pohled</t>
  </si>
  <si>
    <t>východní a západní pohled</t>
  </si>
  <si>
    <t>(7,00*3,01+7,00*3,51/2)*2</t>
  </si>
  <si>
    <t>pod omítku</t>
  </si>
  <si>
    <t>0,75*8,80</t>
  </si>
  <si>
    <t>ztracené bednění</t>
  </si>
  <si>
    <t>pohled jižní</t>
  </si>
  <si>
    <t>1,40*13,765</t>
  </si>
  <si>
    <t>pohled východní</t>
  </si>
  <si>
    <t>9,50*(1,415+0,75)/2*2</t>
  </si>
  <si>
    <t>622131121</t>
  </si>
  <si>
    <t>Penetrační nátěr vnějších stěn nanášený ručně</t>
  </si>
  <si>
    <t>-1836664629</t>
  </si>
  <si>
    <t>-401960852</t>
  </si>
  <si>
    <t>-698253206</t>
  </si>
  <si>
    <t>-1717622345</t>
  </si>
  <si>
    <t>rohy</t>
  </si>
  <si>
    <t>učebna</t>
  </si>
  <si>
    <t>(4,50+3,00)*2</t>
  </si>
  <si>
    <t>okno</t>
  </si>
  <si>
    <t>2,60*2</t>
  </si>
  <si>
    <t>apu</t>
  </si>
  <si>
    <t>1,75*2</t>
  </si>
  <si>
    <t>nadpraží</t>
  </si>
  <si>
    <t>3,45*2+1,90</t>
  </si>
  <si>
    <t>parapet</t>
  </si>
  <si>
    <t>3,45*2</t>
  </si>
  <si>
    <t>59051486</t>
  </si>
  <si>
    <t>profil rohový PVC 15x15mm s výztužnou tkaninou š 100mm pro ETICS</t>
  </si>
  <si>
    <t>-1844143478</t>
  </si>
  <si>
    <t>20,2*1,05 "Přepočtené koeficientem množství</t>
  </si>
  <si>
    <t>28342205</t>
  </si>
  <si>
    <t>profil začišťovací PVC 6mm s výztužnou tkaninou pro ostění ETICS</t>
  </si>
  <si>
    <t>55801141</t>
  </si>
  <si>
    <t>3,5*1,05 "Přepočtené koeficientem množství</t>
  </si>
  <si>
    <t>887367507</t>
  </si>
  <si>
    <t>8,8*1,05 "Přepočtené koeficientem množství</t>
  </si>
  <si>
    <t>-390200557</t>
  </si>
  <si>
    <t>6,9*1,05 "Přepočtené koeficientem množství</t>
  </si>
  <si>
    <t>622321121</t>
  </si>
  <si>
    <t>Vápenocementová omítka hladká jednovrstvá vnějších stěn nanášená ručně</t>
  </si>
  <si>
    <t>-1267648313</t>
  </si>
  <si>
    <t>622321191</t>
  </si>
  <si>
    <t>Příplatek k vápenocementové omítce vnějších stěn za každých dalších 5 mm tloušťky ručně</t>
  </si>
  <si>
    <t>1512296690</t>
  </si>
  <si>
    <t>pod klinkery tl. 20 mm (základní položka do 15 mm)</t>
  </si>
  <si>
    <t>101,83*1</t>
  </si>
  <si>
    <t>pod omítku tl. 30 mm (základní položka do 15 mm)</t>
  </si>
  <si>
    <t>9,705*3</t>
  </si>
  <si>
    <t>622521022</t>
  </si>
  <si>
    <t>Tenkovrstvá silikátová zatíraná omítka zrnitost 2,0 mm vnějších stěn</t>
  </si>
  <si>
    <t>-1792536600</t>
  </si>
  <si>
    <t>629991011</t>
  </si>
  <si>
    <t>Zakrytí výplní otvorů a svislých ploch fólií přilepenou lepící páskou</t>
  </si>
  <si>
    <t>1743145010</t>
  </si>
  <si>
    <t>vnitřní strana</t>
  </si>
  <si>
    <t>3,45*1,75*2+1,90*2,20</t>
  </si>
  <si>
    <t>vnější</t>
  </si>
  <si>
    <t>16,255</t>
  </si>
  <si>
    <t>-435831938</t>
  </si>
  <si>
    <t>skladba P3 - ochrana izolace v tl. 50 mm</t>
  </si>
  <si>
    <t>57,15*0,05</t>
  </si>
  <si>
    <t>573623431</t>
  </si>
  <si>
    <t>skladba P3 - tl. 85 mm</t>
  </si>
  <si>
    <t>57,15</t>
  </si>
  <si>
    <t>612190113</t>
  </si>
  <si>
    <t>základní tl. 50 mm, navýšení o 35 mm, 35/5 = 7x</t>
  </si>
  <si>
    <t>57,15*7</t>
  </si>
  <si>
    <t>-799908908</t>
  </si>
  <si>
    <t>skladba P3</t>
  </si>
  <si>
    <t>634112126</t>
  </si>
  <si>
    <t>Obvodová dilatace podlahovým páskem z pěnového PE s fólií mezi stěnou a mazaninou nebo potěrem v 100 mm</t>
  </si>
  <si>
    <t>-1776590327</t>
  </si>
  <si>
    <t>(6,25+9,10)*2</t>
  </si>
  <si>
    <t>69377636</t>
  </si>
  <si>
    <t>(10,00+1,50)*(2,90+1,50)</t>
  </si>
  <si>
    <t>(7,00*3,01+(7,00+1,50*(3,51+1,50)/2))*2</t>
  </si>
  <si>
    <t>2067663710</t>
  </si>
  <si>
    <t>164,855*30 "Přepočtené koeficientem množství</t>
  </si>
  <si>
    <t>-1097126562</t>
  </si>
  <si>
    <t>944511111</t>
  </si>
  <si>
    <t>Montáž ochranné sítě z textilie z umělých vláken</t>
  </si>
  <si>
    <t>-1309493104</t>
  </si>
  <si>
    <t>944511211</t>
  </si>
  <si>
    <t>Příplatek k ochranné síti za první a ZKD den použití</t>
  </si>
  <si>
    <t>1966318198</t>
  </si>
  <si>
    <t>944511811</t>
  </si>
  <si>
    <t>Demontáž ochranné sítě z textilie z umělých vláken</t>
  </si>
  <si>
    <t>2083925280</t>
  </si>
  <si>
    <t>-326650334</t>
  </si>
  <si>
    <t>1246926820</t>
  </si>
  <si>
    <t>953943211</t>
  </si>
  <si>
    <t>Osazování hasicího přístroje</t>
  </si>
  <si>
    <t>-705643011</t>
  </si>
  <si>
    <t>dle PBŘ</t>
  </si>
  <si>
    <t>34A, 183 B práškový</t>
  </si>
  <si>
    <t>44932114</t>
  </si>
  <si>
    <t>přístroj hasicí ruční práškový PG 6 LE</t>
  </si>
  <si>
    <t>313610944</t>
  </si>
  <si>
    <t>přístroj hasící ruční práškový 6 kg - 34A/183B/C</t>
  </si>
  <si>
    <t>998017002</t>
  </si>
  <si>
    <t>Přesun hmot s omezením mechanizace pro budovy v přes 6 do 12 m</t>
  </si>
  <si>
    <t>709842836</t>
  </si>
  <si>
    <t>711111002</t>
  </si>
  <si>
    <t>Provedení izolace proti zemní vlhkosti vodorovné za studena lakem asfaltovým</t>
  </si>
  <si>
    <t>191117521</t>
  </si>
  <si>
    <t>10,00*7,00</t>
  </si>
  <si>
    <t>základový pás</t>
  </si>
  <si>
    <t>0,30*10,00</t>
  </si>
  <si>
    <t>0,30*(1,36+0,50*3)</t>
  </si>
  <si>
    <t>1683115192</t>
  </si>
  <si>
    <t>73,858*0,00039 "Přepočtené koeficientem množství</t>
  </si>
  <si>
    <t>711112002</t>
  </si>
  <si>
    <t>Provedení izolace proti zemní vlhkosti svislé za studena lakem asfaltovým</t>
  </si>
  <si>
    <t>494786381</t>
  </si>
  <si>
    <t>ztracené bednění výška 500 mm + 275 vytažení podlaha</t>
  </si>
  <si>
    <t>(0,50+0,275)*10,00</t>
  </si>
  <si>
    <t>ztracené bednění výška 2500 mm + 325 vytažení podlaha</t>
  </si>
  <si>
    <t>(2,50+0,325)*10,00</t>
  </si>
  <si>
    <t>odstupňované strany + 325 vytažení podlaha</t>
  </si>
  <si>
    <t>(2,50+0,325)*(1,35*2)</t>
  </si>
  <si>
    <t>(2,00+1,50+1,00+0,325*3)*0,50*2</t>
  </si>
  <si>
    <t>(0,50+0,325)*4,00*2</t>
  </si>
  <si>
    <t>-460567641</t>
  </si>
  <si>
    <t>55,703*0,00041 "Přepočtené koeficientem množství</t>
  </si>
  <si>
    <t>-1077788043</t>
  </si>
  <si>
    <t>skladba S2 - 2x</t>
  </si>
  <si>
    <t>10,00*7,00*2</t>
  </si>
  <si>
    <t>0,30*10,00*2</t>
  </si>
  <si>
    <t>0,30*(1,36+0,50*3)*2</t>
  </si>
  <si>
    <t>62855001</t>
  </si>
  <si>
    <t>pás asfaltový natavitelný modifikovaný SBS tl 4,0mm s vložkou z polyesterové rohože a spalitelnou PE fólií nebo jemnozrnným minerálním posypem na horním povrchu</t>
  </si>
  <si>
    <t>-697809670</t>
  </si>
  <si>
    <t>147,716*1,1655 "Přepočtené koeficientem množství</t>
  </si>
  <si>
    <t>-409380437</t>
  </si>
  <si>
    <t>55,703</t>
  </si>
  <si>
    <t>-1445315983</t>
  </si>
  <si>
    <t>111,406*1,221 "Přepočtené koeficientem množství</t>
  </si>
  <si>
    <t>711161173</t>
  </si>
  <si>
    <t>Provedení izolace proti zemní vlhkosti vodorovné z nopové fólie</t>
  </si>
  <si>
    <t>1961801869</t>
  </si>
  <si>
    <t>zateplení podzemní části základu ztraceného bednění</t>
  </si>
  <si>
    <t>2,50*(1,35*2)</t>
  </si>
  <si>
    <t>28323005</t>
  </si>
  <si>
    <t>fólie profilovaná (nopová) drenážní HDPE s výškou nopů 8mm</t>
  </si>
  <si>
    <t>297928065</t>
  </si>
  <si>
    <t>20,25*1,1655 "Přepočtené koeficientem množství</t>
  </si>
  <si>
    <t>998711202</t>
  </si>
  <si>
    <t>Přesun hmot procentní pro izolace proti vodě, vlhkosti a plynům v objektech v přes 6 do 12 m</t>
  </si>
  <si>
    <t>-1388073596</t>
  </si>
  <si>
    <t>-591611664</t>
  </si>
  <si>
    <t>v místě pod vnější výplní otvorů</t>
  </si>
  <si>
    <t>0,20*8,80</t>
  </si>
  <si>
    <t>28372307</t>
  </si>
  <si>
    <t>deska EPS 100 pro konstrukce s běžným zatížením λ=0,037 tl 70mm</t>
  </si>
  <si>
    <t>86173461</t>
  </si>
  <si>
    <t>57,15*1,05 "Přepočtené koeficientem množství</t>
  </si>
  <si>
    <t>28372309</t>
  </si>
  <si>
    <t>deska EPS 100 pro konstrukce s běžným zatížením λ=0,037 tl 100mm</t>
  </si>
  <si>
    <t>-67360046</t>
  </si>
  <si>
    <t>28372313</t>
  </si>
  <si>
    <t>deska EPS 100 pro konstrukce s běžným zatížením λ=0,037 tl 130mm</t>
  </si>
  <si>
    <t>2037456389</t>
  </si>
  <si>
    <t>28372308</t>
  </si>
  <si>
    <t>deska EPS 100 pro konstrukce s běžným zatížením λ=0,037 tl 80mm</t>
  </si>
  <si>
    <t>1950848443</t>
  </si>
  <si>
    <t>884981800</t>
  </si>
  <si>
    <t>tep. izolace ŽB věnce</t>
  </si>
  <si>
    <t>0,20*(10,00+7,00)*2</t>
  </si>
  <si>
    <t>28375938</t>
  </si>
  <si>
    <t>deska EPS 70 fasádní λ=0,039 tl 100mm</t>
  </si>
  <si>
    <t>-882721476</t>
  </si>
  <si>
    <t>6,8*1,05 "Přepočtené koeficientem množství</t>
  </si>
  <si>
    <t>1141055268</t>
  </si>
  <si>
    <t>tep. izolace ŽB překladu</t>
  </si>
  <si>
    <t>0,25*(8,80+0,30*2)</t>
  </si>
  <si>
    <t>28375952</t>
  </si>
  <si>
    <t>deska EPS 70 fasádní λ=0,039 tl 160mm</t>
  </si>
  <si>
    <t>-2046056280</t>
  </si>
  <si>
    <t>2,35*1,05 "Přepočtené koeficientem množství</t>
  </si>
  <si>
    <t>713131145</t>
  </si>
  <si>
    <t>Montáž izolace tepelné stěn a základů lepením bodově rohoží, pásů, dílců, desek</t>
  </si>
  <si>
    <t>-436727092</t>
  </si>
  <si>
    <t>28376426</t>
  </si>
  <si>
    <t>deska z polystyrénu XPS, hrana polodrážková a hladký povrch 300kPA tl 150mm</t>
  </si>
  <si>
    <t>-1303850986</t>
  </si>
  <si>
    <t>20,25*1,05 "Přepočtené koeficientem množství</t>
  </si>
  <si>
    <t>713132311</t>
  </si>
  <si>
    <t xml:space="preserve">Montáž izolace tepelné do roštu  jednosměrného svislého budov v do 6 m</t>
  </si>
  <si>
    <t>967039683</t>
  </si>
  <si>
    <t>skladba AS1</t>
  </si>
  <si>
    <t>3,00*9,10</t>
  </si>
  <si>
    <t>63231235</t>
  </si>
  <si>
    <t>deska speciální akustická tl 80mm</t>
  </si>
  <si>
    <t>1764060100</t>
  </si>
  <si>
    <t>27,3*1,05 "Přepočtené koeficientem množství</t>
  </si>
  <si>
    <t>-1636062367</t>
  </si>
  <si>
    <t>skladba AS2</t>
  </si>
  <si>
    <t>(6,00+3,50)/2*1,20</t>
  </si>
  <si>
    <t>6,00*1,20</t>
  </si>
  <si>
    <t>63150928</t>
  </si>
  <si>
    <t>deska speciální akustická tl 30mm</t>
  </si>
  <si>
    <t>1376567358</t>
  </si>
  <si>
    <t>12,9*1,02 "Přepočtené koeficientem množství</t>
  </si>
  <si>
    <t>-165291714</t>
  </si>
  <si>
    <t>skladba ST2</t>
  </si>
  <si>
    <t>5,00*2*10,00</t>
  </si>
  <si>
    <t>-(0,66*0,98*4)</t>
  </si>
  <si>
    <t>63152137</t>
  </si>
  <si>
    <t>pás tepelně izolační univerzální λ=0,034-0,035 tl 180mm</t>
  </si>
  <si>
    <t>-1462705839</t>
  </si>
  <si>
    <t>97,413*1,05 "Přepočtené koeficientem množství</t>
  </si>
  <si>
    <t>998713202</t>
  </si>
  <si>
    <t>Přesun hmot procentní pro izolace tepelné v objektech v přes 6 do 12 m</t>
  </si>
  <si>
    <t>-211234897</t>
  </si>
  <si>
    <t>714121013</t>
  </si>
  <si>
    <t>Montáž podstropních panelů s rozšířenou zvukovou pohltivostí zavěšených na skrytý rošt</t>
  </si>
  <si>
    <t>-1900226959</t>
  </si>
  <si>
    <t>skladba AP1</t>
  </si>
  <si>
    <t>3,50*9,10</t>
  </si>
  <si>
    <t>59036045</t>
  </si>
  <si>
    <t>panel akustický tl 19mm</t>
  </si>
  <si>
    <t>-1255706281</t>
  </si>
  <si>
    <t>31,85*1,05 "Přepočtené koeficientem množství</t>
  </si>
  <si>
    <t>-1315686054</t>
  </si>
  <si>
    <t>skladba AC3</t>
  </si>
  <si>
    <t>2,00*9,10</t>
  </si>
  <si>
    <t>-1056734009</t>
  </si>
  <si>
    <t>18,2*1,05 "Přepočtené koeficientem množství</t>
  </si>
  <si>
    <t>567975177</t>
  </si>
  <si>
    <t>230102900</t>
  </si>
  <si>
    <t>40,2*1,05 "Přepočtené koeficientem množství</t>
  </si>
  <si>
    <t>998714202</t>
  </si>
  <si>
    <t>Přesun hmot procentní pro akustická a protiotřesová opatření v objektech v do 12 m</t>
  </si>
  <si>
    <t>2102383536</t>
  </si>
  <si>
    <t>725291511</t>
  </si>
  <si>
    <t>Doplňky zařízení koupelen a záchodů plastové dávkovač tekutého mýdla na 350 ml</t>
  </si>
  <si>
    <t>514845425</t>
  </si>
  <si>
    <t>A.21</t>
  </si>
  <si>
    <t>dávkovač tekutého mýdla - nástěnný, nerez povrch matový, uzamykatelný, obsah 1,20 L</t>
  </si>
  <si>
    <t>725291631</t>
  </si>
  <si>
    <t>Doplňky zařízení koupelen a záchodů nerezové zásobník papírových ručníků</t>
  </si>
  <si>
    <t>1370070917</t>
  </si>
  <si>
    <t>zásobník na papírové ručníky - drátěný, nerez, objem dle možností, umístěný v blízkosti umyvadla, včetně kotvících prvků umožňující připevnění na stěn</t>
  </si>
  <si>
    <t>998725201</t>
  </si>
  <si>
    <t>Přesun hmot procentní pro zařizovací předměty v objektech v do 6 m</t>
  </si>
  <si>
    <t>-1054450613</t>
  </si>
  <si>
    <t>358133705</t>
  </si>
  <si>
    <t>DK.05 horní kleština 25/150 mm</t>
  </si>
  <si>
    <t>1,10*11</t>
  </si>
  <si>
    <t>DK.03 hambalek 100/80 mm</t>
  </si>
  <si>
    <t>4,63*5</t>
  </si>
  <si>
    <t>1779092724</t>
  </si>
  <si>
    <t>1,10*11*0,025*0,15</t>
  </si>
  <si>
    <t>4,63*5*0,10*0,08</t>
  </si>
  <si>
    <t>0,23*1,1 "Přepočtené koeficientem množství</t>
  </si>
  <si>
    <t>-191333699</t>
  </si>
  <si>
    <t>DK.02 krokev 100/180 mm</t>
  </si>
  <si>
    <t>5,56*26</t>
  </si>
  <si>
    <t>DK.03 hambalek 2x80/180 mm</t>
  </si>
  <si>
    <t>2*4,63*5</t>
  </si>
  <si>
    <t>DK.01 pozednice 160/140 mm</t>
  </si>
  <si>
    <t>11,00*2</t>
  </si>
  <si>
    <t>DK.04 vrcholová vaznice 160/140 mm</t>
  </si>
  <si>
    <t>11,00*1</t>
  </si>
  <si>
    <t>DK.06 spodní kleštiny 160/140 mm</t>
  </si>
  <si>
    <t>1,25*2</t>
  </si>
  <si>
    <t>801315078</t>
  </si>
  <si>
    <t>5,56*26*0,10*0,18</t>
  </si>
  <si>
    <t>2*4,63*5*0,08*0,18</t>
  </si>
  <si>
    <t>1,25*2*0,16*0,14</t>
  </si>
  <si>
    <t>3,325*1,1 "Přepočtené koeficientem množství</t>
  </si>
  <si>
    <t>60512132</t>
  </si>
  <si>
    <t>hranol stavební řezivo průřezu do 224cm2 přes dl 8m</t>
  </si>
  <si>
    <t>1093787409</t>
  </si>
  <si>
    <t>11,00*2*0,16*0,14</t>
  </si>
  <si>
    <t>11,00*1*0,16*0,14</t>
  </si>
  <si>
    <t>0,739*1,1 "Přepočtené koeficientem množství</t>
  </si>
  <si>
    <t>762342314</t>
  </si>
  <si>
    <t>Montáž laťování na střechách složitých sklonu do 60° osové vzdálenosti přes 150 do 360 mm</t>
  </si>
  <si>
    <t>-2040597527</t>
  </si>
  <si>
    <t>osová vzdálenost 210 mm</t>
  </si>
  <si>
    <t>5,66/0,21*11,00*2</t>
  </si>
  <si>
    <t>-1700654781</t>
  </si>
  <si>
    <t>osová vzdálenost 210 mm, 40x60 mm</t>
  </si>
  <si>
    <t>5,66/0,21*11,00*2*0,04*0,06</t>
  </si>
  <si>
    <t>1,423*1,1 "Přepočtené koeficientem množství</t>
  </si>
  <si>
    <t>1367086882</t>
  </si>
  <si>
    <t>kontralatě 40x60 mm</t>
  </si>
  <si>
    <t>5,66*26</t>
  </si>
  <si>
    <t>-1969502617</t>
  </si>
  <si>
    <t>5,66*26*0,04*0,06</t>
  </si>
  <si>
    <t>0,353*1,1 "Přepočtené koeficientem množství</t>
  </si>
  <si>
    <t>854846581</t>
  </si>
  <si>
    <t>762420012</t>
  </si>
  <si>
    <t>Obložení stropu z cementotřískových desek tl 14 mm na sraz šroubovaných, včetně povrchové úpravy</t>
  </si>
  <si>
    <t>-1336504936</t>
  </si>
  <si>
    <t>podbití štítů</t>
  </si>
  <si>
    <t>0,50*5,66*2*2</t>
  </si>
  <si>
    <t>delší strany půdorysu</t>
  </si>
  <si>
    <t>11,00*2*0,420</t>
  </si>
  <si>
    <t>obalení vyčnívajících prvků krovu - pozednice a vrcholová vaznice 160/140 mm</t>
  </si>
  <si>
    <t>0,50*(0,16+0,14)*2*3</t>
  </si>
  <si>
    <t>762723341</t>
  </si>
  <si>
    <t>Montáž prostorové vázané kce z lepených hranolů průřezové pl přes 288 do 450 cm2</t>
  </si>
  <si>
    <t>-1734518245</t>
  </si>
  <si>
    <t>prvek A.16, rozměr 200/150 mm, podrobný popis viz výpis ostatních výrobků</t>
  </si>
  <si>
    <t>2,90*8</t>
  </si>
  <si>
    <t>61223210</t>
  </si>
  <si>
    <t>hranol konstrukční BSH vrstvený lepený pohledový</t>
  </si>
  <si>
    <t>2080511345</t>
  </si>
  <si>
    <t>prvek A.18, rozměr 200/150 mm, podrobný popis viz výpis ostatních výrobků</t>
  </si>
  <si>
    <t>2,90*8*0,20*0,15</t>
  </si>
  <si>
    <t>0,696*1,05 "Přepočtené koeficientem množství</t>
  </si>
  <si>
    <t>998762202</t>
  </si>
  <si>
    <t>Přesun hmot procentní pro kce tesařské v objektech v přes 6 do 12 m</t>
  </si>
  <si>
    <t>-154149244</t>
  </si>
  <si>
    <t>Montáž parotěsné zábrany do SDK podhledu a podkroví</t>
  </si>
  <si>
    <t>576006968</t>
  </si>
  <si>
    <t>(0,47+4,00*2)*9,10</t>
  </si>
  <si>
    <t>fólie PE vyztužená pro parotěsnou vrstvu (reakce na oheň - třída E) 110g/m2, tl. 1 mm</t>
  </si>
  <si>
    <t>724593455</t>
  </si>
  <si>
    <t>74,49*1,1235 "Přepočtené koeficientem množství</t>
  </si>
  <si>
    <t>-25632394</t>
  </si>
  <si>
    <t>1092025390</t>
  </si>
  <si>
    <t>18,2*1,02 "Přepočtené koeficientem množství</t>
  </si>
  <si>
    <t>1934111659</t>
  </si>
  <si>
    <t>63231224</t>
  </si>
  <si>
    <t>deska speciální akustická tl 100mm</t>
  </si>
  <si>
    <t>973202380</t>
  </si>
  <si>
    <t>31,85*1,02 "Přepočtené koeficientem množství</t>
  </si>
  <si>
    <t>763161712</t>
  </si>
  <si>
    <t>SDK podkroví deska 1xA 12,5 TI 80 mm 15 kg/m3 REI 15 DP3 dvouvrstvá spodní kce profil CD+UD na krokvových závěsech</t>
  </si>
  <si>
    <t>-2105083544</t>
  </si>
  <si>
    <t>763172458</t>
  </si>
  <si>
    <t>Montáž dvířek revizních protipožárních SDK kcí vel. 900 x 900 mm pro podhledy</t>
  </si>
  <si>
    <t>198994732</t>
  </si>
  <si>
    <t>A.17, ROZMĚR JE 1000 x 2000 mm!</t>
  </si>
  <si>
    <t>59030765</t>
  </si>
  <si>
    <t xml:space="preserve">dvířka revizní protipožární pro stěny a podhledy EI 60  800x800 mm</t>
  </si>
  <si>
    <t>-1421667178</t>
  </si>
  <si>
    <t>998763402</t>
  </si>
  <si>
    <t>Přesun hmot procentní pro sádrokartonové konstrukce v objektech v přes 6 do 12 m</t>
  </si>
  <si>
    <t>-724148852</t>
  </si>
  <si>
    <t>764221408</t>
  </si>
  <si>
    <t>Oplechování větraného hřebene z Al plechu z hřebenáčů</t>
  </si>
  <si>
    <t>1496787165</t>
  </si>
  <si>
    <t>K05</t>
  </si>
  <si>
    <t>11,00</t>
  </si>
  <si>
    <t>Oplechování štítu závětrnou lištou z Al plechu rš 380 mm, barevný legovaný hliník, barva antracit RAL 7016, matné provedení</t>
  </si>
  <si>
    <t>-163036896</t>
  </si>
  <si>
    <t>K08</t>
  </si>
  <si>
    <t>12,50</t>
  </si>
  <si>
    <t>764223456</t>
  </si>
  <si>
    <t>Sněhový zachytávač krytiny z Al plechu průběžný dvoutrubkový</t>
  </si>
  <si>
    <t>1320795668</t>
  </si>
  <si>
    <t>K10</t>
  </si>
  <si>
    <t>44,00</t>
  </si>
  <si>
    <t>Žlab podokapní půlkruhový z Al plechu rš 250 mm, barevný legovaný hliník, barva antracit RAL 7016, matné provedení</t>
  </si>
  <si>
    <t>-1215515662</t>
  </si>
  <si>
    <t>K01</t>
  </si>
  <si>
    <t>22,00</t>
  </si>
  <si>
    <t>764521444</t>
  </si>
  <si>
    <t>Kotlík oválný (trychtýřový) pro podokapní žlaby z Al plechu 330/120 mm, barevný legovaný hliník, barva antracit RAL 7016, matné provedení</t>
  </si>
  <si>
    <t>-1155304331</t>
  </si>
  <si>
    <t>K02</t>
  </si>
  <si>
    <t>Svody kruhové včetně objímek, kolen, odskoků z Al plechu průměru 120 mm, barevný legovaný hliník, barva antracit RAL 7016, matné provedení</t>
  </si>
  <si>
    <t>-357323728</t>
  </si>
  <si>
    <t>K03</t>
  </si>
  <si>
    <t>4,10</t>
  </si>
  <si>
    <t>K04</t>
  </si>
  <si>
    <t>3,85</t>
  </si>
  <si>
    <t>998764202</t>
  </si>
  <si>
    <t>Přesun hmot procentní pro konstrukce klempířské v objektech v přes 6 do 12 m</t>
  </si>
  <si>
    <t>93997587</t>
  </si>
  <si>
    <t>765113111</t>
  </si>
  <si>
    <t>Krytina keramická okapová hrana s větracím pásem plastovým</t>
  </si>
  <si>
    <t>-1623893515</t>
  </si>
  <si>
    <t>765131111</t>
  </si>
  <si>
    <t>Montáž vláknocementové krytiny do 30° skládané z pravoúhlých formátů dvojité krytí počtu přes 10 do 20 ks/m2</t>
  </si>
  <si>
    <t>828931701</t>
  </si>
  <si>
    <t xml:space="preserve">střecha </t>
  </si>
  <si>
    <t>5,66*11,00*2</t>
  </si>
  <si>
    <t>2096471350</t>
  </si>
  <si>
    <t>121,933*14,523 "Přepočtené koeficientem množství</t>
  </si>
  <si>
    <t>-1688766913</t>
  </si>
  <si>
    <t>K06</t>
  </si>
  <si>
    <t>K07</t>
  </si>
  <si>
    <t>1745580174</t>
  </si>
  <si>
    <t>1215780027</t>
  </si>
  <si>
    <t>765135041</t>
  </si>
  <si>
    <t>Montáž protisněhového háku skládané vláknocementové krytiny</t>
  </si>
  <si>
    <t>-820876060</t>
  </si>
  <si>
    <t>předpoklad počtu 5 kus/m2, bude upřesněno dodavatelem střešní krytiny</t>
  </si>
  <si>
    <t>5,66*11,00*2*5</t>
  </si>
  <si>
    <t>59161158</t>
  </si>
  <si>
    <t>hák protisněhový 400mm barevný,pro vláknocementové krytiny</t>
  </si>
  <si>
    <t>-470848996</t>
  </si>
  <si>
    <t>765191021</t>
  </si>
  <si>
    <t>Montáž pojistné hydroizolační nebo parotěsné fólie kladené ve sklonu přes 20° kotvená do krokví</t>
  </si>
  <si>
    <t>-1795921512</t>
  </si>
  <si>
    <t>28329037</t>
  </si>
  <si>
    <t>fólie kontaktní difuzně propustná pro doplňkovou hydroizolační vrstvu, čtyřvrstvá mikroporézní PP 210g/m2</t>
  </si>
  <si>
    <t>1217268493</t>
  </si>
  <si>
    <t>121,933*1,1 "Přepočtené koeficientem množství</t>
  </si>
  <si>
    <t>998765202</t>
  </si>
  <si>
    <t>Přesun hmot procentní pro krytiny skládané v objektech v přes 6 do 12 m</t>
  </si>
  <si>
    <t>-1296154023</t>
  </si>
  <si>
    <t>766671003</t>
  </si>
  <si>
    <t>Montáž střešního okna do krytiny ploché 78 x 98 cm</t>
  </si>
  <si>
    <t>1769753841</t>
  </si>
  <si>
    <t>O15 - rozměr 66 x 98 cm</t>
  </si>
  <si>
    <t>O15</t>
  </si>
  <si>
    <t>dodávka - střešní dřevěné okno, rozměr 660 x 980 mm, podrobný popis viz tabulka oken</t>
  </si>
  <si>
    <t>ASŘ-03</t>
  </si>
  <si>
    <t>680316674</t>
  </si>
  <si>
    <t>O16</t>
  </si>
  <si>
    <t>D + M hliníková prosklená stěna vnější, rozměr 8 800 x 2 200 mm, podrobný popis viz tabulka oken</t>
  </si>
  <si>
    <t>ASŘ-02</t>
  </si>
  <si>
    <t>-494730924</t>
  </si>
  <si>
    <t>-1121610188</t>
  </si>
  <si>
    <t>O17</t>
  </si>
  <si>
    <t>dodávka - střešní dřevěný výlez, rozměr 660 x 1 180 mm, podrobný popis viz tabulka oken</t>
  </si>
  <si>
    <t>1069387965</t>
  </si>
  <si>
    <t>Montáž čistících zón Z06 a Z07</t>
  </si>
  <si>
    <t>1432579938</t>
  </si>
  <si>
    <t>767.Z06</t>
  </si>
  <si>
    <t>dodávka dočišťovací rohože interiérové, rozměr 1000x1500 mm, výška 16 mm</t>
  </si>
  <si>
    <t>1917685562</t>
  </si>
  <si>
    <t>767.Z07</t>
  </si>
  <si>
    <t>dodávka vnější čistící rohože pro odstranění hrubých nečistot, rozměr 1000x500 mm, výška 22 mm</t>
  </si>
  <si>
    <t>717388912</t>
  </si>
  <si>
    <t>-563479867</t>
  </si>
  <si>
    <t>zavětrování, ocel pásová 50x3 mm - hmotnost 1,20 kg/m2</t>
  </si>
  <si>
    <t>10,00*2*2*1,20</t>
  </si>
  <si>
    <t>13011042</t>
  </si>
  <si>
    <t>tyč ocelová plochá jakost S235JR (11 375) 50x3mm</t>
  </si>
  <si>
    <t>1351790662</t>
  </si>
  <si>
    <t>Poznámka k položce:_x000d_
Hmotnost: 1,18 kg/m</t>
  </si>
  <si>
    <t>48*0,0011 "Přepočtené koeficientem množství</t>
  </si>
  <si>
    <t>767.R01</t>
  </si>
  <si>
    <t>D + M bodový záchytný systém, podrobný popis viz výpis zámečnických výrobků</t>
  </si>
  <si>
    <t>1263037443</t>
  </si>
  <si>
    <t>Z.08</t>
  </si>
  <si>
    <t>767995114</t>
  </si>
  <si>
    <t>Montáž atypických zámečnických konstrukcí hm přes 20 do 50 kg</t>
  </si>
  <si>
    <t>298902876</t>
  </si>
  <si>
    <t>sloupek TRHR 70x5 mm - 2 480 mm, hmotnost 9,70 kg/m, včetně kotvících prvků</t>
  </si>
  <si>
    <t>2,48*9,70*2</t>
  </si>
  <si>
    <t>napínací drát, hmotnost 5,5 kg/m2 + platle</t>
  </si>
  <si>
    <t>(6,80*5,50+1,884*2)*1,20</t>
  </si>
  <si>
    <t>14550264</t>
  </si>
  <si>
    <t>profil ocelový svařovaný jakost S235 průřez čtvercový 70x70x5mm</t>
  </si>
  <si>
    <t>693163049</t>
  </si>
  <si>
    <t>Poznámka k položce:_x000d_
Hmotnost: 10,5 kg/m</t>
  </si>
  <si>
    <t>2,48*9,70*2*0,0011</t>
  </si>
  <si>
    <t>13211001</t>
  </si>
  <si>
    <t>tyč ocelová kruhová jakost S235JR (11 375) D 27mm, včetně koncové platle P10x150-200 mm (u oka závit + napínací oko)</t>
  </si>
  <si>
    <t>833694024</t>
  </si>
  <si>
    <t>Poznámka k položce:_x000d_
Hmotnost: 4,83 kg/m</t>
  </si>
  <si>
    <t>(6,80*5,50+1,884*2)/1000*1,20</t>
  </si>
  <si>
    <t>165154787</t>
  </si>
  <si>
    <t>771111011</t>
  </si>
  <si>
    <t>Vysátí podkladu před pokládkou dlažby</t>
  </si>
  <si>
    <t>1673018179</t>
  </si>
  <si>
    <t>-79701779</t>
  </si>
  <si>
    <t>771151021</t>
  </si>
  <si>
    <t>Samonivelační stěrka podlah pevnosti 30 MPa tl 3 mm</t>
  </si>
  <si>
    <t>860056996</t>
  </si>
  <si>
    <t>dle požadavku TDI</t>
  </si>
  <si>
    <t>771474115</t>
  </si>
  <si>
    <t>Montáž soklů z dlaždic keramických rovných flexibilní lepidlo v přes 150 do 200 mm</t>
  </si>
  <si>
    <t>-815444750</t>
  </si>
  <si>
    <t>-(8,80)</t>
  </si>
  <si>
    <t>odpočet obkladu za umyvadlem</t>
  </si>
  <si>
    <t>-0,90</t>
  </si>
  <si>
    <t>-26164237</t>
  </si>
  <si>
    <t>sokl výšky 200 mm</t>
  </si>
  <si>
    <t>21,00*0,20</t>
  </si>
  <si>
    <t>4,2*1,1 "Přepočtené koeficientem množství</t>
  </si>
  <si>
    <t>771574263</t>
  </si>
  <si>
    <t>Montáž podlah keramických pro mechanické zatížení protiskluzných lepených flexibilním lepidlem přes 9 do 12 ks/m2</t>
  </si>
  <si>
    <t>-907549611</t>
  </si>
  <si>
    <t>59761409</t>
  </si>
  <si>
    <t>dlažba keramická slinutá protiskluzná do interiéru i exteriéru pro vysoké mechanické namáhání přes 9 do 12ks/m2 - R10/B</t>
  </si>
  <si>
    <t>1363375735</t>
  </si>
  <si>
    <t>57,15*1,1 "Přepočtené koeficientem množství</t>
  </si>
  <si>
    <t>771577114</t>
  </si>
  <si>
    <t>Příplatek k montáži podlah keramických lepených flexibilním lepidlem za spárování tmelem dvousložkovým</t>
  </si>
  <si>
    <t>-784752267</t>
  </si>
  <si>
    <t>771577115</t>
  </si>
  <si>
    <t>Příplatek k montáži podlah keramických lepených flexibilním lepidlem za lepení dvousložkovým lepidlem</t>
  </si>
  <si>
    <t>-1200816503</t>
  </si>
  <si>
    <t>771592011</t>
  </si>
  <si>
    <t>Čištění vnitřních ploch podlah nebo schodišť po položení dlažby chemickými prostředky</t>
  </si>
  <si>
    <t>-796187960</t>
  </si>
  <si>
    <t>998771202</t>
  </si>
  <si>
    <t>Přesun hmot procentní pro podlahy z dlaždic v objektech v přes 6 do 12 m</t>
  </si>
  <si>
    <t>1461957204</t>
  </si>
  <si>
    <t>781111011</t>
  </si>
  <si>
    <t>Ometení (oprášení) stěny při přípravě podkladu</t>
  </si>
  <si>
    <t>1023310548</t>
  </si>
  <si>
    <t>329085327</t>
  </si>
  <si>
    <t>-133952303</t>
  </si>
  <si>
    <t>za umyvadlem</t>
  </si>
  <si>
    <t>0,90*1,50</t>
  </si>
  <si>
    <t>1856131982</t>
  </si>
  <si>
    <t>1,35*1,1 "Přepočtené koeficientem množství</t>
  </si>
  <si>
    <t>781477111</t>
  </si>
  <si>
    <t>Příplatek k montáži obkladů vnitřních keramických hladkých za plochu do 10 m2</t>
  </si>
  <si>
    <t>-1482212297</t>
  </si>
  <si>
    <t>781477114</t>
  </si>
  <si>
    <t>Příplatek k montáži obkladů vnitřních keramických hladkých za spárování tmelem dvousložkovým</t>
  </si>
  <si>
    <t>-1323649896</t>
  </si>
  <si>
    <t>781477115</t>
  </si>
  <si>
    <t>Příplatek k montáži obkladů vnitřních keramických hladkých za lepením lepidlem dvousložkovým</t>
  </si>
  <si>
    <t>-1093935244</t>
  </si>
  <si>
    <t>781491021</t>
  </si>
  <si>
    <t>Montáž zrcadel plochy do 1 m2 lepených silikonovým tmelem na keramický obklad</t>
  </si>
  <si>
    <t>-1907377334</t>
  </si>
  <si>
    <t>zrcadlo leštěné, k montáži na stěnu s reflexním leštěným povrchem, tl. 1 mm, skryté upevnění proti krádeži, velikost 500x400 mm</t>
  </si>
  <si>
    <t>AZP.NZR1</t>
  </si>
  <si>
    <t>NZR 1 nerezové zrcadlo 400 x 500 šroubované</t>
  </si>
  <si>
    <t>2113092746</t>
  </si>
  <si>
    <t>Poznámka k položce:_x000d_
nerezové zrcadlo vyrobené z nerezu AISI 304 vyleštěného do zrcadlového lesku; rozměr 400×500 mm; upevnění pomocí přiložených 4 vrutů a hmoždinek</t>
  </si>
  <si>
    <t>55431082</t>
  </si>
  <si>
    <t>koš odpadkový drátěný závěsný nerezový 350x290x190mm</t>
  </si>
  <si>
    <t>512</t>
  </si>
  <si>
    <t>-1746495199</t>
  </si>
  <si>
    <t>A.21 - včetně montáže</t>
  </si>
  <si>
    <t>koš na papírové ručníky - drátěný, nerez, objem dle mořností, umístěný v blízkosti umyvadla, včetně kotvících prvků umožňující připevnění na stěnu</t>
  </si>
  <si>
    <t>781494511</t>
  </si>
  <si>
    <t>Plastové profily ukončovací lepené flexibilním lepidlem</t>
  </si>
  <si>
    <t>-1158352531</t>
  </si>
  <si>
    <t>0,90+1,50*2</t>
  </si>
  <si>
    <t>781495211</t>
  </si>
  <si>
    <t>Čištění vnitřních ploch stěn po provedení obkladu chemickými prostředky</t>
  </si>
  <si>
    <t>-1465146177</t>
  </si>
  <si>
    <t>781734112</t>
  </si>
  <si>
    <t>Montáž obkladů vnějších z obkladaček cihelných přes 50 do 85 ks/m2 lepené flexibilním lepidlem</t>
  </si>
  <si>
    <t>1204410646</t>
  </si>
  <si>
    <t>59623114</t>
  </si>
  <si>
    <t>pásek obkladový cihlový hladký 240x71x10 mm</t>
  </si>
  <si>
    <t>1659413281</t>
  </si>
  <si>
    <t>Poznámka k položce:_x000d_
Spotřeba: 48 kus/m2</t>
  </si>
  <si>
    <t>101,83*64,559 "Přepočtené koeficientem množství</t>
  </si>
  <si>
    <t>998781201</t>
  </si>
  <si>
    <t>Přesun hmot procentní pro obklady keramické v objektech v do 6 m</t>
  </si>
  <si>
    <t>-679272165</t>
  </si>
  <si>
    <t>782.A18</t>
  </si>
  <si>
    <t>D + M venkovního pískovcového parapetu, rozměr 200x950x30 mm</t>
  </si>
  <si>
    <t>ASŘ-24</t>
  </si>
  <si>
    <t>-1673019391</t>
  </si>
  <si>
    <t>A.18</t>
  </si>
  <si>
    <t>782142114</t>
  </si>
  <si>
    <t>Montáž obkladů stěn z dlaždic betonových kladených do lepidla</t>
  </si>
  <si>
    <t>-27187380</t>
  </si>
  <si>
    <t>59513553</t>
  </si>
  <si>
    <t>tvarovka betonová obkladová</t>
  </si>
  <si>
    <t>218024543</t>
  </si>
  <si>
    <t>39,839*14,85 "Přepočtené koeficientem množství</t>
  </si>
  <si>
    <t>782611112</t>
  </si>
  <si>
    <t>Montáž obkladů parapetů z pravoúhlých desek z měkkého kamene do malty tl přes 25 do 30 mm</t>
  </si>
  <si>
    <t>1114721857</t>
  </si>
  <si>
    <t>A.18, pordrobný popis viz výpis ostatních výrobků</t>
  </si>
  <si>
    <t>6*0,95*0,20</t>
  </si>
  <si>
    <t>58381903</t>
  </si>
  <si>
    <t>deska dlažební smirkovaná pískovec tl 30mm</t>
  </si>
  <si>
    <t>-1693794684</t>
  </si>
  <si>
    <t>1,14*1,1 "Přepočtené koeficientem množství</t>
  </si>
  <si>
    <t>998782201</t>
  </si>
  <si>
    <t>Přesun hmot procentní pro obklady kamenné v objektech v do 6 m</t>
  </si>
  <si>
    <t>909091957</t>
  </si>
  <si>
    <t>783101401</t>
  </si>
  <si>
    <t>Ometení podkladu truhlářských konstrukcí před provedením nátěru</t>
  </si>
  <si>
    <t>-1773603078</t>
  </si>
  <si>
    <t>783114101</t>
  </si>
  <si>
    <t>Základní jednonásobný syntetický nátěr truhlářských konstrukcí</t>
  </si>
  <si>
    <t>-1033657039</t>
  </si>
  <si>
    <t>783117101</t>
  </si>
  <si>
    <t>Krycí jednonásobný syntetický nátěr truhlářských konstrukcí</t>
  </si>
  <si>
    <t>-242367687</t>
  </si>
  <si>
    <t>783201401</t>
  </si>
  <si>
    <t>Ometení tesařských konstrukcí před provedením nátěru</t>
  </si>
  <si>
    <t>-776204104</t>
  </si>
  <si>
    <t>1,10*11*(0,025+0,15)*2</t>
  </si>
  <si>
    <t>4,63*5*(0,10+0,08)*2</t>
  </si>
  <si>
    <t>5,56*26*(0,10+0,18)*2</t>
  </si>
  <si>
    <t>2*4,63*5*(0,08+0,18)*2</t>
  </si>
  <si>
    <t>1,25*2*(0,16+0,14)*2</t>
  </si>
  <si>
    <t>11,00*2*(0,16+0,14)*2</t>
  </si>
  <si>
    <t>11,00*1*(0,16+0,14)*2</t>
  </si>
  <si>
    <t>783213121</t>
  </si>
  <si>
    <t>Napouštěcí dvojnásobný syntetický biocidní nátěr tesařských konstrukcí zabudovaných do konstrukce</t>
  </si>
  <si>
    <t>-1426896569</t>
  </si>
  <si>
    <t>783801403</t>
  </si>
  <si>
    <t>Oprášení omítek před provedením nátěru</t>
  </si>
  <si>
    <t>-1913208762</t>
  </si>
  <si>
    <t>783813141</t>
  </si>
  <si>
    <t>Penetrační syntetický nátěr lícového zdiva</t>
  </si>
  <si>
    <t>-1217887687</t>
  </si>
  <si>
    <t>783823135</t>
  </si>
  <si>
    <t>Penetrační silikonový nátěr hladkých, tenkovrstvých zrnitých nebo štukových omítek</t>
  </si>
  <si>
    <t>-797906194</t>
  </si>
  <si>
    <t>783827425</t>
  </si>
  <si>
    <t>Krycí dvojnásobný silikonový nátěr omítek stupně členitosti 1 a 2</t>
  </si>
  <si>
    <t>2090962519</t>
  </si>
  <si>
    <t>784111001</t>
  </si>
  <si>
    <t>Oprášení (ometení ) podkladu v místnostech v do 3,80 m</t>
  </si>
  <si>
    <t>-86318230</t>
  </si>
  <si>
    <t>784171111</t>
  </si>
  <si>
    <t>Zakrytí vnitřních ploch stěn v místnostech v do 3,80 m</t>
  </si>
  <si>
    <t>1313378781</t>
  </si>
  <si>
    <t>58124844</t>
  </si>
  <si>
    <t>fólie pro malířské potřeby zakrývací tl 25µ 4x5m</t>
  </si>
  <si>
    <t>1661823306</t>
  </si>
  <si>
    <t>16,255*1,05 "Přepočtené koeficientem množství</t>
  </si>
  <si>
    <t>784181121</t>
  </si>
  <si>
    <t>Hloubková jednonásobná bezbarvá penetrace podkladu v místnostech v do 3,80 m</t>
  </si>
  <si>
    <t>-983043303</t>
  </si>
  <si>
    <t>1466920662</t>
  </si>
  <si>
    <t>vnitřní omítka</t>
  </si>
  <si>
    <t>68,325</t>
  </si>
  <si>
    <t>OST</t>
  </si>
  <si>
    <t>Ostatní</t>
  </si>
  <si>
    <t>A.16</t>
  </si>
  <si>
    <t>D + M falešný dřevěný sloupek, rozměr 150 x 2 900 x 200 mm, podrobný popis viz výpis ostatních výrobků</t>
  </si>
  <si>
    <t>741427289</t>
  </si>
  <si>
    <t>A.17</t>
  </si>
  <si>
    <t>D + M revizní dvířka do akustického podhledu s PO EI15, cvakací bez viditelného kování, podrobný popis viz výpis ostatních výrobků</t>
  </si>
  <si>
    <t>1729811204</t>
  </si>
  <si>
    <t>D + M venkovní pískovcový parapet, rozměr 200 x 950 x 30 mm, podrobný popis viz výpis ostatních výrobků</t>
  </si>
  <si>
    <t>-1540382146</t>
  </si>
  <si>
    <t>D + M vybavení zařizovacími předměty u umyvadla, podrobný popis viz výpis ostatních výrobků</t>
  </si>
  <si>
    <t>-32659998</t>
  </si>
  <si>
    <t>dávkovač tekutého mýdla</t>
  </si>
  <si>
    <t>zrcadlo leštěné, rozměr 500 x 400 mm</t>
  </si>
  <si>
    <t>zásobník na papírové ručníky</t>
  </si>
  <si>
    <t>koš na papírové ručníky</t>
  </si>
  <si>
    <t>D.1.4.A - Vytápění</t>
  </si>
  <si>
    <t>PSV - PSV</t>
  </si>
  <si>
    <t xml:space="preserve">    730 - Ústřední vytápění</t>
  </si>
  <si>
    <t xml:space="preserve">      730.1 - Potrubí vč. tvarovek, montáže, dodávky a příslušenství</t>
  </si>
  <si>
    <t xml:space="preserve">      730.2 - Izolace potrubí vč. tvarovek, montáže, dodváky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</si>
  <si>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</si>
  <si>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</si>
  <si>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Armatury vč. dodávky, montáže a příslušenství</t>
  </si>
  <si>
    <t xml:space="preserve">      730.6 - Zdroj tepla vč. tvarovek, montáže, dodávky a příslušenství</t>
  </si>
  <si>
    <t xml:space="preserve">    OST - Ostatní</t>
  </si>
  <si>
    <t>730</t>
  </si>
  <si>
    <t>Ústřední vytápění</t>
  </si>
  <si>
    <t>730.1</t>
  </si>
  <si>
    <t>Potrubí vč. tvarovek, montáže, dodávky a příslušenství</t>
  </si>
  <si>
    <t>733223102</t>
  </si>
  <si>
    <t>Potrubí měděné tvrdé spojované měkkým pájením D 15x1 mm</t>
  </si>
  <si>
    <t>1622588232</t>
  </si>
  <si>
    <t>733223103</t>
  </si>
  <si>
    <t>Potrubí měděné tvrdé spojované měkkým pájením D 18x1 mm</t>
  </si>
  <si>
    <t>1618802921</t>
  </si>
  <si>
    <t>733223104</t>
  </si>
  <si>
    <t>Potrubí měděné tvrdé spojované měkkým pájením D 22x1 mm</t>
  </si>
  <si>
    <t>-862435647</t>
  </si>
  <si>
    <t>733223105</t>
  </si>
  <si>
    <t>Potrubí měděné tvrdé spojované měkkým pájením D 28x1,5 mm</t>
  </si>
  <si>
    <t>-1699811553</t>
  </si>
  <si>
    <t>733223106</t>
  </si>
  <si>
    <t>Potrubí měděné tvrdé spojované měkkým pájením D 35x1,5 mm</t>
  </si>
  <si>
    <t>-1202133630</t>
  </si>
  <si>
    <t>73322310K</t>
  </si>
  <si>
    <t>Předizolované potrubí ze síťovaného PE-Xa vnější průměr 140 (2x 32x2,9)</t>
  </si>
  <si>
    <t>ÚT-01</t>
  </si>
  <si>
    <t>-270612335</t>
  </si>
  <si>
    <t>730.2</t>
  </si>
  <si>
    <t>Izolace potrubí vč. tvarovek, montáže, dodváky a příslušenství</t>
  </si>
  <si>
    <t>7338112K1</t>
  </si>
  <si>
    <t xml:space="preserve">Návleková tepelná izolace z pěnového PE tl. 10 mm, vnitřní průměr 15 mm </t>
  </si>
  <si>
    <t>ÚT-02</t>
  </si>
  <si>
    <t>324440587</t>
  </si>
  <si>
    <t>7338112K2</t>
  </si>
  <si>
    <t xml:space="preserve">Návleková tepelná izolace z pěnového PE tl. 10 mm, vnitřní průměr 18 mm </t>
  </si>
  <si>
    <t>-551768299</t>
  </si>
  <si>
    <t>7338112K3</t>
  </si>
  <si>
    <t xml:space="preserve">Návleková tepelná izolace z pěnového PE tl. 10 mm, vnitřní průměr 22 mm </t>
  </si>
  <si>
    <t>359074266</t>
  </si>
  <si>
    <t>7338112K4</t>
  </si>
  <si>
    <t xml:space="preserve">Návleková tepelná izolace z pěnového PE tl. 20 mm, vnitřní průměr 28 mm </t>
  </si>
  <si>
    <t>-572365580</t>
  </si>
  <si>
    <t>7338112K5</t>
  </si>
  <si>
    <t xml:space="preserve">Návleková tepelná izolace z pěnového PE tl. 20 mm, vnitřní průměr 35 mm </t>
  </si>
  <si>
    <t>-1534889285</t>
  </si>
  <si>
    <t>730.3</t>
  </si>
  <si>
    <t>Otopná tělesa vč. montáže, dodávky a příslušenství</t>
  </si>
  <si>
    <t>735151253</t>
  </si>
  <si>
    <t>Otopné těleso panelové jednodeskové 1 přídavná přestupní plocha výška/délka 500/600 mm výkon 515 W</t>
  </si>
  <si>
    <t>-806993992</t>
  </si>
  <si>
    <t>735151254</t>
  </si>
  <si>
    <t>Otopné těleso panelové jednodeskové 1 přídavná přestupní plocha výška/délka 500/700 mm výkon 601 W</t>
  </si>
  <si>
    <t>638475676</t>
  </si>
  <si>
    <t>735151261</t>
  </si>
  <si>
    <t>Otopné těleso panelové jednodeskové 1 přídavná přestupní plocha výška/délka 500/1600 mm výkon 1373 W</t>
  </si>
  <si>
    <t>-2079609793</t>
  </si>
  <si>
    <t>735151275</t>
  </si>
  <si>
    <t>Otopné těleso panelové jednodeskové 1 přídavná přestupní plocha výška/délka 600/800 mm výkon 802 W</t>
  </si>
  <si>
    <t>-2061224130</t>
  </si>
  <si>
    <t>735151262</t>
  </si>
  <si>
    <t>Otopné těleso panelové jednodeskové 1 přídavná přestupní plocha výška/délka 500/1800 mm výkon 1544 W</t>
  </si>
  <si>
    <t>1929805967</t>
  </si>
  <si>
    <t>735151376</t>
  </si>
  <si>
    <t>Otopné těleso panelové dvoudeskové bez přídavné přestupní plochy výška/délka 600/900 mm výkon 880 W</t>
  </si>
  <si>
    <t>1468570186</t>
  </si>
  <si>
    <t>735151454</t>
  </si>
  <si>
    <t>Otopné těleso panelové dvoudeskové 1 přídavná přestupní plocha výška/délka 500/700 mm výkon 782 W</t>
  </si>
  <si>
    <t>366992869</t>
  </si>
  <si>
    <t>735151457</t>
  </si>
  <si>
    <t>Otopné těleso panelové dvoudeskové 1 přídavná přestupní plocha výška/délka 500/1000 mm výkon 1117 W</t>
  </si>
  <si>
    <t>1829673745</t>
  </si>
  <si>
    <t>735151493</t>
  </si>
  <si>
    <t>Otopné těleso panelové dvoudeskové 1 přídavná přestupní plocha výška/délka 900/600 mm výkon 1052 W</t>
  </si>
  <si>
    <t>-331088688</t>
  </si>
  <si>
    <t>735151555</t>
  </si>
  <si>
    <t>Otopné těleso panelové dvoudeskové 2 přídavné přestupní plochy výška/délka 500/800 mm výkon 1162 W</t>
  </si>
  <si>
    <t>-1814230551</t>
  </si>
  <si>
    <t>735151573</t>
  </si>
  <si>
    <t>Otopné těleso panelové dvoudeskové 2 přídavné přestupní plochy výška/délka 600/600 mm výkon 1007 W</t>
  </si>
  <si>
    <t>905549764</t>
  </si>
  <si>
    <t>735151577</t>
  </si>
  <si>
    <t>Otopné těleso panelové dvoudeskové 2 přídavné přestupní plochy výška/délka 600/1000 mm výkon 1679 W</t>
  </si>
  <si>
    <t>-1338925374</t>
  </si>
  <si>
    <t>735164273</t>
  </si>
  <si>
    <t>Otopné těleso trubkové elektrické přímotopné výška/délka 1810/750 mm</t>
  </si>
  <si>
    <t>-971279152</t>
  </si>
  <si>
    <t>735211235</t>
  </si>
  <si>
    <t>Registr trubkový žebrový obloukový D 76x3/156 mm třípramenný délka 5000 mm</t>
  </si>
  <si>
    <t>1592146537</t>
  </si>
  <si>
    <t>730.4</t>
  </si>
  <si>
    <t>Armatury pro připojení otopných těles vč. dodávky, montáže a příslušenství</t>
  </si>
  <si>
    <t>734109K1</t>
  </si>
  <si>
    <t>Připojovací armatura v roh. pro otopná tělesa DN15, vč. příslušenství</t>
  </si>
  <si>
    <t>ÚT-03</t>
  </si>
  <si>
    <t>1268652195</t>
  </si>
  <si>
    <t>734109K2</t>
  </si>
  <si>
    <t>Připojovací armatura v roh. pro trubk. tělesa DN15, vč. příslušenství</t>
  </si>
  <si>
    <t>-723318754</t>
  </si>
  <si>
    <t>734109K3</t>
  </si>
  <si>
    <t>TH - Termostatická hlavice</t>
  </si>
  <si>
    <t>ÚT-04</t>
  </si>
  <si>
    <t>-1016129451</t>
  </si>
  <si>
    <t>734109K4</t>
  </si>
  <si>
    <t>Svěrné šroubení pro ocelové potrubí G1/2</t>
  </si>
  <si>
    <t>ÚT-05</t>
  </si>
  <si>
    <t>-1562916191</t>
  </si>
  <si>
    <t>730.5</t>
  </si>
  <si>
    <t>Armatury vč. dodávky, montáže a příslušenství</t>
  </si>
  <si>
    <t>734291123</t>
  </si>
  <si>
    <t>Kohout plnící a vypouštěcí G 1/2 PN 10 do 90°C závitový</t>
  </si>
  <si>
    <t>-867326188</t>
  </si>
  <si>
    <t>734292715</t>
  </si>
  <si>
    <t>Kohout kulový přímý G 1 PN 42 do 185°C vnitřní závit</t>
  </si>
  <si>
    <t>-1415542039</t>
  </si>
  <si>
    <t>730.6</t>
  </si>
  <si>
    <t>Zdroj tepla vč. tvarovek, montáže, dodávky a příslušenství</t>
  </si>
  <si>
    <t>731244115</t>
  </si>
  <si>
    <t>Kotel ocelový závěsný na plyn kondenzační o výkonu 9,7-48,7 kW pro vytápění</t>
  </si>
  <si>
    <t>-944034875</t>
  </si>
  <si>
    <t>732211114</t>
  </si>
  <si>
    <t>Ohřívač stacionární zásobníkový s jedním výměníkem PN 0,6/1,0 o objemu 180 l v.pl. 1,45 m2</t>
  </si>
  <si>
    <t>1113843002</t>
  </si>
  <si>
    <t>998731201K1</t>
  </si>
  <si>
    <t xml:space="preserve">Přesun hmot pro vytápění  stanovený procentní sazbou (%) z ceny vodorovná dopravní vzdálenost do 50 m v objektech výšky do 6 m</t>
  </si>
  <si>
    <t>-1377730313</t>
  </si>
  <si>
    <t>OST1</t>
  </si>
  <si>
    <t>Dokumentace skutečného provedení stavby</t>
  </si>
  <si>
    <t>356501640</t>
  </si>
  <si>
    <t>OST2</t>
  </si>
  <si>
    <t>Spojovací a kotevní materiál</t>
  </si>
  <si>
    <t>-889793652</t>
  </si>
  <si>
    <t>OST3</t>
  </si>
  <si>
    <t>Zkouška v rámci montážních prací - Topná zkouška</t>
  </si>
  <si>
    <t>h</t>
  </si>
  <si>
    <t>-254095974</t>
  </si>
  <si>
    <t>OST4</t>
  </si>
  <si>
    <t>Zkouška v rámci montážních prací - Tlaková zkouška</t>
  </si>
  <si>
    <t>1333974327</t>
  </si>
  <si>
    <t>OST5</t>
  </si>
  <si>
    <t>Stavební přípomoce</t>
  </si>
  <si>
    <t>674940883</t>
  </si>
  <si>
    <t>D.1.4.C - Vzduchotechnika</t>
  </si>
  <si>
    <t xml:space="preserve">    751 - Vzduchotechnika</t>
  </si>
  <si>
    <t xml:space="preserve">      zař.č.1 - Větrání učeben</t>
  </si>
  <si>
    <t xml:space="preserve">      zař.č.2 - Větrání šaten a sociálního zázemí</t>
  </si>
  <si>
    <t xml:space="preserve">      zař.č.3 - Větrání úklidové místnosti</t>
  </si>
  <si>
    <t xml:space="preserve">      zař.č.4 - Větrání garáže</t>
  </si>
  <si>
    <t xml:space="preserve">      zař.č.5 - Větrání přístavby</t>
  </si>
  <si>
    <t xml:space="preserve">      zař.č.6 - Větrání sklepa</t>
  </si>
  <si>
    <t>751</t>
  </si>
  <si>
    <t>zař.č.1</t>
  </si>
  <si>
    <t>Větrání učeben</t>
  </si>
  <si>
    <t>751611116</t>
  </si>
  <si>
    <t>Montáž centrální vzduchotechnické jednotky s rekuperací tepla stojaté s výměnou vzduchu přes 1000 do 5000 m3/h</t>
  </si>
  <si>
    <t>-1124829076</t>
  </si>
  <si>
    <t>DG.VZT.1.1</t>
  </si>
  <si>
    <t>Vzduchotechnická jednotka dle specifikace tech. zprávy vč. příslušenství</t>
  </si>
  <si>
    <t>VZT 01</t>
  </si>
  <si>
    <t>472662288</t>
  </si>
  <si>
    <t>751344121</t>
  </si>
  <si>
    <t>Montáž tlumiče hluku pro čtyřhranné potrubí do 0,150 m2</t>
  </si>
  <si>
    <t>-839633896</t>
  </si>
  <si>
    <t>DG.VZT.1.2a</t>
  </si>
  <si>
    <t>Kulisový tlumič hluku 450x400 l=1500 mm, 2 kulisy 100 mm(včetně náběhů)</t>
  </si>
  <si>
    <t>VZT 03</t>
  </si>
  <si>
    <t>-1463461207</t>
  </si>
  <si>
    <t>Poznámka k položce:_x000d_
Cena za kulisy tlumiče. Pláš't tlumiče započítán v rámci metráže potrubí.</t>
  </si>
  <si>
    <t>DG.VZT.1.2b</t>
  </si>
  <si>
    <t>Kulisový tlumič hluku 450x400 l=1000 mm, 2 kulisy 100 mm (včetně náběhů)</t>
  </si>
  <si>
    <t>-2093252092</t>
  </si>
  <si>
    <t>751322134</t>
  </si>
  <si>
    <t>Montáž anemostatu čtvercového vířivého se skříní přes 0,350 do 0,500 m2</t>
  </si>
  <si>
    <t>1527267171</t>
  </si>
  <si>
    <t>42972218</t>
  </si>
  <si>
    <t>anemostat vířivý pro přívod/odvod vzduchu čtvercový ocelový bílý 600x600mm 16 lamel</t>
  </si>
  <si>
    <t>973522731</t>
  </si>
  <si>
    <t>42972859</t>
  </si>
  <si>
    <t>plenum box pro anemostat přívodní s regulační klapkou a perf.plechem Pz D 250mm</t>
  </si>
  <si>
    <t>-652530640</t>
  </si>
  <si>
    <t>Poznámka k položce:_x000d_
Přívodní i odvodní plenum boxy s regulační klapkou_x000d_
způsob připojení (vodorné/svislé) a návrhový průtok pro jednotlivé anemostaty je patrný z PD</t>
  </si>
  <si>
    <t>751322011</t>
  </si>
  <si>
    <t>Montáž talířového ventilu D do 100 mm</t>
  </si>
  <si>
    <t>-1017653642</t>
  </si>
  <si>
    <t>42972206</t>
  </si>
  <si>
    <t>ventil talířový pro přívod vzduchu kovový D 100mm</t>
  </si>
  <si>
    <t>1488946629</t>
  </si>
  <si>
    <t>42972212</t>
  </si>
  <si>
    <t>ventil talířový pro odvod vzduchu kovový D 100mm</t>
  </si>
  <si>
    <t>-711700943</t>
  </si>
  <si>
    <t>751322012</t>
  </si>
  <si>
    <t>Montáž talířového ventilu D přes 100 do 200 mm</t>
  </si>
  <si>
    <t>2044574003</t>
  </si>
  <si>
    <t>42972213</t>
  </si>
  <si>
    <t>ventil talířový pro odvod vzduchu kovový D 125mm</t>
  </si>
  <si>
    <t>1376987673</t>
  </si>
  <si>
    <t>751514680</t>
  </si>
  <si>
    <t>Montáž škrtící klapky nebo zpětné klapky do plechového potrubí kruhové bez příruby D přes 200 do 300 mm</t>
  </si>
  <si>
    <t>-603698758</t>
  </si>
  <si>
    <t>42981007</t>
  </si>
  <si>
    <t>klapka kruhová regulační Pz D 250mm</t>
  </si>
  <si>
    <t>-2081678381</t>
  </si>
  <si>
    <t>751398052</t>
  </si>
  <si>
    <t>Montáž protidešťové žaluzie nebo žaluziové klapky na čtyřhranné potrubí přes 0,150 do 0,300 m2</t>
  </si>
  <si>
    <t>1490251861</t>
  </si>
  <si>
    <t>42972920</t>
  </si>
  <si>
    <t>žaluzie protidešťová s pevnými lamelami, pozink, pro potrubí do 450x450mm</t>
  </si>
  <si>
    <t>-1941285141</t>
  </si>
  <si>
    <t>Poznámka k položce:_x000d_
Přesné paramtry protidešťové žaluzie:_x000d_
450x400 mm Sef=0,13 m2</t>
  </si>
  <si>
    <t>751511022</t>
  </si>
  <si>
    <t>Montáž potrubí plechového skupiny I čtyřhranného s přírubou tloušťky plechu 0,8 mm přes 0,13 do 0,28 m2</t>
  </si>
  <si>
    <t>1662966371</t>
  </si>
  <si>
    <t>Poznámka k položce:_x000d_
Čtyřhranné potrubí vč. tvarovek (80%)</t>
  </si>
  <si>
    <t>42982108</t>
  </si>
  <si>
    <t>trouba čtyřhranná Pz průřez do 0,28m2</t>
  </si>
  <si>
    <t>1578495627</t>
  </si>
  <si>
    <t>15*1,2 "Přepočtené koeficientem množství</t>
  </si>
  <si>
    <t>751510042</t>
  </si>
  <si>
    <t>Vzduchotechnické potrubí z pozinkovaného plechu kruhové spirálně vinutá trouba bez příruby D přes 100 do 200 mm</t>
  </si>
  <si>
    <t>-599213562</t>
  </si>
  <si>
    <t>2*1,2 "Přepočtené koeficientem množství</t>
  </si>
  <si>
    <t>751510043</t>
  </si>
  <si>
    <t>Vzduchotechnické potrubí z pozinkovaného plechu kruhové spirálně vinutá trouba bez příruby D přes 200 do 300 mm</t>
  </si>
  <si>
    <t>673135459</t>
  </si>
  <si>
    <t>43*1,2 "Přepočtené koeficientem množství</t>
  </si>
  <si>
    <t>751510044</t>
  </si>
  <si>
    <t>Vzduchotechnické potrubí z pozinkovaného plechu kruhové spirálně vinutá trouba bez příruby D přes 300 do 400 mm</t>
  </si>
  <si>
    <t>1038383354</t>
  </si>
  <si>
    <t>50*1,1 "Přepočtené koeficientem množství</t>
  </si>
  <si>
    <t>751537147</t>
  </si>
  <si>
    <t>Montáž potrubí kruhového ohebného tepelně a zvukově izolovaného Al hadice D přes 150 do 200 mm</t>
  </si>
  <si>
    <t>1717109450</t>
  </si>
  <si>
    <t>42981962</t>
  </si>
  <si>
    <t>hadice ohebná z Al laminátu vyztužená drátem s tepelnou a zvukovou izolací, délka 10m, D 254mm</t>
  </si>
  <si>
    <t>-1259864689</t>
  </si>
  <si>
    <t>12*1,2 "Přepočtené koeficientem množství</t>
  </si>
  <si>
    <t>713381311</t>
  </si>
  <si>
    <t>Montáž izolace tepelné vzduchotechnických kanálů izolacemi v pletivu připevněnými na trny</t>
  </si>
  <si>
    <t>299325240</t>
  </si>
  <si>
    <t>63153791</t>
  </si>
  <si>
    <t>deska izolační z minerální vlny pro technickou izolaci s Al fólií 55kg/m3 max.teplota do 500°C tl 40mm</t>
  </si>
  <si>
    <t>-737495052</t>
  </si>
  <si>
    <t>16*1,2 "Přepočtené koeficientem množství</t>
  </si>
  <si>
    <t>63153792</t>
  </si>
  <si>
    <t>deska izolační z minerální vlny pro technickou izolaci s Al fólií 55kg/m3 max.teplota do 500°C tl 60mm</t>
  </si>
  <si>
    <t>1076411564</t>
  </si>
  <si>
    <t>11*1,2 "Přepočtené koeficientem množství</t>
  </si>
  <si>
    <t>zař.č.2</t>
  </si>
  <si>
    <t>Větrání šaten a sociálního zázemí</t>
  </si>
  <si>
    <t>-985073842</t>
  </si>
  <si>
    <t>DG.VZT.2.1</t>
  </si>
  <si>
    <t>340502530</t>
  </si>
  <si>
    <t>1749684707</t>
  </si>
  <si>
    <t>DG.VZT.2.2a</t>
  </si>
  <si>
    <t>Kulisový tlumič hluku 450x400 l=1500 mm, 2 kulisy (včetně náběhů)</t>
  </si>
  <si>
    <t>208374190</t>
  </si>
  <si>
    <t>DG.VZT.2.2b</t>
  </si>
  <si>
    <t>Kulisový tlumič hluku 450x400 l=1000 mm, 2 kulisy (včetně náběhů)</t>
  </si>
  <si>
    <t>-1726889849</t>
  </si>
  <si>
    <t>334840940</t>
  </si>
  <si>
    <t>1712658771</t>
  </si>
  <si>
    <t>-320506227</t>
  </si>
  <si>
    <t>42972214</t>
  </si>
  <si>
    <t>ventil talířový pro odvod vzduchu kovový D 150mm</t>
  </si>
  <si>
    <t>125530176</t>
  </si>
  <si>
    <t>751311112</t>
  </si>
  <si>
    <t>Montáž vyústi čtyřhranné do kruhového potrubí přes 0,040 do 0,080 m2</t>
  </si>
  <si>
    <t>-101987875</t>
  </si>
  <si>
    <t>42973023</t>
  </si>
  <si>
    <t>výusť jednořadá do kruhového potrubí SPIRO Pz do 600x100mm</t>
  </si>
  <si>
    <t>-1547117579</t>
  </si>
  <si>
    <t>Poznámka k položce:_x000d_
Přesný rozměr:_x000d_
potrubí 625x85 mm, jednořadá, Sef=0,028 m2</t>
  </si>
  <si>
    <t>766660720</t>
  </si>
  <si>
    <t>Osazení větrací mřížky s vyříznutím otvoru</t>
  </si>
  <si>
    <t>211961815</t>
  </si>
  <si>
    <t>751.DG.VZT.2.5</t>
  </si>
  <si>
    <t>Dveřní mřížka 600x300 mm Al transparetní elox vč. instalace</t>
  </si>
  <si>
    <t>D.1.4.C-04</t>
  </si>
  <si>
    <t>1170396965</t>
  </si>
  <si>
    <t>-394117839</t>
  </si>
  <si>
    <t>-1343899813</t>
  </si>
  <si>
    <t>751511021</t>
  </si>
  <si>
    <t>Montáž potrubí plechového skupiny I čtyřhranného s přírubou tloušťky plechu 0,8 mm do 0,13 m2</t>
  </si>
  <si>
    <t>353998737</t>
  </si>
  <si>
    <t>Poznámka k položce:_x000d_
Čtyřhranné potrubí vč. tvarovek (70%)</t>
  </si>
  <si>
    <t>42982106</t>
  </si>
  <si>
    <t>trouba čtyřhranná Pz průřez do 0,13m2</t>
  </si>
  <si>
    <t>201281177</t>
  </si>
  <si>
    <t>25*1,2 "Přepočtené koeficientem množství</t>
  </si>
  <si>
    <t>1048116513</t>
  </si>
  <si>
    <t>-1085664256</t>
  </si>
  <si>
    <t>751510041</t>
  </si>
  <si>
    <t>Vzduchotechnické potrubí z pozinkovaného plechu kruhové spirálně vinutá trouba bez příruby D do 100 mm</t>
  </si>
  <si>
    <t>1452443577</t>
  </si>
  <si>
    <t>6*1,2 "Přepočtené koeficientem množství</t>
  </si>
  <si>
    <t>718248317</t>
  </si>
  <si>
    <t>10*1,2 "Přepočtené koeficientem množství</t>
  </si>
  <si>
    <t>1827515435</t>
  </si>
  <si>
    <t>35*1,2 "Přepočtené koeficientem množství</t>
  </si>
  <si>
    <t>1236095590</t>
  </si>
  <si>
    <t>-1442147132</t>
  </si>
  <si>
    <t>78631900</t>
  </si>
  <si>
    <t>18*1,2 "Přepočtené koeficientem množství</t>
  </si>
  <si>
    <t>672335857</t>
  </si>
  <si>
    <t>13*1,2 "Přepočtené koeficientem množství</t>
  </si>
  <si>
    <t>751613141</t>
  </si>
  <si>
    <t>Montáž hadice pro odvod kondenzátu</t>
  </si>
  <si>
    <t>-1986114716</t>
  </si>
  <si>
    <t xml:space="preserve">Poznámka k položce:_x000d_
Sadu na potrubí pro napojení odvodu kondenzátu nacenit v rámci  podružného materiálu v položce kotevní a spojovací materiál</t>
  </si>
  <si>
    <t>48481004</t>
  </si>
  <si>
    <t>hadice pro odvod kondenzátu</t>
  </si>
  <si>
    <t>-1874261190</t>
  </si>
  <si>
    <t>zař.č.3</t>
  </si>
  <si>
    <t>Větrání úklidové místnosti</t>
  </si>
  <si>
    <t>751111011</t>
  </si>
  <si>
    <t>Montáž ventilátoru axiálního nízkotlakého nástěnného základního D do 100 mm</t>
  </si>
  <si>
    <t>-104491245</t>
  </si>
  <si>
    <t>42914110</t>
  </si>
  <si>
    <t>ventilátor axiální stěnový skříň z plastu IP44 17W D 100mm</t>
  </si>
  <si>
    <t>-1500148449</t>
  </si>
  <si>
    <t>751514775</t>
  </si>
  <si>
    <t>Montáž protidešťové stříšky nebo výfukové hlavice do plechového potrubí kruhové bez příruby D do 100 mm</t>
  </si>
  <si>
    <t>-884322022</t>
  </si>
  <si>
    <t>42974002</t>
  </si>
  <si>
    <t>stříška protidešťová s lemem Pz D 100mm</t>
  </si>
  <si>
    <t>-863808020</t>
  </si>
  <si>
    <t>-1301225407</t>
  </si>
  <si>
    <t>1,5*1,2 "Přepočtené koeficientem množství</t>
  </si>
  <si>
    <t>-1471914374</t>
  </si>
  <si>
    <t>1*1,2 "Přepočtené koeficientem množství</t>
  </si>
  <si>
    <t>-1149089604</t>
  </si>
  <si>
    <t>713491216</t>
  </si>
  <si>
    <t>Montáž tepelné izolace oplechování pevné tvarových kusů mimo přírub a armatur obvodu přes 500 mm</t>
  </si>
  <si>
    <t>-1989552245</t>
  </si>
  <si>
    <t>Poznámka k položce:_x000d_
oplechování VZT potrubí ve vnějším prostředí</t>
  </si>
  <si>
    <t>13814189</t>
  </si>
  <si>
    <t>plech hladký Pz jakost EN 10143 tl 0,8mm tabule</t>
  </si>
  <si>
    <t>992578688</t>
  </si>
  <si>
    <t>6,28*0,001*0,5</t>
  </si>
  <si>
    <t>751613140</t>
  </si>
  <si>
    <t>Montáž sifonu pro odvod kondenzátu</t>
  </si>
  <si>
    <t>1282588539</t>
  </si>
  <si>
    <t>Poznámka k položce:_x000d_
kondezační kus na kruhové potrubí pro jímání a odvod kondezátu</t>
  </si>
  <si>
    <t>42981935</t>
  </si>
  <si>
    <t>kus kondenzační Pz D 100mm</t>
  </si>
  <si>
    <t>355031047</t>
  </si>
  <si>
    <t>zař.č.4</t>
  </si>
  <si>
    <t>Větrání garáže</t>
  </si>
  <si>
    <t>751133012</t>
  </si>
  <si>
    <t>Montáž ventilátoru diagonálního nízkotlakého potrubního nevýbušného D přes 100 do 200 mm</t>
  </si>
  <si>
    <t>2014676810</t>
  </si>
  <si>
    <t>42913000</t>
  </si>
  <si>
    <t>ventilátor axiální diagonální nevýbušný ocelový IP44 příkon 130W D 200mm</t>
  </si>
  <si>
    <t>613229218</t>
  </si>
  <si>
    <t>751344112</t>
  </si>
  <si>
    <t>Montáž tlumiče hluku pro kruhové potrubí D přes 100 do 200 mm</t>
  </si>
  <si>
    <t>-805073910</t>
  </si>
  <si>
    <t>42976206</t>
  </si>
  <si>
    <t>tlumič hluku kruhový Pz, D 200mm, l=500mm</t>
  </si>
  <si>
    <t>1034508756</t>
  </si>
  <si>
    <t>751355011</t>
  </si>
  <si>
    <t>Montáž ohřívače elektrického na potrubí D do 200 mm</t>
  </si>
  <si>
    <t>1632641597</t>
  </si>
  <si>
    <t>42956118</t>
  </si>
  <si>
    <t>ohřívač vzduchu elektrický bez integrované regulace D 200mm, 0,5 - 3,0kW</t>
  </si>
  <si>
    <t>-1104900146</t>
  </si>
  <si>
    <t>751366012</t>
  </si>
  <si>
    <t>Montáž filtru kazetového na potrubí D přes 100 do 300 mm</t>
  </si>
  <si>
    <t>-1174217208</t>
  </si>
  <si>
    <t>42922024</t>
  </si>
  <si>
    <t>filtr kazetový pro kruhové potrubí Pz D 200mm</t>
  </si>
  <si>
    <t>493418661</t>
  </si>
  <si>
    <t>751514679</t>
  </si>
  <si>
    <t>Montáž škrtící klapky nebo zpětné klapky do plechového potrubí kruhové bez příruby D přes 100 do 200 mm</t>
  </si>
  <si>
    <t>1352385133</t>
  </si>
  <si>
    <t>42981002</t>
  </si>
  <si>
    <t>klapka kruhová regulační Pz D 125mm</t>
  </si>
  <si>
    <t>-605541931</t>
  </si>
  <si>
    <t>42971024</t>
  </si>
  <si>
    <t>klapka kruhová zpětná Pz D 200mm</t>
  </si>
  <si>
    <t>-1186926567</t>
  </si>
  <si>
    <t>751398051</t>
  </si>
  <si>
    <t>Montáž protidešťové žaluzie nebo žaluziové klapky na čtyřhranné potrubí do 0,150 m2</t>
  </si>
  <si>
    <t>-1985667417</t>
  </si>
  <si>
    <t>42972916</t>
  </si>
  <si>
    <t>žaluzie protidešťová s pevnými lamelami, pozink, pro potrubí 250x250mm</t>
  </si>
  <si>
    <t>-2089856848</t>
  </si>
  <si>
    <t>751398012</t>
  </si>
  <si>
    <t>Montáž větrací mřížky na kruhové potrubí D přes 100 do 200 mm</t>
  </si>
  <si>
    <t>963239238</t>
  </si>
  <si>
    <t>42972885</t>
  </si>
  <si>
    <t>mřížka větrací kruhová plastová se síťkou D 80-125mm</t>
  </si>
  <si>
    <t>-11817438</t>
  </si>
  <si>
    <t>42972840</t>
  </si>
  <si>
    <t>mřížka větrací kruhová plastová s okapničkou a síťkou D 150mm</t>
  </si>
  <si>
    <t>416597528</t>
  </si>
  <si>
    <t>751398041</t>
  </si>
  <si>
    <t>Montáž protidešťové žaluzie nebo žaluziové klapky na kruhové potrubí D do 300 mm</t>
  </si>
  <si>
    <t>-705865594</t>
  </si>
  <si>
    <t>42972923R4.9</t>
  </si>
  <si>
    <t>Protidešťová žaluzie samotížná na kruhové potrubí pr. 160 mm</t>
  </si>
  <si>
    <t>VZT 02</t>
  </si>
  <si>
    <t>1321796749</t>
  </si>
  <si>
    <t>706785657</t>
  </si>
  <si>
    <t>7,5*1,2 "Přepočtené koeficientem množství</t>
  </si>
  <si>
    <t>-1191080581</t>
  </si>
  <si>
    <t>5*1,2 "Přepočtené koeficientem množství</t>
  </si>
  <si>
    <t>103216136</t>
  </si>
  <si>
    <t>721173402</t>
  </si>
  <si>
    <t>Potrubí kanalizační z PVC SN 4 svodné DN 125</t>
  </si>
  <si>
    <t>-414337350</t>
  </si>
  <si>
    <t>175111101</t>
  </si>
  <si>
    <t>Obsypání potrubí ručně sypaninou bez prohození, uloženou do 3 m</t>
  </si>
  <si>
    <t>329234336</t>
  </si>
  <si>
    <t>1,3*1,2 "Přepočtené koeficientem množství</t>
  </si>
  <si>
    <t>58337310</t>
  </si>
  <si>
    <t>štěrkopísek frakce 0/4</t>
  </si>
  <si>
    <t>-33891273</t>
  </si>
  <si>
    <t>HZS3212</t>
  </si>
  <si>
    <t>Hodinová zúčtovací sazba montér vzduchotechniky a chlazení odborný</t>
  </si>
  <si>
    <t>hod</t>
  </si>
  <si>
    <t>1784768248</t>
  </si>
  <si>
    <t>Poznámka k položce:_x000d_
Koordinace a napojení VZT potrubí na montážní jámu</t>
  </si>
  <si>
    <t>zař.č.5</t>
  </si>
  <si>
    <t>Větrání přístavby</t>
  </si>
  <si>
    <t>751611120</t>
  </si>
  <si>
    <t>Montáž centrální vzduchotechnické jednotky s rekuperací tepla podstropní s výměnou vzduchu přes 300 do 500 m3/h</t>
  </si>
  <si>
    <t>735233951</t>
  </si>
  <si>
    <t>DG.VZT.5.1</t>
  </si>
  <si>
    <t>-2115242900</t>
  </si>
  <si>
    <t>1272430710</t>
  </si>
  <si>
    <t>DG.VZT.5.2a</t>
  </si>
  <si>
    <t>Kulisový tlumič hluku 300x200 l=1500 mm, 2 kulisy (včetně náběhů)</t>
  </si>
  <si>
    <t>1398788512</t>
  </si>
  <si>
    <t>DG.VZT.5.2b</t>
  </si>
  <si>
    <t>Kulisový tlumič hluku 300x200 l=1000 mm, 2 kulisy (včetně náběhů)</t>
  </si>
  <si>
    <t>263931498</t>
  </si>
  <si>
    <t>DG.VZT.5.2c</t>
  </si>
  <si>
    <t>Kulisový tlumič hluku 300x200 l=500 mm, 2 kulisy (včetně náběhů)</t>
  </si>
  <si>
    <t>1592304345</t>
  </si>
  <si>
    <t>751322132</t>
  </si>
  <si>
    <t>Montáž anemostatu čtvercového vířivého se skříní přes 0,100 do 0,200 m2</t>
  </si>
  <si>
    <t>1174137172</t>
  </si>
  <si>
    <t>42972217</t>
  </si>
  <si>
    <t>anemostat vířivý pro přívod/odvod vzduchu čtvercový ocelový bílý 400x400mm 16 lamel</t>
  </si>
  <si>
    <t>325651403</t>
  </si>
  <si>
    <t>42972858</t>
  </si>
  <si>
    <t>plenum box pro anemostat přívodní s regulační klapkou a perf.plechem Pz D 200mm</t>
  </si>
  <si>
    <t>786814433</t>
  </si>
  <si>
    <t>914646229</t>
  </si>
  <si>
    <t>42972918</t>
  </si>
  <si>
    <t>žaluzie protidešťová s pevnými lamelami, pozink, pro potrubí 355x355mm</t>
  </si>
  <si>
    <t>-666705122</t>
  </si>
  <si>
    <t xml:space="preserve">Poznámka k položce:_x000d_
Protidešťová žaluzie_x000d_
přesný rozměr  355x355 mm efektivní plocha min. Sef=0,09 m2</t>
  </si>
  <si>
    <t>-1756960791</t>
  </si>
  <si>
    <t>Poznámka k položce:_x000d_
Čtyřhranné potrubí vč. tvarovek (100%)</t>
  </si>
  <si>
    <t>1850704103</t>
  </si>
  <si>
    <t>6,66666666666667*1,2 "Přepočtené koeficientem množství</t>
  </si>
  <si>
    <t>1041735825</t>
  </si>
  <si>
    <t>2086955391</t>
  </si>
  <si>
    <t>1622651583</t>
  </si>
  <si>
    <t>2116379422</t>
  </si>
  <si>
    <t>42981960</t>
  </si>
  <si>
    <t>hadice ohebná z Al laminátu vyztužená drátem s tepelnou a zvukovou izolací, délka 10m, D 203mm</t>
  </si>
  <si>
    <t>171576673</t>
  </si>
  <si>
    <t>-566347680</t>
  </si>
  <si>
    <t>767640566</t>
  </si>
  <si>
    <t>7*1,2 "Přepočtené koeficientem množství</t>
  </si>
  <si>
    <t>1250309033</t>
  </si>
  <si>
    <t>zař.č.6</t>
  </si>
  <si>
    <t>Větrání sklepa</t>
  </si>
  <si>
    <t>751111012</t>
  </si>
  <si>
    <t>Montáž ventilátoru axiálního nízkotlakého nástěnného základního D přes 100 do 200 mm</t>
  </si>
  <si>
    <t>1076442440</t>
  </si>
  <si>
    <t>42914115</t>
  </si>
  <si>
    <t>ventilátor axiální stěnový skříň z plastu IP44 25W D 125mm</t>
  </si>
  <si>
    <t>-560563341</t>
  </si>
  <si>
    <t>-849760799</t>
  </si>
  <si>
    <t>42972901</t>
  </si>
  <si>
    <t>žaluzie protidešťová plastová s pevnými lamelami, pro potrubí do D 160mm</t>
  </si>
  <si>
    <t>-360370367</t>
  </si>
  <si>
    <t>Poznámka k položce:_x000d_
přesný rozměr D 125</t>
  </si>
  <si>
    <t>415723667</t>
  </si>
  <si>
    <t>42972836</t>
  </si>
  <si>
    <t>mřížka větrací kruhová nerezová se síťkou D 125mm</t>
  </si>
  <si>
    <t>-1159153374</t>
  </si>
  <si>
    <t>721174064</t>
  </si>
  <si>
    <t>Potrubí kanalizační z PP větrací DN 125</t>
  </si>
  <si>
    <t>1706573728</t>
  </si>
  <si>
    <t>998751201</t>
  </si>
  <si>
    <t>Přesun hmot procentní pro vzduchotechniku v objektech výšky do 12 m</t>
  </si>
  <si>
    <t>1563492628</t>
  </si>
  <si>
    <t>090001000</t>
  </si>
  <si>
    <t>1599081270</t>
  </si>
  <si>
    <t>Poznámka k položce:_x000d_
Spojovací a kotevní materiál a podružný materiál</t>
  </si>
  <si>
    <t>013254000</t>
  </si>
  <si>
    <t>2062037818</t>
  </si>
  <si>
    <t>751691111</t>
  </si>
  <si>
    <t>Zaregulování systému vzduchotechnického zařízení - 1 koncový (distribuční) prvek</t>
  </si>
  <si>
    <t>-2106442736</t>
  </si>
  <si>
    <t>HZS4231</t>
  </si>
  <si>
    <t>Hodinová zúčtovací sazba technik</t>
  </si>
  <si>
    <t>551741229</t>
  </si>
  <si>
    <t>Poznámka k položce:_x000d_
Zaregulování zařízení a funkční zkoušky</t>
  </si>
  <si>
    <t>01143400.R</t>
  </si>
  <si>
    <t>Měření (monitoring) hlukové hladiny</t>
  </si>
  <si>
    <t>-20997321</t>
  </si>
  <si>
    <t>Poznámka k položce:_x000d_
Měření hluku vč. protokolu</t>
  </si>
  <si>
    <t>HZS2491</t>
  </si>
  <si>
    <t>Hodinová zúčtovací sazba dělník zednických výpomocí</t>
  </si>
  <si>
    <t>779780583</t>
  </si>
  <si>
    <t xml:space="preserve">D.1.4.E - SO 01 - Zařízení technických instalací </t>
  </si>
  <si>
    <t xml:space="preserve">    723 - Zdravotechnika - plynovod</t>
  </si>
  <si>
    <t xml:space="preserve">      723.1 - Potrubí ocelové vč. tvarovek, montáže, dodávky</t>
  </si>
  <si>
    <t xml:space="preserve">      723.2 - Armatury vč. dodávky, montáže, příslušenství</t>
  </si>
  <si>
    <t xml:space="preserve">      723.3 - Ostatní náklady - plynovod</t>
  </si>
  <si>
    <t xml:space="preserve">    720 - Zdravotechnika - kanalizace</t>
  </si>
  <si>
    <t xml:space="preserve">      720.1 - Vnitřní kanalizace</t>
  </si>
  <si>
    <t xml:space="preserve">      720.1.1 - Potrubí HT a KG vč. tvarovek, dodávky a montáže</t>
  </si>
  <si>
    <t xml:space="preserve">      720.1.2 - Zařizovací předměty vč. dodávky, příslušenství a montáže</t>
  </si>
  <si>
    <t xml:space="preserve">      720.1.3 - Odpadní soupravy a zápachové uzávěrky vč. dodávky, montáže a příslušenství</t>
  </si>
  <si>
    <t xml:space="preserve">      720.2 - Ostatní náklady - kanalizace</t>
  </si>
  <si>
    <t xml:space="preserve">    722 - Zdravotechnika - vnitřní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</si>
  <si>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</si>
  <si>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</si>
  <si>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</si>
  <si>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Ostatní náklady - vodovod</t>
  </si>
  <si>
    <t>723</t>
  </si>
  <si>
    <t>Zdravotechnika - plynovod</t>
  </si>
  <si>
    <t>723.1</t>
  </si>
  <si>
    <t>Potrubí ocelové vč. tvarovek, montáže, dodávky</t>
  </si>
  <si>
    <t>723111205</t>
  </si>
  <si>
    <t>Potrubí ocelové závitové černé bezešvé svařované běžné DN 32</t>
  </si>
  <si>
    <t>-123664381</t>
  </si>
  <si>
    <t>723150365</t>
  </si>
  <si>
    <t>Chránička D 38x2,6 mm</t>
  </si>
  <si>
    <t>-994446447</t>
  </si>
  <si>
    <t>723.2</t>
  </si>
  <si>
    <t>Armatury vč. dodávky, montáže, příslušenství</t>
  </si>
  <si>
    <t>723230104</t>
  </si>
  <si>
    <t>Kulový uzávěr přímý PN 5 G 1" FF s protipožární armaturou a 2x vnitřním závitem</t>
  </si>
  <si>
    <t>-623102569</t>
  </si>
  <si>
    <t>723234312</t>
  </si>
  <si>
    <t>Regulátor tlaku plynu středotlaký jednostupňový výkon do 10 m3/hod pro zemní plyn</t>
  </si>
  <si>
    <t>1164933277</t>
  </si>
  <si>
    <t>723.3</t>
  </si>
  <si>
    <t>Ostatní náklady - plynovod</t>
  </si>
  <si>
    <t>998723201</t>
  </si>
  <si>
    <t>Přesun hmot procentní pro vnitřní plynovod v objektech v do 6 m</t>
  </si>
  <si>
    <t>-336150892</t>
  </si>
  <si>
    <t>OSTP1</t>
  </si>
  <si>
    <t>Napojení na stávající plynovod</t>
  </si>
  <si>
    <t>-1179321235</t>
  </si>
  <si>
    <t>OSTP2</t>
  </si>
  <si>
    <t>Odkouření plynových kotlů souosé d125/80 - 10m nad střechu vč. nadstřešní hlavice a tvarovek</t>
  </si>
  <si>
    <t>ZTI-01</t>
  </si>
  <si>
    <t>-581279003</t>
  </si>
  <si>
    <t>OSTP3</t>
  </si>
  <si>
    <t>Stavební přípomoce, režie, přesun hmot, prostupy, začíštění</t>
  </si>
  <si>
    <t>-828608556</t>
  </si>
  <si>
    <t>OSTP4</t>
  </si>
  <si>
    <t>1441977075</t>
  </si>
  <si>
    <t>OSTP5</t>
  </si>
  <si>
    <t>Likvidace suti a stavebního materiálu</t>
  </si>
  <si>
    <t>-569369646</t>
  </si>
  <si>
    <t>OSTP6</t>
  </si>
  <si>
    <t>Revize a tlaková zkouška plynovodu</t>
  </si>
  <si>
    <t>910100621</t>
  </si>
  <si>
    <t>OSTP7</t>
  </si>
  <si>
    <t>Revize odkouření</t>
  </si>
  <si>
    <t>646380568</t>
  </si>
  <si>
    <t>720</t>
  </si>
  <si>
    <t>Zdravotechnika - kanalizace</t>
  </si>
  <si>
    <t>720.1</t>
  </si>
  <si>
    <t>Vnitřní kanalizace</t>
  </si>
  <si>
    <t>7201K1</t>
  </si>
  <si>
    <t>Výkopové práce, příložné pažení výkopu, odstranění pažení, zásyp s hutněním, odvoz zeminy, poplatek za uložení na skládce</t>
  </si>
  <si>
    <t>2019194115</t>
  </si>
  <si>
    <t>7201K2</t>
  </si>
  <si>
    <t>Písek pro obsyp a podsyp potrubí</t>
  </si>
  <si>
    <t>1706238574</t>
  </si>
  <si>
    <t>7201K3</t>
  </si>
  <si>
    <t>Zásyp potrubí vykopanou zeminou</t>
  </si>
  <si>
    <t>1247693900</t>
  </si>
  <si>
    <t>894811143</t>
  </si>
  <si>
    <t>Revizní šachta z PVC typ přímý, DN 400/160 tlak 40 t hl od 1360 do 1730 mm</t>
  </si>
  <si>
    <t>576172769</t>
  </si>
  <si>
    <t>894812163</t>
  </si>
  <si>
    <t>Revizní a čistící šachta z PP DN 315 poklop litinový plný do teleskopické trubky pro třídu zatížení D400</t>
  </si>
  <si>
    <t>-86011832</t>
  </si>
  <si>
    <t>894812501</t>
  </si>
  <si>
    <t>Revizní a čistící šachta z PP typ DN 800/160 šachtové dno průtočné 90°</t>
  </si>
  <si>
    <t>1481824696</t>
  </si>
  <si>
    <t>894812521</t>
  </si>
  <si>
    <t>Revizní a čistící šachta z PP DN 800 šachtová roura korugovaná světlé hloubky 1200 mm</t>
  </si>
  <si>
    <t>-553953557</t>
  </si>
  <si>
    <t>894812535</t>
  </si>
  <si>
    <t>Revizní a čistící šachta z PP DN 800 poklop litinový pro třídu zatížení A15 na plastovém konusu</t>
  </si>
  <si>
    <t>1078667631</t>
  </si>
  <si>
    <t>720.1.1</t>
  </si>
  <si>
    <t>Potrubí HT a KG vč. tvarovek, dodávky a montáže</t>
  </si>
  <si>
    <t>721173401</t>
  </si>
  <si>
    <t xml:space="preserve">Potrubí kanalizační z PVC SN4 svodné  DN 110</t>
  </si>
  <si>
    <t>1550718876</t>
  </si>
  <si>
    <t xml:space="preserve">Potrubí kanalizační z PVC SN4 svodné  DN 125</t>
  </si>
  <si>
    <t>-230946794</t>
  </si>
  <si>
    <t>721173403</t>
  </si>
  <si>
    <t>Potrubí kanalizační z PVC SN 4 svodné DN 160</t>
  </si>
  <si>
    <t>1173458265</t>
  </si>
  <si>
    <t>721174024</t>
  </si>
  <si>
    <t>Potrubí z trub polypropylenových odpadní/připojovací DN 75</t>
  </si>
  <si>
    <t>326787777</t>
  </si>
  <si>
    <t>721174025</t>
  </si>
  <si>
    <t>Potrubí z trub polypropylenových odpadní/připojovací DN 110</t>
  </si>
  <si>
    <t>-1853320598</t>
  </si>
  <si>
    <t>721174043</t>
  </si>
  <si>
    <t>Potrubí z trub polypropylenových odpadní/připojovací do DN 50</t>
  </si>
  <si>
    <t>567311040</t>
  </si>
  <si>
    <t>721174K3</t>
  </si>
  <si>
    <t>Čistící kus pro svislé potrubí DN 110</t>
  </si>
  <si>
    <t>ZTI-02</t>
  </si>
  <si>
    <t>1493066762</t>
  </si>
  <si>
    <t>720.1.2</t>
  </si>
  <si>
    <t>Zařizovací předměty vč. dodávky, příslušenství a montáže</t>
  </si>
  <si>
    <t>721194105</t>
  </si>
  <si>
    <t>Vyměření přípojek na potrubí vyvedení a upevnění odpadních výpustek DN 50</t>
  </si>
  <si>
    <t>-670729920</t>
  </si>
  <si>
    <t>721194109</t>
  </si>
  <si>
    <t>Vyměření přípojek na potrubí vyvedení a upevnění odpadních výpustek DN 110</t>
  </si>
  <si>
    <t>339268701</t>
  </si>
  <si>
    <t>721211422</t>
  </si>
  <si>
    <t>Podlahové vpusti se svislým odtokem DN 50/75/110 mřížka nerez 138x138</t>
  </si>
  <si>
    <t>1524500017</t>
  </si>
  <si>
    <t>721265K1</t>
  </si>
  <si>
    <t>Kondenzační podomítkový sifon DN 32 pro klimatizační jednotky a VZT jednotky</t>
  </si>
  <si>
    <t>ZTI-03</t>
  </si>
  <si>
    <t>-1574698014</t>
  </si>
  <si>
    <t>721265K2</t>
  </si>
  <si>
    <t>Nálevka pro kondenzát</t>
  </si>
  <si>
    <t>ZTI-04</t>
  </si>
  <si>
    <t>-201575612</t>
  </si>
  <si>
    <t>721265K3</t>
  </si>
  <si>
    <t>Kondenzační sifon DN40 s vodorovným odtokem a svislým nebo vodorovným připojením 5/4"</t>
  </si>
  <si>
    <t>ZTI-05</t>
  </si>
  <si>
    <t>-2071250044</t>
  </si>
  <si>
    <t>721273153</t>
  </si>
  <si>
    <t>Ventilační hlavice z polypropylenu (PP) DN 110</t>
  </si>
  <si>
    <t>-1084621418</t>
  </si>
  <si>
    <t>721273152</t>
  </si>
  <si>
    <t>Hlavice ventilační polypropylen PP DN 75</t>
  </si>
  <si>
    <t>-345511541</t>
  </si>
  <si>
    <t>721273151</t>
  </si>
  <si>
    <t>Hlavice ventilační polypropylen PP DN 50</t>
  </si>
  <si>
    <t>-1041105531</t>
  </si>
  <si>
    <t>7251120D1</t>
  </si>
  <si>
    <t>Zařízení záchodů klozety keramické závěsné s hlubokým splachováním odpad vodorovný vč. záchodového prkénka</t>
  </si>
  <si>
    <t>ZTI-06</t>
  </si>
  <si>
    <t>1035104991</t>
  </si>
  <si>
    <t>725121501</t>
  </si>
  <si>
    <t>Pisoárový záchodek keramický bez splachovací nádrže</t>
  </si>
  <si>
    <t>1430075408</t>
  </si>
  <si>
    <t>725211603</t>
  </si>
  <si>
    <t>Umyvadla keramická bílá bez výtokových armatur připevněná na stěnu šrouby bez sloupu nebo krytu na sifon, šířka umyvadla 600 mm</t>
  </si>
  <si>
    <t>1016654028</t>
  </si>
  <si>
    <t>725241111</t>
  </si>
  <si>
    <t>Sprchové vaničky akrylátové čtvercové 800x800 mm</t>
  </si>
  <si>
    <t>1501787386</t>
  </si>
  <si>
    <t>725244152</t>
  </si>
  <si>
    <t>Dveře sprchové polorámové skleněné tl. 6 mm otvíravé dvoukřídlové do niky na vaničku šířky 800 mm</t>
  </si>
  <si>
    <t>393064783</t>
  </si>
  <si>
    <t>725311121k1</t>
  </si>
  <si>
    <t xml:space="preserve">Dřezy bez výtokových armatur jednoduché se zápachovou uzávěrkou nerezové </t>
  </si>
  <si>
    <t>ZTI-07</t>
  </si>
  <si>
    <t>-332056245</t>
  </si>
  <si>
    <t>725331111</t>
  </si>
  <si>
    <t>Výlevky bez výtokových armatur a splachovací nádrže keramické se sklopnou plastovou mřížkou 425 mm</t>
  </si>
  <si>
    <t>1807378562</t>
  </si>
  <si>
    <t>726131041k1</t>
  </si>
  <si>
    <t>WC komplet - rám pro závěsné WC včetně tlačného nerezového ventilu, instalační krabice, včetně dvou tlačítek - velké spláchnutí 6 až 9L úsporné spláchnutí 2,5 až 5l, chromová leštěná povrchová úprava</t>
  </si>
  <si>
    <t>ZTI-08</t>
  </si>
  <si>
    <t>1483065072</t>
  </si>
  <si>
    <t>720.1.3</t>
  </si>
  <si>
    <t>Odpadní soupravy a zápachové uzávěrky vč. dodávky, montáže a příslušenství</t>
  </si>
  <si>
    <t>725861102</t>
  </si>
  <si>
    <t>Zápachové uzávěrky zařizovacích předmětů pro umyvadla DN 40</t>
  </si>
  <si>
    <t>-1341593525</t>
  </si>
  <si>
    <t>725862103</t>
  </si>
  <si>
    <t>Zápachové uzávěrky zařizovacích předmětů pro dřezy DN 40/50</t>
  </si>
  <si>
    <t>1754686365</t>
  </si>
  <si>
    <t>725865311</t>
  </si>
  <si>
    <t>Zápachové uzávěrky zařizovacích předmětů pro vany sprchových koutů s kulovým kloubem na odtoku DN 40/50</t>
  </si>
  <si>
    <t>1411007619</t>
  </si>
  <si>
    <t>725865411</t>
  </si>
  <si>
    <t>Zápachová uzávěrka pisoárová DN 32/40</t>
  </si>
  <si>
    <t>1501741885</t>
  </si>
  <si>
    <t>720.2</t>
  </si>
  <si>
    <t>Ostatní náklady - kanalizace</t>
  </si>
  <si>
    <t>998721201</t>
  </si>
  <si>
    <t xml:space="preserve">Přesun hmot pro vnitřní kanalizace  stanovený procentní sazbou (%) z ceny vodorovná dopravní vzdálenost do 50 m v objektech výšky do 6 m</t>
  </si>
  <si>
    <t>-8527196</t>
  </si>
  <si>
    <t>OSTK1</t>
  </si>
  <si>
    <t>Dokumentace skutečného provedení stavu</t>
  </si>
  <si>
    <t>1415444920</t>
  </si>
  <si>
    <t>OSTK2</t>
  </si>
  <si>
    <t>1408997784</t>
  </si>
  <si>
    <t>OSTK3</t>
  </si>
  <si>
    <t>Tlaková zkouška kanalizace</t>
  </si>
  <si>
    <t>-1642359960</t>
  </si>
  <si>
    <t>OSTK4</t>
  </si>
  <si>
    <t>2069742018</t>
  </si>
  <si>
    <t>OSTK5</t>
  </si>
  <si>
    <t>Napojení na stávající revizní šachtu</t>
  </si>
  <si>
    <t>1960693661</t>
  </si>
  <si>
    <t>OSTK6</t>
  </si>
  <si>
    <t>Revizní dvířka kovová 300x300mm, včetně montáže</t>
  </si>
  <si>
    <t>ZTI-09</t>
  </si>
  <si>
    <t>-1893415369</t>
  </si>
  <si>
    <t>OSTK9</t>
  </si>
  <si>
    <t>-548493879</t>
  </si>
  <si>
    <t>722</t>
  </si>
  <si>
    <t>Zdravotechnika - vnitřní vodovod</t>
  </si>
  <si>
    <t>722.1</t>
  </si>
  <si>
    <t>Potrubí PPR a ocelové vč. tvarovek, montáže, dodávky</t>
  </si>
  <si>
    <t>722130233</t>
  </si>
  <si>
    <t xml:space="preserve">Potrubí z ocelových trubek pozinkovaných  závitových svařovaných běžných DN 25</t>
  </si>
  <si>
    <t>1331199499</t>
  </si>
  <si>
    <t>722130234</t>
  </si>
  <si>
    <t>Potrubí vodovodní ocelové závitové pozinkované svařované běžné DN 32</t>
  </si>
  <si>
    <t>469132125</t>
  </si>
  <si>
    <t>722174002</t>
  </si>
  <si>
    <t>Potrubí vodovodní plastové PPR svar polyfúze PN 16 D 20x2,8 mm</t>
  </si>
  <si>
    <t>-123026252</t>
  </si>
  <si>
    <t>722174003</t>
  </si>
  <si>
    <t>Potrubí z plastových trubek z polypropylenu PPR svařovaných polyfúzně PN 16 (SDR 7,4) D 25 x 3,5</t>
  </si>
  <si>
    <t>-2062996920</t>
  </si>
  <si>
    <t>722174004</t>
  </si>
  <si>
    <t>Potrubí z plastových trubek z polypropylenu PPR svařovaných polyfúzně PN 16 (SDR 7,4) D 32 x 4,4</t>
  </si>
  <si>
    <t>1712360774</t>
  </si>
  <si>
    <t>722174005</t>
  </si>
  <si>
    <t>Potrubí z plastových trubek z polypropylenu PPR svařovaných polyfúzně PN 16 (SDR 7,4) D 40 x 5,5</t>
  </si>
  <si>
    <t>-652057137</t>
  </si>
  <si>
    <t>722174006</t>
  </si>
  <si>
    <t>Potrubí vodovodní plastové PPR svar polyfuze PN 16 D 50 x 6,9 mm</t>
  </si>
  <si>
    <t>-438839236</t>
  </si>
  <si>
    <t>722174022</t>
  </si>
  <si>
    <t>Potrubí z plastových trubek z polypropylenu PPR svařovaných polyfúzně PN 20 (SDR 6) D 20 x 3,4</t>
  </si>
  <si>
    <t>1376646623</t>
  </si>
  <si>
    <t>722174023</t>
  </si>
  <si>
    <t>Potrubí z plastových trubek z polypropylenu PPR svařovaných polyfúzně PN 20 (SDR 6) D 25 x 4,2</t>
  </si>
  <si>
    <t>-108657357</t>
  </si>
  <si>
    <t>722174024</t>
  </si>
  <si>
    <t>Potrubí z plastových trubek z polypropylenu PPR svařovaných polyfúzně PN 20 (SDR 6) D 32 x 5,4</t>
  </si>
  <si>
    <t>-498720916</t>
  </si>
  <si>
    <t>722.2</t>
  </si>
  <si>
    <t>Izolace potrubí vč. tvarovek, montáže, příslušenství a dodávky</t>
  </si>
  <si>
    <t>7238112K1</t>
  </si>
  <si>
    <t>Návleková tepelná izolace z pěnového PE tl. 15 mm, vnitřní průměr 22 mm vč. materiálu na prořez</t>
  </si>
  <si>
    <t>ZTI-33</t>
  </si>
  <si>
    <t>329529067</t>
  </si>
  <si>
    <t>7238112K2</t>
  </si>
  <si>
    <t>Návleková tepelná izolace z pěnového PE tl. 15 mm, vnitřní průměr 28 mm vč. materiálu na prořez</t>
  </si>
  <si>
    <t>-751126660</t>
  </si>
  <si>
    <t>7238112K3</t>
  </si>
  <si>
    <t>Návleková tepelná izolace z pěnového PE tl. 15 mm, vnitřní průměr 35 mm vč. materiálu na prořez</t>
  </si>
  <si>
    <t>1095750240</t>
  </si>
  <si>
    <t>7238112K4</t>
  </si>
  <si>
    <t>Návleková tepelná izolace z pěnového PE tl. 15 mm, vnitřní průměr 42 mm vč. materiálu na prořez</t>
  </si>
  <si>
    <t>605164000</t>
  </si>
  <si>
    <t>7238112K5</t>
  </si>
  <si>
    <t>Návleková tepelná izolace z pěnového PE tl. 20 mm, vnitřní průměr 22 mm vč. materiálu na prořez</t>
  </si>
  <si>
    <t>-1678855183</t>
  </si>
  <si>
    <t>7238112K6</t>
  </si>
  <si>
    <t>Návleková tepelná izolace z pěnového PE tl. 25 mm, vnitřní průměr 28 mm vč. materiálu na prořez</t>
  </si>
  <si>
    <t>-195447588</t>
  </si>
  <si>
    <t>7238112K7</t>
  </si>
  <si>
    <t>Návleková tepelná izolace minerálni pouzdro+AL folie tl. 30 mm, vnitřní průměr 34 mm vč. materiálu na prořez</t>
  </si>
  <si>
    <t>207739746</t>
  </si>
  <si>
    <t>7238112K8</t>
  </si>
  <si>
    <t>Návleková tepelná izolace z pěnového PE tl. 15 mm, vnitřní průměr 50mm vč. materiálu na prořez</t>
  </si>
  <si>
    <t>1843230622</t>
  </si>
  <si>
    <t>722.3</t>
  </si>
  <si>
    <t>Baterie a armatury vč. dodávky, montáže, příslušenství</t>
  </si>
  <si>
    <t>722190401</t>
  </si>
  <si>
    <t xml:space="preserve">Zřízení přípojek na potrubí  vyvedení a upevnění výpustek do DN 25</t>
  </si>
  <si>
    <t>-1112071594</t>
  </si>
  <si>
    <t>7222K1</t>
  </si>
  <si>
    <t>Přepážkový filtr na studenou vodu s automatickým proplachem, filtrační nádoba z vysoce kvalitního plastu PN 16, mosazná příruba s připojovacím šroubením, sendvičové síto složeno z PE podpory, nerezové síto 500 µm a postříbřené jemné síto 100 µm (0,1 mm) s</t>
  </si>
  <si>
    <t>ZTI-10</t>
  </si>
  <si>
    <t>1743229956</t>
  </si>
  <si>
    <t>7222K2</t>
  </si>
  <si>
    <t>Fyzikální úprava vody - proti tvorbě vodního kamene, vnější průměr potrubí 104mm, hmotnost 5kg, napětí 230V, příkon do 20W, rozměry 219,4x199,6</t>
  </si>
  <si>
    <t>ZTI-11</t>
  </si>
  <si>
    <t>147580711</t>
  </si>
  <si>
    <t>725813111</t>
  </si>
  <si>
    <t>Ventily rohové vč připojovací trubičky nebo flexi hadičky G 1/2"</t>
  </si>
  <si>
    <t>1510323872</t>
  </si>
  <si>
    <t>72581K2</t>
  </si>
  <si>
    <t>Elektronický ventil pro pisoáry, senzor na zeď (50 cm), včetně kabelu 2,5 m, solenoidový ventil 1/2", řídící elektronika a uzavírací ventil v instalační krabici, nastavitelná doba výtoku, vandaluvzdorné provedení, použité materiály odolné proti korozi a v</t>
  </si>
  <si>
    <t>ZTI-12</t>
  </si>
  <si>
    <t>-1755978276</t>
  </si>
  <si>
    <t>725821325</t>
  </si>
  <si>
    <t>Baterie dřezové stojánkové pákové s otáčivým ústím a délkou ramínka 220 mm vč. připojovací trubičky nebo flexi hadičky</t>
  </si>
  <si>
    <t>1743466025</t>
  </si>
  <si>
    <t>725822611K1</t>
  </si>
  <si>
    <t>Tlačná samouzavírací baterie umyvadlová stojánková, typ S - systém znemožňující výtok vody při trvalém stlačení hlavice, označení na smíchanou vodu, možnost nastavení teploty směšované vody uživatelem, směšování vody páčkou, odolné/vandaluvzdorné proveden</t>
  </si>
  <si>
    <t>ZTI-13</t>
  </si>
  <si>
    <t>-1542044191</t>
  </si>
  <si>
    <t>725822611K2</t>
  </si>
  <si>
    <t>Baterie výlevková stojánkové pákové bez výpusti vč. připojovací trubičky nebo flexi hadičky</t>
  </si>
  <si>
    <t>ZTI-14</t>
  </si>
  <si>
    <t>-209474227</t>
  </si>
  <si>
    <t>725841330K1</t>
  </si>
  <si>
    <t>Tlačna samouzavírací baterie sprchová směšovací do zdi s krycí nerezovou deskou 18x18cm, chormovaná a náklopná sprchová hlavice</t>
  </si>
  <si>
    <t>ZTI-15</t>
  </si>
  <si>
    <t>-1739365216</t>
  </si>
  <si>
    <t>722250133</t>
  </si>
  <si>
    <t>Hydrantový systém s tvarově stálou hadicí D 19 x 30 m celoplechový</t>
  </si>
  <si>
    <t>-597457191</t>
  </si>
  <si>
    <t>722220111</t>
  </si>
  <si>
    <t>Nástěnka pro výtokový ventil G 1/2 s jedním závitem</t>
  </si>
  <si>
    <t>-129689972</t>
  </si>
  <si>
    <t>722230103</t>
  </si>
  <si>
    <t>Ventil přímý G 1 se dvěma závity</t>
  </si>
  <si>
    <t>761851501</t>
  </si>
  <si>
    <t>722230104</t>
  </si>
  <si>
    <t>Ventil přímý G 5/4 se dvěma závity</t>
  </si>
  <si>
    <t>1425450561</t>
  </si>
  <si>
    <t>722230106</t>
  </si>
  <si>
    <t>Ventil přímý G 2" se dvěma závity</t>
  </si>
  <si>
    <t>1884322552</t>
  </si>
  <si>
    <t>722231077</t>
  </si>
  <si>
    <t>Ventil zpětný mosazný G 2 PN 10 do 110°C se dvěma závity</t>
  </si>
  <si>
    <t>-1606155464</t>
  </si>
  <si>
    <t>722232504</t>
  </si>
  <si>
    <t>Potrubní oddělovač G 5/4 PN 10 do 65°C vnější závit</t>
  </si>
  <si>
    <t>-1875120951</t>
  </si>
  <si>
    <t>722234268</t>
  </si>
  <si>
    <t>Filtr mosazný G 2 PN 20 do 80°C s 2x vnitřním závitem</t>
  </si>
  <si>
    <t>488292613</t>
  </si>
  <si>
    <t>722234265</t>
  </si>
  <si>
    <t>Filtr mosazný G 1 PN 20 do 80°C s 2x vnitřním závitem</t>
  </si>
  <si>
    <t>425589967</t>
  </si>
  <si>
    <t>722231142</t>
  </si>
  <si>
    <t>Ventil závitový pojistný rohový G 3/4</t>
  </si>
  <si>
    <t>-2087482925</t>
  </si>
  <si>
    <t>722231074</t>
  </si>
  <si>
    <t>Ventil zpětný mosazný G 1 PN 10 do 110°C se dvěma závity</t>
  </si>
  <si>
    <t>-570235541</t>
  </si>
  <si>
    <t>722224115</t>
  </si>
  <si>
    <t>Armatury s jedním závitem kohouty plnicí a vypouštěcí PN 10 G 1/2"</t>
  </si>
  <si>
    <t>-218948798</t>
  </si>
  <si>
    <t>722224154</t>
  </si>
  <si>
    <t>Kulový kohout zahradní s vnějším závitem a páčkou PN 15, T 120°C G 1"</t>
  </si>
  <si>
    <t>-2001706583</t>
  </si>
  <si>
    <t>722262151</t>
  </si>
  <si>
    <t>Vodoměr přírubový šroubový do 40°C DN 50 horizontální</t>
  </si>
  <si>
    <t>-627375689</t>
  </si>
  <si>
    <t>725532114</t>
  </si>
  <si>
    <t>Elektrický ohřívač zásobníkový akumulační závěsný svislý 80 l / 3 kW</t>
  </si>
  <si>
    <t>-1547821482</t>
  </si>
  <si>
    <t>722.4</t>
  </si>
  <si>
    <t>Ostatní náklady - vodovod</t>
  </si>
  <si>
    <t>998722201</t>
  </si>
  <si>
    <t xml:space="preserve">Přesun hmot pro vnitřní vodovod  stanovený procentní sazbou (%) z ceny vodorovná dopravní vzdálenost do 50 m v objektech výšky do 6 m</t>
  </si>
  <si>
    <t>612361220</t>
  </si>
  <si>
    <t>OSTV1</t>
  </si>
  <si>
    <t>-208919445</t>
  </si>
  <si>
    <t>OSTV12</t>
  </si>
  <si>
    <t>756629468</t>
  </si>
  <si>
    <t>OSTV2</t>
  </si>
  <si>
    <t>-1239485931</t>
  </si>
  <si>
    <t>OSTV3</t>
  </si>
  <si>
    <t>Tlaková zkouška, desinfekce potrubí</t>
  </si>
  <si>
    <t>720663546</t>
  </si>
  <si>
    <t>OSTV4</t>
  </si>
  <si>
    <t>1770102150</t>
  </si>
  <si>
    <t>OSTV5</t>
  </si>
  <si>
    <t>Odběr a vyhodnocení vzorků vody ke kolaudaci</t>
  </si>
  <si>
    <t>1138411354</t>
  </si>
  <si>
    <t>OSTV7</t>
  </si>
  <si>
    <t>Napojení na stávající přívod vody</t>
  </si>
  <si>
    <t>1513324204</t>
  </si>
  <si>
    <t xml:space="preserve">D.1.4.E - SO 02 - Zařízení technických instalací </t>
  </si>
  <si>
    <t xml:space="preserve">      722.5 - Využití dešťové vody</t>
  </si>
  <si>
    <t>-1823542807</t>
  </si>
  <si>
    <t>479237500</t>
  </si>
  <si>
    <t>-466779817</t>
  </si>
  <si>
    <t>1975437714</t>
  </si>
  <si>
    <t>-537013746</t>
  </si>
  <si>
    <t>-332178865</t>
  </si>
  <si>
    <t>ZTI-16</t>
  </si>
  <si>
    <t>-1939493729</t>
  </si>
  <si>
    <t>ZTI-17</t>
  </si>
  <si>
    <t>-1906820984</t>
  </si>
  <si>
    <t>1287013395</t>
  </si>
  <si>
    <t>2061488677</t>
  </si>
  <si>
    <t>1572112951</t>
  </si>
  <si>
    <t>-1561838537</t>
  </si>
  <si>
    <t>-1104412143</t>
  </si>
  <si>
    <t>-876578065</t>
  </si>
  <si>
    <t>-2077887070</t>
  </si>
  <si>
    <t>Napojení na ležatou kanalizaci</t>
  </si>
  <si>
    <t>-399976104</t>
  </si>
  <si>
    <t>1161010967</t>
  </si>
  <si>
    <t>1044275702</t>
  </si>
  <si>
    <t>-1043891601</t>
  </si>
  <si>
    <t>871161141</t>
  </si>
  <si>
    <t>Montáž potrubí z PE100 SDR 11 otevřený výkop svařovaných na tupo D 32 x 3,0 mm</t>
  </si>
  <si>
    <t>210102781</t>
  </si>
  <si>
    <t>28613170</t>
  </si>
  <si>
    <t>trubka vodovodní PE100 SDR11 se signalizační vrstvou 32x3,0mm</t>
  </si>
  <si>
    <t>2141973751</t>
  </si>
  <si>
    <t>5*1,015 "Přepočtené koeficientem množství</t>
  </si>
  <si>
    <t>ZTI-18</t>
  </si>
  <si>
    <t>-1721820068</t>
  </si>
  <si>
    <t>ZTI-34</t>
  </si>
  <si>
    <t>-1857455377</t>
  </si>
  <si>
    <t>665963321</t>
  </si>
  <si>
    <t>1856547819</t>
  </si>
  <si>
    <t>725K1</t>
  </si>
  <si>
    <t>Průtokový ohřívač TV 5,5kW</t>
  </si>
  <si>
    <t>ZTI-19</t>
  </si>
  <si>
    <t>1797156855</t>
  </si>
  <si>
    <t>1956363864</t>
  </si>
  <si>
    <t>1391310459</t>
  </si>
  <si>
    <t>-1215956141</t>
  </si>
  <si>
    <t>-364325448</t>
  </si>
  <si>
    <t>-1916596554</t>
  </si>
  <si>
    <t>-1658225455</t>
  </si>
  <si>
    <t>1479185614</t>
  </si>
  <si>
    <t>722.5</t>
  </si>
  <si>
    <t>Využití dešťové vody</t>
  </si>
  <si>
    <t>7225K1</t>
  </si>
  <si>
    <t>Zemní nádrž s biologickýcm separátorem 20 550l, DN200</t>
  </si>
  <si>
    <t>ZTI-20</t>
  </si>
  <si>
    <t>-303369166</t>
  </si>
  <si>
    <t>7225K2</t>
  </si>
  <si>
    <t>Záloha pitná voda</t>
  </si>
  <si>
    <t>ZTI-21</t>
  </si>
  <si>
    <t>-1134485621</t>
  </si>
  <si>
    <t>7225K3</t>
  </si>
  <si>
    <t>Teleskopická šachta vč. víka - pochozí</t>
  </si>
  <si>
    <t>ZTI-22</t>
  </si>
  <si>
    <t>613480751</t>
  </si>
  <si>
    <t>7225K4</t>
  </si>
  <si>
    <t>Plastové víko - pojezdové</t>
  </si>
  <si>
    <t>ZTI-23</t>
  </si>
  <si>
    <t>-208747258</t>
  </si>
  <si>
    <t>7225K5</t>
  </si>
  <si>
    <t>Ponorné čerpadlo se spínací skříní a plovákem 1,5kW 230 V, 20m kabel</t>
  </si>
  <si>
    <t>ZTI-24</t>
  </si>
  <si>
    <t>-289788197</t>
  </si>
  <si>
    <t>7225K6</t>
  </si>
  <si>
    <t>Pěticestný ventil 1" -90mm, manometr 0-6bar</t>
  </si>
  <si>
    <t>ZTI-25</t>
  </si>
  <si>
    <t>2116456085</t>
  </si>
  <si>
    <t>7225K7</t>
  </si>
  <si>
    <t>Tlaková nádoba bez nožiček 24l, 10 bar</t>
  </si>
  <si>
    <t>ZTI-26</t>
  </si>
  <si>
    <t>1420076711</t>
  </si>
  <si>
    <t>7225K8</t>
  </si>
  <si>
    <t>Tlakový spínač 0,4-0,6 MPa</t>
  </si>
  <si>
    <t>ZTI-27</t>
  </si>
  <si>
    <t>-1386621046</t>
  </si>
  <si>
    <t>7225K9</t>
  </si>
  <si>
    <t xml:space="preserve">Ocelový filtr s manuálním kartáčem. Z uhlíkové oceli </t>
  </si>
  <si>
    <t>ZTI-28</t>
  </si>
  <si>
    <t>1126350270</t>
  </si>
  <si>
    <t>7225K10</t>
  </si>
  <si>
    <t>Manometr 1/4" 0-10 bar</t>
  </si>
  <si>
    <t>ZTI-29</t>
  </si>
  <si>
    <t>947370559</t>
  </si>
  <si>
    <t>7225K11</t>
  </si>
  <si>
    <t>Filtr s manuálním zpětným proplachem - přepážkový filtr na studenou vodu, filtrační nádoba z vysoce kvalitního plastu PN16, mosazná příruba s připojovacím šroubením, sendvičové síto</t>
  </si>
  <si>
    <t>ZTI-30</t>
  </si>
  <si>
    <t>-167585634</t>
  </si>
  <si>
    <t>312647942</t>
  </si>
  <si>
    <t>1187732087</t>
  </si>
  <si>
    <t>D.1.4.G - Elektroinstalace</t>
  </si>
  <si>
    <t>741 - Elektroinstalace - silnoproud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</si>
  <si>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</si>
  <si>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</si>
  <si>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</si>
  <si>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</si>
  <si>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</si>
  <si>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</si>
  <si>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R.chuc - Rekonstrukce rozvaděče RE</t>
  </si>
  <si>
    <t xml:space="preserve">      R2.2 - Pojistková skříň PS</t>
  </si>
  <si>
    <t xml:space="preserve">      R21 - Rozvaděč R1</t>
  </si>
  <si>
    <t xml:space="preserve">      RH - Rozvaděč R1.1</t>
  </si>
  <si>
    <t xml:space="preserve">      RK - Rozvaděč R1.2</t>
  </si>
  <si>
    <t xml:space="preserve">      Rkot - Rozvaděč R2</t>
  </si>
  <si>
    <t xml:space="preserve">      R2.1 - Rozvaděč R2.1</t>
  </si>
  <si>
    <t xml:space="preserve">    08 - Hromosvody a zemniče</t>
  </si>
  <si>
    <t>09 - Vedlejší náklady</t>
  </si>
  <si>
    <t>741</t>
  </si>
  <si>
    <t>Elektroinstalace - silnoproud</t>
  </si>
  <si>
    <t>01</t>
  </si>
  <si>
    <t>Svítidla vč. zdrojů, poplatků a příslušenství</t>
  </si>
  <si>
    <t>741372051</t>
  </si>
  <si>
    <t>Montáž svítidlo LED bytové přisazené stropní reflektorové bez čidla</t>
  </si>
  <si>
    <t>174443601</t>
  </si>
  <si>
    <t>/1/</t>
  </si>
  <si>
    <t>SVITIDLO LED 2228 lm, 16 W, 4K IP65</t>
  </si>
  <si>
    <t>-416681903</t>
  </si>
  <si>
    <t>/2/</t>
  </si>
  <si>
    <t>SVITIDLO LED 1114 lm, 8 W, 4K IP65</t>
  </si>
  <si>
    <t>92897155</t>
  </si>
  <si>
    <t>/3/</t>
  </si>
  <si>
    <t>SVITIDLO LED 1965 lm, 17 W, 4K</t>
  </si>
  <si>
    <t>-86515837</t>
  </si>
  <si>
    <t>/4/</t>
  </si>
  <si>
    <t>SVITIDLO LED 1507 lm, 16,7W, 4K, IP44</t>
  </si>
  <si>
    <t>1060580790</t>
  </si>
  <si>
    <t>/5/</t>
  </si>
  <si>
    <t>SVITIDLO LED 2956 lm, 31,9W, 4K IP44</t>
  </si>
  <si>
    <t>1764242189</t>
  </si>
  <si>
    <t>/6/</t>
  </si>
  <si>
    <t>SVITIDLO LED 3930 lm, 34 W, 4K</t>
  </si>
  <si>
    <t>-1251776957</t>
  </si>
  <si>
    <t>/7/</t>
  </si>
  <si>
    <t>SVITIDLO LED 685 lm, 9 W, 4K IP44</t>
  </si>
  <si>
    <t>1570912922</t>
  </si>
  <si>
    <t>/8/</t>
  </si>
  <si>
    <t>SVITIDLO LED 3513 lm, 33 W, 4K DALI, UGR19</t>
  </si>
  <si>
    <t>136033527</t>
  </si>
  <si>
    <t>/9/</t>
  </si>
  <si>
    <t>SVITIDLO LED 4323 lm, 48W 4K, AS</t>
  </si>
  <si>
    <t>1330302281</t>
  </si>
  <si>
    <t>/NO1/</t>
  </si>
  <si>
    <t>NOUZ.SVITIDLO 222lm, 5W, 3H</t>
  </si>
  <si>
    <t>1461969905</t>
  </si>
  <si>
    <t>741130001</t>
  </si>
  <si>
    <t>Ukončení vodič izolovaný do 2,5mm2 v rozváděči nebo na přístroji</t>
  </si>
  <si>
    <t>545794696</t>
  </si>
  <si>
    <t>011</t>
  </si>
  <si>
    <t>Vývod pro nástěnné svítidlo</t>
  </si>
  <si>
    <t>387928951</t>
  </si>
  <si>
    <t>012</t>
  </si>
  <si>
    <t>Vývod pro stropní svítidlo</t>
  </si>
  <si>
    <t>-1959143384</t>
  </si>
  <si>
    <t>013</t>
  </si>
  <si>
    <t>Vývod pro svítidlo do koupelny</t>
  </si>
  <si>
    <t>-2004651972</t>
  </si>
  <si>
    <t>t1</t>
  </si>
  <si>
    <t>Zákonný recyklační poplatek - svítidla</t>
  </si>
  <si>
    <t>-103198213</t>
  </si>
  <si>
    <t>741820102</t>
  </si>
  <si>
    <t>Měření intenzity osvětlení</t>
  </si>
  <si>
    <t>1155292457</t>
  </si>
  <si>
    <t>Ovládání osvětlení</t>
  </si>
  <si>
    <t>741310201</t>
  </si>
  <si>
    <t>Montáž vypínač (polo)zapuštěný šroubové připojení 1-jednopólový</t>
  </si>
  <si>
    <t>-654956883</t>
  </si>
  <si>
    <t>34535000</t>
  </si>
  <si>
    <t>spínač kompletní, zápustný, jednopólový, řazení 1, šroubové svorky</t>
  </si>
  <si>
    <t>439449115</t>
  </si>
  <si>
    <t>023</t>
  </si>
  <si>
    <t>Čidlo pohybu stropní</t>
  </si>
  <si>
    <t>-1074212470</t>
  </si>
  <si>
    <t>025</t>
  </si>
  <si>
    <t>Čidlo pohybu stěnu</t>
  </si>
  <si>
    <t>1054539120</t>
  </si>
  <si>
    <t>34539034</t>
  </si>
  <si>
    <t>přístroj stmívače LED, pro otočné ovládání a tlač. spínání, šroubové svorky</t>
  </si>
  <si>
    <t>1191243370</t>
  </si>
  <si>
    <t>34539055</t>
  </si>
  <si>
    <t>kryt stmívače s otočným ovládáním, s upevňovací maticí</t>
  </si>
  <si>
    <t>-5904558</t>
  </si>
  <si>
    <t>741310231</t>
  </si>
  <si>
    <t>Montáž přepínač (polo)zapuštěný šroubové připojení 5-seriový</t>
  </si>
  <si>
    <t>-147206679</t>
  </si>
  <si>
    <t>34535002</t>
  </si>
  <si>
    <t>přepínač sériový kompletní, zápustný, řazení 5, šroubové svorky</t>
  </si>
  <si>
    <t>544228517</t>
  </si>
  <si>
    <t>34535039</t>
  </si>
  <si>
    <t>přepínač zápustný sériový, řazení 5, IP44, šroubové svorky</t>
  </si>
  <si>
    <t>-318690927</t>
  </si>
  <si>
    <t>741310233</t>
  </si>
  <si>
    <t>Montáž přepínač (polo)zapuštěný šroubové připojení 6-střídavý se zapojením vodičů</t>
  </si>
  <si>
    <t>1684206937</t>
  </si>
  <si>
    <t>34535003</t>
  </si>
  <si>
    <t>přepínač střídavý kompletní, zápustný, řazení 6, šroubové svorky</t>
  </si>
  <si>
    <t>772541701</t>
  </si>
  <si>
    <t>741310251</t>
  </si>
  <si>
    <t>Montáž vypínač (polo)zapuštěný šroubové připojení 1-jednopólových prostředí venkovní/mokré</t>
  </si>
  <si>
    <t>2042321994</t>
  </si>
  <si>
    <t>34535018t</t>
  </si>
  <si>
    <t>přepínač nástěnný střídavý, řazení 1, IP44, šroubové svorky</t>
  </si>
  <si>
    <t>1214552262</t>
  </si>
  <si>
    <t>03</t>
  </si>
  <si>
    <t>Zásuvky</t>
  </si>
  <si>
    <t>741313001</t>
  </si>
  <si>
    <t>Montáž zásuvka (polo)zapuštěná bezšroubové připojení 2P+PE se zapojením vodičů</t>
  </si>
  <si>
    <t>-1949674679</t>
  </si>
  <si>
    <t>34555202</t>
  </si>
  <si>
    <t>zásuvka zápustná jednonásobná chráněná, šroubové svorky</t>
  </si>
  <si>
    <t>2049217134</t>
  </si>
  <si>
    <t>34555204</t>
  </si>
  <si>
    <t>zásuvka zápustná jednonásobná, s optickou přepěťovou ochranou, šroubové svorky</t>
  </si>
  <si>
    <t>756596232</t>
  </si>
  <si>
    <t>741313003</t>
  </si>
  <si>
    <t>Montáž zásuvka (polo)zapuštěná bezšroubové připojení 2x(2P+PE) dvojnásobná</t>
  </si>
  <si>
    <t>300798599</t>
  </si>
  <si>
    <t>34555238</t>
  </si>
  <si>
    <t>zásuvka zápustná dvojnásobná, šroubové svorky</t>
  </si>
  <si>
    <t>1958407142</t>
  </si>
  <si>
    <t>741313082</t>
  </si>
  <si>
    <t>Montáž zásuvka chráněná v krabici šroubové připojení 2P+PE prostředí venkovní, mokré</t>
  </si>
  <si>
    <t>-181806147</t>
  </si>
  <si>
    <t>34555232</t>
  </si>
  <si>
    <t>zásuvka zápustná jednonásobná s clonkami a víčkem, s drápky, IP44, šroubové svorky</t>
  </si>
  <si>
    <t>623378342</t>
  </si>
  <si>
    <t>741313085</t>
  </si>
  <si>
    <t>Montáž zásuvek chráněných v krabici šroubové připojení 3P+N+PE prostředí venkovní, mokré se zapojením vodičů</t>
  </si>
  <si>
    <t>-1490261076</t>
  </si>
  <si>
    <t>35811477</t>
  </si>
  <si>
    <t>zásuvka nástěnná 16A - 5pól, řazení 3P+N+PE IP44, šroubové svorky</t>
  </si>
  <si>
    <t>1760981782</t>
  </si>
  <si>
    <t>t2</t>
  </si>
  <si>
    <t>Deskbox 2x230V, 2xRJ45 cat.6 /zohledněn v slaboproudu/</t>
  </si>
  <si>
    <t>-192677559</t>
  </si>
  <si>
    <t>04</t>
  </si>
  <si>
    <t>21219D001</t>
  </si>
  <si>
    <t>Ukončení vývodu 230V</t>
  </si>
  <si>
    <t>-2094714635</t>
  </si>
  <si>
    <t>741310221</t>
  </si>
  <si>
    <t>Montáž spínač (polo)zapuštěný šroubové připojení řazení 2-pro žaluzie se zapojením vodičů</t>
  </si>
  <si>
    <t>1330393732</t>
  </si>
  <si>
    <t>ABB.3557GA89340B1</t>
  </si>
  <si>
    <t>Spínač žaluziový jednopólový, řazení 1+1 s blokováním, s krytem</t>
  </si>
  <si>
    <t>-1996722177</t>
  </si>
  <si>
    <t>741310402</t>
  </si>
  <si>
    <t>Montáž spínač tří/čtyřpólový nástěnný do 25 A prostředí normální</t>
  </si>
  <si>
    <t>443681883</t>
  </si>
  <si>
    <t>210 D 004T001</t>
  </si>
  <si>
    <t>Tlačítko STOP</t>
  </si>
  <si>
    <t>-464777019</t>
  </si>
  <si>
    <t>OST8</t>
  </si>
  <si>
    <t>Požární ucpávky</t>
  </si>
  <si>
    <t>-701575287</t>
  </si>
  <si>
    <t>727111406R</t>
  </si>
  <si>
    <t xml:space="preserve">Prostup potrubí do DN50 mm  včetně dodatečné izolace požární odolnost EI 60-120</t>
  </si>
  <si>
    <t>-358420312</t>
  </si>
  <si>
    <t>tk</t>
  </si>
  <si>
    <t>Topný kabel na potrubí s termostatem 1m/12W, L=2m</t>
  </si>
  <si>
    <t>1022039477</t>
  </si>
  <si>
    <t>r1</t>
  </si>
  <si>
    <t>Ostatní materiál, spojovací materiál, propojovací kabely</t>
  </si>
  <si>
    <t>-595911563</t>
  </si>
  <si>
    <t>05</t>
  </si>
  <si>
    <t>Kabely</t>
  </si>
  <si>
    <t>741110041</t>
  </si>
  <si>
    <t>Montáž trubka plastová ohebná D přes 11 do 23 mm uložená pevně</t>
  </si>
  <si>
    <t>1480587904</t>
  </si>
  <si>
    <t>34571154</t>
  </si>
  <si>
    <t>trubka elektroinstalační ohebná z PH, D 22,9/28,5mm</t>
  </si>
  <si>
    <t>-1034827968</t>
  </si>
  <si>
    <t>741120401</t>
  </si>
  <si>
    <t>Montáž vodič Cu izolovaný drátovací plný žíla 0,35-6 mm2 v rozváděči (CY)</t>
  </si>
  <si>
    <t>1397004658</t>
  </si>
  <si>
    <t>34140844</t>
  </si>
  <si>
    <t>vodič propojovací jádro Cu lanované izolace PVC 450/750V (H07V-R) 1x6mm2</t>
  </si>
  <si>
    <t>131274560</t>
  </si>
  <si>
    <t>34141142</t>
  </si>
  <si>
    <t>vodič propojovací jádro Cu lanované izolace PVC 450/750V (H07V-R) 1x16mm2</t>
  </si>
  <si>
    <t>26613704</t>
  </si>
  <si>
    <t>741122016</t>
  </si>
  <si>
    <t>Montáž kabel Cu bez ukončení, plný kulatý 3x2,5 až 6 mm2</t>
  </si>
  <si>
    <t>1711983238</t>
  </si>
  <si>
    <t>34111030</t>
  </si>
  <si>
    <t>kabel instalační jádro Cu plné izolace PVC plášť PVC 450/750V (CYKY) 3x1,5mm2</t>
  </si>
  <si>
    <t>-1125279399</t>
  </si>
  <si>
    <t>34111036</t>
  </si>
  <si>
    <t>kabel instalační jádro Cu plné izolace PVC plášť PVC 450/750V (CYKY) 3x2,5mm2</t>
  </si>
  <si>
    <t>720229912</t>
  </si>
  <si>
    <t>1173408</t>
  </si>
  <si>
    <t>KABEL 1-CSKH-V-O 2X1,5 (CXKH-V SE SILIK.</t>
  </si>
  <si>
    <t>1155766769</t>
  </si>
  <si>
    <t>741122031</t>
  </si>
  <si>
    <t>Montáž kabel Cu bez ukončení uložený pod omítku plný kulatý 5x1,5 až 2,5 mm2 (CYKY)</t>
  </si>
  <si>
    <t>-667604062</t>
  </si>
  <si>
    <t>34111094</t>
  </si>
  <si>
    <t>kabel instalační jádro Cu plné izolace PVC plášť PVC 450/750V (CYKY) 5x2,5mm2</t>
  </si>
  <si>
    <t>-2091175942</t>
  </si>
  <si>
    <t>34111098</t>
  </si>
  <si>
    <t>kabel instalační jádro Cu plné izolace PVC plášť PVC 450/750V (CYKY) 5x4mm2</t>
  </si>
  <si>
    <t>-2066711831</t>
  </si>
  <si>
    <t>34111080</t>
  </si>
  <si>
    <t>kabel instalační jádro Cu plné izolace PVC plášť PVC 450/750V (CYKY) 4x16mm2</t>
  </si>
  <si>
    <t>-2085502721</t>
  </si>
  <si>
    <t>34111100</t>
  </si>
  <si>
    <t>kabel instalační jádro Cu plné izolace PVC plášť PVC 450/750V (CYKY) 5x6mm2</t>
  </si>
  <si>
    <t>-2028144786</t>
  </si>
  <si>
    <t>460010011</t>
  </si>
  <si>
    <t>Vytyčení trasy vedení vzdušného silového nn v terénu přehledném</t>
  </si>
  <si>
    <t>km</t>
  </si>
  <si>
    <t>1993387821</t>
  </si>
  <si>
    <t>460150082</t>
  </si>
  <si>
    <t>Hloubení kabelových zapažených i nezapažených rýh ručně š 40 cm, hl 100 cm, v hornině tř 1 a 2</t>
  </si>
  <si>
    <t>CS ÚRS 2020 01</t>
  </si>
  <si>
    <t>-1931840801</t>
  </si>
  <si>
    <t>460300001</t>
  </si>
  <si>
    <t>Zásyp jam nebo rýh strojně včetně zhutnění v zástavbě</t>
  </si>
  <si>
    <t>1279744947</t>
  </si>
  <si>
    <t>460421001</t>
  </si>
  <si>
    <t>Lože kabelů z písku nebo štěrkopísku tl 5 cm nad kabel, bez zakrytí, šířky lože do 65 cm</t>
  </si>
  <si>
    <t>-717619348</t>
  </si>
  <si>
    <t>58153675</t>
  </si>
  <si>
    <t xml:space="preserve">písek technický filtrační vlhký PR VVL frakce 0,5/1  VL</t>
  </si>
  <si>
    <t>1236999473</t>
  </si>
  <si>
    <t>06</t>
  </si>
  <si>
    <t>Rozvaděče</t>
  </si>
  <si>
    <t>R.chuc</t>
  </si>
  <si>
    <t>Rekonstrukce rozvaděče RE</t>
  </si>
  <si>
    <t>741320175</t>
  </si>
  <si>
    <t>Montáž jističů třípólových nn do 63 A ve skříni</t>
  </si>
  <si>
    <t>-1550769255</t>
  </si>
  <si>
    <t>11.016.302</t>
  </si>
  <si>
    <t>Jistič 63B/3N LTN 10kA OEZ</t>
  </si>
  <si>
    <t>-1563061281</t>
  </si>
  <si>
    <t>R2.2</t>
  </si>
  <si>
    <t>Pojistková skříň PS</t>
  </si>
  <si>
    <t>741320022</t>
  </si>
  <si>
    <t>Montáž pojistka - spodek do 500 V, 63 A se zapojením vodičů</t>
  </si>
  <si>
    <t>1782290962</t>
  </si>
  <si>
    <t>358248601</t>
  </si>
  <si>
    <t>spodek pojistkový 50A 690V</t>
  </si>
  <si>
    <t>-273654017</t>
  </si>
  <si>
    <t>35825232</t>
  </si>
  <si>
    <t>pojistka nožová 50A nízkoztrátová 4,74W, provedení normální, charakteristika gG</t>
  </si>
  <si>
    <t>-287273477</t>
  </si>
  <si>
    <t>R21</t>
  </si>
  <si>
    <t>Rozvaděč R1</t>
  </si>
  <si>
    <t>741210001</t>
  </si>
  <si>
    <t>Montáž rozvodnice oceloplechová nebo plastová běžná do 20 kg</t>
  </si>
  <si>
    <t>1489941023</t>
  </si>
  <si>
    <t>357131421</t>
  </si>
  <si>
    <t>rozvodnice zapuštěná, průhledné dveře, 3 řady, šířka 24 modulárních jednotek</t>
  </si>
  <si>
    <t>-1130632959</t>
  </si>
  <si>
    <t>741320105</t>
  </si>
  <si>
    <t>Montáž jistič jednopólový nn do 25 A ve skříni</t>
  </si>
  <si>
    <t>-329185946</t>
  </si>
  <si>
    <t>35822111</t>
  </si>
  <si>
    <t>jistič 1-pólový 16 A vypínací charakteristika B vypínací schopnost 10 kA</t>
  </si>
  <si>
    <t>724272680</t>
  </si>
  <si>
    <t>35822105</t>
  </si>
  <si>
    <t>jistič 1-pólový 2 A vypínací charakteristika B vypínací schopnost 10 kA</t>
  </si>
  <si>
    <t>1429746638</t>
  </si>
  <si>
    <t>35822107</t>
  </si>
  <si>
    <t>jistič 1-pólový 6 A vypínací charakteristika B vypínací schopnost 10 kA</t>
  </si>
  <si>
    <t>124953916</t>
  </si>
  <si>
    <t>35822114</t>
  </si>
  <si>
    <t>jistič 1-pólový 6 A vypínací charakteristika C vypínací schopnost 10 kA</t>
  </si>
  <si>
    <t>-1764093190</t>
  </si>
  <si>
    <t>35822127</t>
  </si>
  <si>
    <t>jistič 1-pólový 20 A vypínací charakteristika B vypínací schopnost 10 kA</t>
  </si>
  <si>
    <t>-2034035697</t>
  </si>
  <si>
    <t>1249744</t>
  </si>
  <si>
    <t>NAPETOVA SPOUST SV-X400</t>
  </si>
  <si>
    <t>-588774816</t>
  </si>
  <si>
    <t>741320165</t>
  </si>
  <si>
    <t>Montáž jistič třípólový nn do 25 A ve skříni</t>
  </si>
  <si>
    <t>-1674492963</t>
  </si>
  <si>
    <t>1249839</t>
  </si>
  <si>
    <t>VYPINAC MSO-63-3</t>
  </si>
  <si>
    <t>2049242117</t>
  </si>
  <si>
    <t>35822402</t>
  </si>
  <si>
    <t>jistič 3-pólový 20 A vypínací charakteristika B vypínací schopnost 10 kA</t>
  </si>
  <si>
    <t>1735031960</t>
  </si>
  <si>
    <t>1000287309</t>
  </si>
  <si>
    <t>OEZ:43067 Analogové spínací hodiny MAE-A16-001-A230 RP 0,48kč/ks</t>
  </si>
  <si>
    <t>2107256110</t>
  </si>
  <si>
    <t>741321003</t>
  </si>
  <si>
    <t>Montáž proudových chráničů dvoupólových nn do 25 A ve skříni</t>
  </si>
  <si>
    <t>-1273012410</t>
  </si>
  <si>
    <t>1168361</t>
  </si>
  <si>
    <t>PROUDOVY CHRANIC OLI-16B-1N-030AC</t>
  </si>
  <si>
    <t>-937045204</t>
  </si>
  <si>
    <t>1168364</t>
  </si>
  <si>
    <t>PROUDOVY CHRANIC OLI-6B-1N-030AC</t>
  </si>
  <si>
    <t>2023089271</t>
  </si>
  <si>
    <t>741322142</t>
  </si>
  <si>
    <t>Montáž svodiče přepětí nn typ 4 třípólových na DIN lištu</t>
  </si>
  <si>
    <t>-1442202870</t>
  </si>
  <si>
    <t>10.560.290</t>
  </si>
  <si>
    <t>Svodič SJBC-25E-3N-MZS</t>
  </si>
  <si>
    <t>-1192340121</t>
  </si>
  <si>
    <t>RH</t>
  </si>
  <si>
    <t>Rozvaděč R1.1</t>
  </si>
  <si>
    <t>1668519511</t>
  </si>
  <si>
    <t>35713134</t>
  </si>
  <si>
    <t>rozvodnice zapuštěná, neprůhledné dveře, 3 řady, šířka 14 modulárních jednotek</t>
  </si>
  <si>
    <t>1064727095</t>
  </si>
  <si>
    <t>-601299760</t>
  </si>
  <si>
    <t>35822111C</t>
  </si>
  <si>
    <t>jistič 1pólový-charakteristika C 16A</t>
  </si>
  <si>
    <t>1561115472</t>
  </si>
  <si>
    <t>-2014476895</t>
  </si>
  <si>
    <t>1000287184</t>
  </si>
  <si>
    <t>OEZ:35682 Kolébkový přepínač MSK-001-1X2 RP 2,45kč/ks</t>
  </si>
  <si>
    <t>1562682137</t>
  </si>
  <si>
    <t>1123557471</t>
  </si>
  <si>
    <t>1249836</t>
  </si>
  <si>
    <t>VYPINAC MSO-20-3</t>
  </si>
  <si>
    <t>356866563</t>
  </si>
  <si>
    <t>1172363</t>
  </si>
  <si>
    <t>STYKAC RSI-25-40-A230 25A</t>
  </si>
  <si>
    <t>1904779381</t>
  </si>
  <si>
    <t>35822160</t>
  </si>
  <si>
    <t>jistič 3-pólový 10 A vypínací charakteristika C vypínací schopnost 10 kA</t>
  </si>
  <si>
    <t>-1280549241</t>
  </si>
  <si>
    <t>-669983287</t>
  </si>
  <si>
    <t>1000140212</t>
  </si>
  <si>
    <t xml:space="preserve">OEZ:38273  chránič s  ochranou OLI-16B-1N-030AC RP 0,07kč/ks</t>
  </si>
  <si>
    <t>-68404813</t>
  </si>
  <si>
    <t>289938598</t>
  </si>
  <si>
    <t>RK</t>
  </si>
  <si>
    <t>Rozvaděč R1.2</t>
  </si>
  <si>
    <t>885110003</t>
  </si>
  <si>
    <t>35713135</t>
  </si>
  <si>
    <t>rozvodnice zapuštěná, neprůhledné dveře, 4 řady, šířka 14 modulárních jednotek</t>
  </si>
  <si>
    <t>-427627113</t>
  </si>
  <si>
    <t>-1850844035</t>
  </si>
  <si>
    <t>-1731231510</t>
  </si>
  <si>
    <t>1177093781</t>
  </si>
  <si>
    <t>444025489</t>
  </si>
  <si>
    <t>2016495540</t>
  </si>
  <si>
    <t>3582214610</t>
  </si>
  <si>
    <t>jistič 2-pólový 10 A vypínací charakteristika C vypínací schopnost 10 kA</t>
  </si>
  <si>
    <t>-1597645108</t>
  </si>
  <si>
    <t>2086383117</t>
  </si>
  <si>
    <t>1190248</t>
  </si>
  <si>
    <t>PROUDOVY CHRANIC OLI-16B-1N-030A</t>
  </si>
  <si>
    <t>-2053539125</t>
  </si>
  <si>
    <t>234196675</t>
  </si>
  <si>
    <t>-595277762</t>
  </si>
  <si>
    <t>94174598</t>
  </si>
  <si>
    <t>Rkot</t>
  </si>
  <si>
    <t>Rozvaděč R2</t>
  </si>
  <si>
    <t>-624117129</t>
  </si>
  <si>
    <t>35713133</t>
  </si>
  <si>
    <t>rozvodnice zapuštěná, neprůhledné dveře, 2 řady, šířka 14 modulárních jednotek</t>
  </si>
  <si>
    <t>345252884</t>
  </si>
  <si>
    <t>2003528273</t>
  </si>
  <si>
    <t>26749851</t>
  </si>
  <si>
    <t>-393380937</t>
  </si>
  <si>
    <t>-381019055</t>
  </si>
  <si>
    <t>35822401</t>
  </si>
  <si>
    <t>jistič 3-pólový 16 A vypínací charakteristika B vypínací schopnost 10 kA</t>
  </si>
  <si>
    <t>957782625</t>
  </si>
  <si>
    <t>-2088703111</t>
  </si>
  <si>
    <t>554666499</t>
  </si>
  <si>
    <t>1367347406</t>
  </si>
  <si>
    <t>-1868257873</t>
  </si>
  <si>
    <t>10.803.621</t>
  </si>
  <si>
    <t>Svodič SVBC-12,5-3N-MZ</t>
  </si>
  <si>
    <t>172593927</t>
  </si>
  <si>
    <t>1955154125</t>
  </si>
  <si>
    <t>R2.1</t>
  </si>
  <si>
    <t>Rozvaděč R2.1</t>
  </si>
  <si>
    <t>-1146907374</t>
  </si>
  <si>
    <t>1769147474</t>
  </si>
  <si>
    <t>-1851607767</t>
  </si>
  <si>
    <t>-683085290</t>
  </si>
  <si>
    <t>596617785</t>
  </si>
  <si>
    <t>-813370687</t>
  </si>
  <si>
    <t>-1412115901</t>
  </si>
  <si>
    <t>-411442148</t>
  </si>
  <si>
    <t>08</t>
  </si>
  <si>
    <t>Hromosvody a zemniče</t>
  </si>
  <si>
    <t>741410041</t>
  </si>
  <si>
    <t>Montáž vodič uzemňovací drát nebo lano D do 10 mm v městské zástavbě</t>
  </si>
  <si>
    <t>1559032967</t>
  </si>
  <si>
    <t>35441073</t>
  </si>
  <si>
    <t>drát D 10mm FeZn</t>
  </si>
  <si>
    <t>-1852428843</t>
  </si>
  <si>
    <t>35431006</t>
  </si>
  <si>
    <t>svorka uzemnění FeZn univerzální se závitem</t>
  </si>
  <si>
    <t>-884728980</t>
  </si>
  <si>
    <t>741420001</t>
  </si>
  <si>
    <t>Montáž drát nebo lano hromosvodné svodové D do 10 mm s podpěrou</t>
  </si>
  <si>
    <t>821924330</t>
  </si>
  <si>
    <t>35441072</t>
  </si>
  <si>
    <t>drát D 8mm FeZn pro hromosvod</t>
  </si>
  <si>
    <t>1828558913</t>
  </si>
  <si>
    <t>35441415</t>
  </si>
  <si>
    <t>podpěra vedení FeZn do zdiva 150mm</t>
  </si>
  <si>
    <t>1331380972</t>
  </si>
  <si>
    <t>35441885</t>
  </si>
  <si>
    <t>svorka spojovací pro lano D 8-10mm</t>
  </si>
  <si>
    <t>762860036</t>
  </si>
  <si>
    <t>35441560</t>
  </si>
  <si>
    <t>podpěra vedení FeZn na plechové střechy 110mm</t>
  </si>
  <si>
    <t>629554771</t>
  </si>
  <si>
    <t>741420021</t>
  </si>
  <si>
    <t>Montáž svorka hromosvodná se 2 šrouby</t>
  </si>
  <si>
    <t>467191925</t>
  </si>
  <si>
    <t>35431162</t>
  </si>
  <si>
    <t>svorka univerzální pro lano 6-50mm2</t>
  </si>
  <si>
    <t>398731575</t>
  </si>
  <si>
    <t>35442035</t>
  </si>
  <si>
    <t>svorka uzemnění nerez zkušební, 62mm</t>
  </si>
  <si>
    <t>579713811</t>
  </si>
  <si>
    <t>35442122</t>
  </si>
  <si>
    <t>průchodka kruhových vodičů 8-10 mm do základu a stěny 100-300 mm</t>
  </si>
  <si>
    <t>180189793</t>
  </si>
  <si>
    <t>35442112</t>
  </si>
  <si>
    <t>manžeta těsnící pro kruhový vodič</t>
  </si>
  <si>
    <t>-383879501</t>
  </si>
  <si>
    <t>35442231</t>
  </si>
  <si>
    <t>krabice pro zkušební svorku do zateplení univerzální - šedé víko</t>
  </si>
  <si>
    <t>-2118304970</t>
  </si>
  <si>
    <t>35442237</t>
  </si>
  <si>
    <t>bezpečnostní tabulka plast (A5)</t>
  </si>
  <si>
    <t>1139748625</t>
  </si>
  <si>
    <t>741430003</t>
  </si>
  <si>
    <t>Montáž tyč jímací délky do 3 m na konstrukci ocelovou</t>
  </si>
  <si>
    <t>1400773033</t>
  </si>
  <si>
    <t>35441060</t>
  </si>
  <si>
    <t>tyč jímací s rovným koncem 1000mm FeZn</t>
  </si>
  <si>
    <t>-577499880</t>
  </si>
  <si>
    <t>550968638</t>
  </si>
  <si>
    <t>09</t>
  </si>
  <si>
    <t>Vedlejší náklady</t>
  </si>
  <si>
    <t>soub</t>
  </si>
  <si>
    <t>209141464</t>
  </si>
  <si>
    <t>071</t>
  </si>
  <si>
    <t>Stavební přípomoci, drážkování, začištění</t>
  </si>
  <si>
    <t>2012841061</t>
  </si>
  <si>
    <t>072</t>
  </si>
  <si>
    <t>Nosný materiál</t>
  </si>
  <si>
    <t>-1044257916</t>
  </si>
  <si>
    <t>005231010R</t>
  </si>
  <si>
    <t>Revize elektroinstalace</t>
  </si>
  <si>
    <t>312933174</t>
  </si>
  <si>
    <t>741810003</t>
  </si>
  <si>
    <t>Celková prohlídka elektrického rozvodu a zařízení do 1 milionu Kč</t>
  </si>
  <si>
    <t>-873675679</t>
  </si>
  <si>
    <t xml:space="preserve">Přirážka za podružný materiál  M 21, M 22</t>
  </si>
  <si>
    <t>-2141936913</t>
  </si>
  <si>
    <t>Přirážka za prořez kabelů</t>
  </si>
  <si>
    <t>178635918</t>
  </si>
  <si>
    <t>900</t>
  </si>
  <si>
    <t xml:space="preserve">HZS  - revize hromosvodu</t>
  </si>
  <si>
    <t>679053300</t>
  </si>
  <si>
    <t>900.1</t>
  </si>
  <si>
    <t>HZS Práce v tarifní třídě 5 (např. tesař)</t>
  </si>
  <si>
    <t>2016182409</t>
  </si>
  <si>
    <t>998741102</t>
  </si>
  <si>
    <t>Přesun hmot tonážní pro silnoproud v objektech v do 12 m</t>
  </si>
  <si>
    <t>2051954410</t>
  </si>
  <si>
    <t>145495874</t>
  </si>
  <si>
    <t>D.1.4.H - Slaboproud</t>
  </si>
  <si>
    <t>D1 - Slaboproudé rozvody</t>
  </si>
  <si>
    <t xml:space="preserve">    oddíl 1 - Strukturovaná kabeláž SCS</t>
  </si>
  <si>
    <t xml:space="preserve">      220990003 - 19" datový rozvaděč BD/FD1</t>
  </si>
  <si>
    <t xml:space="preserve">        ak bd/fd1 - Aktivní prvky BD/FD1</t>
  </si>
  <si>
    <t xml:space="preserve">        op bd/fd1 - Optika a příslušenství  BD/FD1</t>
  </si>
  <si>
    <t xml:space="preserve">      220990012 - Wifi - access point - (řídící software UniFi controller součást AP)</t>
  </si>
  <si>
    <t xml:space="preserve">      220990016 - Elektroinstalační materiál a kabely</t>
  </si>
  <si>
    <t xml:space="preserve">    03 - DOMÁCÍ ROZHLAS</t>
  </si>
  <si>
    <t xml:space="preserve">      dr - Domácí rozhlas s nuceným poslechem (včetně školního zvonění)</t>
  </si>
  <si>
    <t xml:space="preserve">    av - AV TECHNIKA</t>
  </si>
  <si>
    <t xml:space="preserve">      av0 - AV technika - příprava pro připojení dataprojektorů</t>
  </si>
  <si>
    <t xml:space="preserve">    02 - SÍTĚ JČ</t>
  </si>
  <si>
    <t xml:space="preserve">      02-02 - Jednotný čas</t>
  </si>
  <si>
    <t xml:space="preserve">      02-03 - Kabely a kabelové trasy</t>
  </si>
  <si>
    <t>10 - VEDLEJŠÍ NÁKLADY</t>
  </si>
  <si>
    <t>D1</t>
  </si>
  <si>
    <t>Slaboproudé rozvody</t>
  </si>
  <si>
    <t>oddíl 1</t>
  </si>
  <si>
    <t>Strukturovaná kabeláž SCS</t>
  </si>
  <si>
    <t>220990001</t>
  </si>
  <si>
    <t>zásuvka pod omítku 2xRJ45 STP CAT6A včetně rámečku</t>
  </si>
  <si>
    <t>-962303981</t>
  </si>
  <si>
    <t>220990002</t>
  </si>
  <si>
    <t>konektor RJ45 CAT6A STP 8p8c stíněný skládaný na drát</t>
  </si>
  <si>
    <t>889097753</t>
  </si>
  <si>
    <t>220990003</t>
  </si>
  <si>
    <t>19" datový rozvaděč BD/FD1</t>
  </si>
  <si>
    <t>220990004</t>
  </si>
  <si>
    <t>Rozvaděč stojan 21U/600 x 600, půlené dveře perforovanémin.85%</t>
  </si>
  <si>
    <t>-177859494</t>
  </si>
  <si>
    <t>220990005</t>
  </si>
  <si>
    <t>napájecí lišta PDU 19",1U,16A,5x230V</t>
  </si>
  <si>
    <t>1808285241</t>
  </si>
  <si>
    <t>220990006</t>
  </si>
  <si>
    <t>Patch panel černý STP osazený 24 pozic 1U, CAT6A</t>
  </si>
  <si>
    <t>2050585994</t>
  </si>
  <si>
    <t>220990007</t>
  </si>
  <si>
    <t>19" vyvazovací panel 1U jednostranná plastová lišta</t>
  </si>
  <si>
    <t>-1994852428</t>
  </si>
  <si>
    <t>220990009</t>
  </si>
  <si>
    <t>10G patchcord STP Cat 6a LSOH o délce 2m (barevně odlišené od ostatních délek)</t>
  </si>
  <si>
    <t>64612291</t>
  </si>
  <si>
    <t>ak bd/fd1</t>
  </si>
  <si>
    <t>Aktivní prvky BD/FD1</t>
  </si>
  <si>
    <t>sa1</t>
  </si>
  <si>
    <t>Gigabitový L3 PoE switch v 19" rackmount provedení s maximálním výkonem PoE napájení 750W. Managovatelný switch s 24 gigabit metalickými porty, včetně montáže</t>
  </si>
  <si>
    <t>-2108560827</t>
  </si>
  <si>
    <t>sa2</t>
  </si>
  <si>
    <t xml:space="preserve">Small Form-factor,  Gigabit Ethernet, Single-Mode, LC (10km), včetně montáže</t>
  </si>
  <si>
    <t>618845878</t>
  </si>
  <si>
    <t>sa3</t>
  </si>
  <si>
    <t>Optický patchkabel E2000(APC) - LC(APC), 9/125(singlemode), LSOH, duplex, OS2, 2m, včetně montáže</t>
  </si>
  <si>
    <t>-1529756736</t>
  </si>
  <si>
    <t>op bd/fd1</t>
  </si>
  <si>
    <t xml:space="preserve">Optika a příslušenství  BD/FD1</t>
  </si>
  <si>
    <t>so1</t>
  </si>
  <si>
    <t>výsuvný hliníkový optický rozvaděč pro montáž do 19“ datového rozvaděče, pro 24 duplexních spojek SC, (LC) s možnosti instalace dvou optických kazet, výška 1U, včetně montáže</t>
  </si>
  <si>
    <t>2042881320</t>
  </si>
  <si>
    <t>so2</t>
  </si>
  <si>
    <t>optická spojka E2000/APC, duplex, SM, včetně montáže</t>
  </si>
  <si>
    <t>750534832</t>
  </si>
  <si>
    <t>so4</t>
  </si>
  <si>
    <t>Optická kazeta 12 svarů HS, bez víka, včetně montáže</t>
  </si>
  <si>
    <t>104924744</t>
  </si>
  <si>
    <t>so5</t>
  </si>
  <si>
    <t>Víčko pro optickou kazetu 12 svárů, včetně montáže</t>
  </si>
  <si>
    <t>664226776</t>
  </si>
  <si>
    <t>so6</t>
  </si>
  <si>
    <t>ochrana optického svaru - 60mm, včetně montáže</t>
  </si>
  <si>
    <t>-1170420814</t>
  </si>
  <si>
    <t>so7</t>
  </si>
  <si>
    <t>pigtail E2000/APC, 9um SM, délka 1m, včetně montáže</t>
  </si>
  <si>
    <t>-538930848</t>
  </si>
  <si>
    <t>220990012</t>
  </si>
  <si>
    <t>Wifi - access point - (řídící software UniFi controller součást AP)</t>
  </si>
  <si>
    <t>220990013</t>
  </si>
  <si>
    <t>UAP-AC-HD 2,4GHz/5GHz, Acess Point, UniFi HD</t>
  </si>
  <si>
    <t>-1618743527</t>
  </si>
  <si>
    <t>220990016</t>
  </si>
  <si>
    <t>Elektroinstalační materiál a kabely</t>
  </si>
  <si>
    <t>220990017</t>
  </si>
  <si>
    <t>kabel STP drát CAT6A, LSOH</t>
  </si>
  <si>
    <t>-520356327</t>
  </si>
  <si>
    <t>220990018</t>
  </si>
  <si>
    <t>trubka obebná - MONOFLEX 16 320N PVC šedá s protah.drátem</t>
  </si>
  <si>
    <t>-168287434</t>
  </si>
  <si>
    <t>220990022</t>
  </si>
  <si>
    <t xml:space="preserve">lišta hranatá 20x40 HA (2m)  včetně spoj.materiálu</t>
  </si>
  <si>
    <t>-920654949</t>
  </si>
  <si>
    <t>220990023</t>
  </si>
  <si>
    <t>elektroinstalační kanál (3m) 140x60 včetně spoj.materiálu</t>
  </si>
  <si>
    <t>-1258018608</t>
  </si>
  <si>
    <t>220990024</t>
  </si>
  <si>
    <t>krabice přístrojová KP68/2</t>
  </si>
  <si>
    <t>1654644102</t>
  </si>
  <si>
    <t>220990028</t>
  </si>
  <si>
    <t>prostup stavební konstrukcí zdivo do tl.300mm, otvor 100x100mm</t>
  </si>
  <si>
    <t>850347394</t>
  </si>
  <si>
    <t>220990030</t>
  </si>
  <si>
    <t>drážka pro tr.16, cihla</t>
  </si>
  <si>
    <t>-724053188</t>
  </si>
  <si>
    <t>220990034</t>
  </si>
  <si>
    <t>ICT měření STP kabelů (vystavení meřícího protokolu )</t>
  </si>
  <si>
    <t>-2075688277</t>
  </si>
  <si>
    <t>220990035</t>
  </si>
  <si>
    <t>vystavení meřícího protokolu , certifikace</t>
  </si>
  <si>
    <t>777423836</t>
  </si>
  <si>
    <t>220990036</t>
  </si>
  <si>
    <t>zednické výpomoci (vysekání niky pro konzoly, podpěry, závěsy, zazdění nebo zabetonování rýh nebo kapes ve zdech nebo stropech, nastřelování upevňovacích prvků, upevňování pomocí hmoždinek apod)</t>
  </si>
  <si>
    <t>1031422378</t>
  </si>
  <si>
    <t>220990037</t>
  </si>
  <si>
    <t>drobný elektroinstalační materiál (10kg)</t>
  </si>
  <si>
    <t>1916615053</t>
  </si>
  <si>
    <t>DOMÁCÍ ROZHLAS</t>
  </si>
  <si>
    <t>dr</t>
  </si>
  <si>
    <t>Domácí rozhlas s nuceným poslechem (včetně školního zvonění)</t>
  </si>
  <si>
    <t>dr1</t>
  </si>
  <si>
    <t>systémová řídicí jednotka 60W, s individuální regulací hlasitosti, 4 audio vstupy, 2 porty pro mikrofonní stanice, provozní logické vstupy a výstupy, Ethernet port, digitální zpracování , včetně montáže</t>
  </si>
  <si>
    <t>981329633</t>
  </si>
  <si>
    <t>dr16</t>
  </si>
  <si>
    <t>reprosoustava s konzolou bílá - 15 – 30 – 60 W / 100 V, 60 W / 8 Ω, 45 – 20 000 Hz, přepínač výkonu, 8″ basový reproduktor, 50 mm kalotový výškový reproduktor, instalační konzola, vlhkuodolné. IP43, včetně montáže</t>
  </si>
  <si>
    <t>-1176632949</t>
  </si>
  <si>
    <t>dr17</t>
  </si>
  <si>
    <t>Regulátor hlasitosti pro připojení na 100V rozvody, max. 20W @ 100V, relé nuceného poslechu, včetně montáže</t>
  </si>
  <si>
    <t>1539265791</t>
  </si>
  <si>
    <t>dr3</t>
  </si>
  <si>
    <t>Mikrofonní stanice pro informační hlášení, 10 programovatelných tlačítek pro volbu zón a spouštění provozních zpráv, včetně montáže</t>
  </si>
  <si>
    <t>540378600</t>
  </si>
  <si>
    <t>742121001</t>
  </si>
  <si>
    <t>Montáž kabelů sdělovacích pro vnitřní rozvody do 15 žil</t>
  </si>
  <si>
    <t>1856475655</t>
  </si>
  <si>
    <t>34121233</t>
  </si>
  <si>
    <t>kabel sdělovací stíněný laminovanou Al fólií s příložným Cu drátem jádro Cu plné izolace PVC plášť PVC 300V (J-Y(St)Y…Lg) 2x2x0,8mm2</t>
  </si>
  <si>
    <t>303850854</t>
  </si>
  <si>
    <t>240*1,2 "Přepočtené koeficientem množství</t>
  </si>
  <si>
    <t>av</t>
  </si>
  <si>
    <t>AV TECHNIKA</t>
  </si>
  <si>
    <t>av0</t>
  </si>
  <si>
    <t>AV technika - příprava pro připojení dataprojektorů</t>
  </si>
  <si>
    <t>av1</t>
  </si>
  <si>
    <t xml:space="preserve">DeskBox ZÁSUVKY 2x230V, 2xHDMI, 2xRJ45 CAT.6 </t>
  </si>
  <si>
    <t>1424475758</t>
  </si>
  <si>
    <t>av5</t>
  </si>
  <si>
    <t>Kabel HDMI-HDMI 15.0m, v1.3 male-male zlacené kontakty stíněný GEMBIRD A-type (19-pin, Single Link), včetně montáže</t>
  </si>
  <si>
    <t>1967050953</t>
  </si>
  <si>
    <t>av7</t>
  </si>
  <si>
    <t>Patch kabel Cat5e, zakončení 2x RJ-45 konektor, přímé propojení, délka 15 m, včetně montáže</t>
  </si>
  <si>
    <t>-1342691497</t>
  </si>
  <si>
    <t>37451003</t>
  </si>
  <si>
    <t>zásuvka komunikační přímá HDMI (0230-0-0432)</t>
  </si>
  <si>
    <t>1264924129</t>
  </si>
  <si>
    <t>SÍTĚ JČ</t>
  </si>
  <si>
    <t>02-02</t>
  </si>
  <si>
    <t>Jednotný čas</t>
  </si>
  <si>
    <t>jč1</t>
  </si>
  <si>
    <t>Signální autonomní hodiny, 2 linky, vestavěný zdroj 75V~/0,8A pro zvonky, Dva nezávislé spínací okruhy 10A/250V~, Jedna linka podružných hodin pro minutové, půlminutové nebo sekundové strojky, včetně montáže</t>
  </si>
  <si>
    <t>990969228</t>
  </si>
  <si>
    <t>jč2</t>
  </si>
  <si>
    <t>Přijímač pro příjem radiového signálu DCF 77.5 kHz, který slouží pro synchronizaci mikroprocesorem řízených hlavních hodin s vlastní krystalovou časovou základnou. Tento přijímač je určen pro použití s hlavními hodinami (včetně půříslušenství), včetně mon</t>
  </si>
  <si>
    <t>-455910717</t>
  </si>
  <si>
    <t>jč3</t>
  </si>
  <si>
    <t>Ručičkové hodiny interiérové kulaté 40cm, nástěnné, jednostranné, řízené ML24V, včetně montáže</t>
  </si>
  <si>
    <t>-2014486673</t>
  </si>
  <si>
    <t>zv</t>
  </si>
  <si>
    <t>Zvonek vhodný pro klasické školní zvonění</t>
  </si>
  <si>
    <t>-617567941</t>
  </si>
  <si>
    <t>02-03</t>
  </si>
  <si>
    <t>Kabely a kabelové trasy</t>
  </si>
  <si>
    <t>741122011</t>
  </si>
  <si>
    <t>Montáž kabel Cu bez ukončení uložený pod omítku plný kulatý 2x1,5 až 2,5 mm2 (např. CYKY)</t>
  </si>
  <si>
    <t>833523311</t>
  </si>
  <si>
    <t>34111005</t>
  </si>
  <si>
    <t>kabel instalační jádro Cu plné izolace PVC plášť PVC 450/750V (CYKY) 2x1,5mm2</t>
  </si>
  <si>
    <t>-402526661</t>
  </si>
  <si>
    <t>323*1,15 "Přepočtené koeficientem množství</t>
  </si>
  <si>
    <t>742110001</t>
  </si>
  <si>
    <t>Montáž trubek pro slaboproud plastových ohebných uložených pod omítku se zasekáním</t>
  </si>
  <si>
    <t>1061238669</t>
  </si>
  <si>
    <t>34571050</t>
  </si>
  <si>
    <t>trubka elektroinstalační ohebná EN 500 86-1141 (chránička) D 16/21,2mm</t>
  </si>
  <si>
    <t>-278738143</t>
  </si>
  <si>
    <t>av10</t>
  </si>
  <si>
    <t>stahovací pásky SP (bal100 ks), včetně montáže</t>
  </si>
  <si>
    <t>-1235608358</t>
  </si>
  <si>
    <t>i3</t>
  </si>
  <si>
    <t>krabice KU68-1901 vč.víčka pod omítku, včetně montáže</t>
  </si>
  <si>
    <t>-952828182</t>
  </si>
  <si>
    <t>sk2</t>
  </si>
  <si>
    <t>1981523165</t>
  </si>
  <si>
    <t>sk3</t>
  </si>
  <si>
    <t>drobný elektroinstalační materiál (5kg)</t>
  </si>
  <si>
    <t>1990625030</t>
  </si>
  <si>
    <t>VEDLEJŠÍ NÁKLADY</t>
  </si>
  <si>
    <t>005241010R</t>
  </si>
  <si>
    <t>Dokumentace skutečného provedení</t>
  </si>
  <si>
    <t>1143163308</t>
  </si>
  <si>
    <t>Poznámka k položce:_x000d_
Průběžné záznam změn oproti zadané PD, předání pokladů a součinost při tvorbě PD skutečného stavu</t>
  </si>
  <si>
    <t>-1820945887</t>
  </si>
  <si>
    <t>-603195332</t>
  </si>
  <si>
    <t>-714465439</t>
  </si>
  <si>
    <t xml:space="preserve">Likvidace suti a stavebního materálu </t>
  </si>
  <si>
    <t>647196675</t>
  </si>
  <si>
    <t>54351</t>
  </si>
  <si>
    <t>vystavení meřícího protokolu</t>
  </si>
  <si>
    <t>-1597764437</t>
  </si>
  <si>
    <t>68213</t>
  </si>
  <si>
    <t>ICT měření STP kabelů</t>
  </si>
  <si>
    <t>-245202168</t>
  </si>
  <si>
    <t>-703036518</t>
  </si>
  <si>
    <t>8431</t>
  </si>
  <si>
    <t>1559169988</t>
  </si>
  <si>
    <t>HZS Práce v tarifní třídě 5 (např. řemeslník)</t>
  </si>
  <si>
    <t>-655216457</t>
  </si>
  <si>
    <t>998741103</t>
  </si>
  <si>
    <t>Přesun hmot tonážní pro silnoproud v objektech v do 24 m</t>
  </si>
  <si>
    <t>1931281793</t>
  </si>
  <si>
    <t>SO 02 - NOVOSTAVBA RECYKLAČNÍHO SKLENÍKU</t>
  </si>
  <si>
    <t>D.2.1. - Architektonicko stavební řešení</t>
  </si>
  <si>
    <t xml:space="preserve">    5 - Komunikace pozemní</t>
  </si>
  <si>
    <t>-1993674543</t>
  </si>
  <si>
    <t>10,80*6,70</t>
  </si>
  <si>
    <t>131251100</t>
  </si>
  <si>
    <t>Hloubení jam nezapažených v hornině třídy těžitelnosti I skupiny 3 objem do 20 m3 strojně</t>
  </si>
  <si>
    <t>420192224</t>
  </si>
  <si>
    <t>kačírek</t>
  </si>
  <si>
    <t>0,60*0,15*(10,00+5,40)</t>
  </si>
  <si>
    <t>pod dlažbu</t>
  </si>
  <si>
    <t>26,617*0,20</t>
  </si>
  <si>
    <t>záhony</t>
  </si>
  <si>
    <t>(1,20*2,90*2+1,75*2,90*2+1,80*2,90)*0,20</t>
  </si>
  <si>
    <t>-1654222527</t>
  </si>
  <si>
    <t>základové pasy</t>
  </si>
  <si>
    <t>0,90*0,25*(6,00+10,00)*2</t>
  </si>
  <si>
    <t>-1416620860</t>
  </si>
  <si>
    <t>10,80*6,70*0,25</t>
  </si>
  <si>
    <t>831484733</t>
  </si>
  <si>
    <t>11,175+8,586</t>
  </si>
  <si>
    <t>418016261</t>
  </si>
  <si>
    <t>19,761*6 "Přepočtené koeficientem množství</t>
  </si>
  <si>
    <t>796713502</t>
  </si>
  <si>
    <t>19,761*1,6 "Přepočtené koeficientem množství</t>
  </si>
  <si>
    <t>171211101</t>
  </si>
  <si>
    <t>Uložení sypaniny do násypů nezhutněných ručně</t>
  </si>
  <si>
    <t>971178765</t>
  </si>
  <si>
    <t>(1,20*2,90*2+1,75*2,90*2+1,80*2,90)*0,50</t>
  </si>
  <si>
    <t>10321100</t>
  </si>
  <si>
    <t>zahradní substrát pro výsadbu VL</t>
  </si>
  <si>
    <t>-1804839083</t>
  </si>
  <si>
    <t>-1836399068</t>
  </si>
  <si>
    <t>-839600232</t>
  </si>
  <si>
    <t>0,25*(6,00+10,00)*2</t>
  </si>
  <si>
    <t>0,60*(10,00+5,40)</t>
  </si>
  <si>
    <t>26,617</t>
  </si>
  <si>
    <t>(1,20*2,90*2+1,75*2,90*2+1,80*2,90)</t>
  </si>
  <si>
    <t>213141111</t>
  </si>
  <si>
    <t>Zřízení vrstvy z geotextilie v rovině nebo ve sklonu do 1:5 š do 3 m</t>
  </si>
  <si>
    <t>-1190439917</t>
  </si>
  <si>
    <t>(0,60+0,15*2)*(10,00+5,40)</t>
  </si>
  <si>
    <t>vyvedení 150 mm</t>
  </si>
  <si>
    <t>0,15*(10,20+5,40)</t>
  </si>
  <si>
    <t>0,15*(1,00+6,00)</t>
  </si>
  <si>
    <t>69311081</t>
  </si>
  <si>
    <t>geotextilie netkaná separační, ochranná, filtrační, drenážní PES 300g/m2</t>
  </si>
  <si>
    <t>1928255863</t>
  </si>
  <si>
    <t>17,25*1,1845 "Přepočtené koeficientem množství</t>
  </si>
  <si>
    <t>273313511</t>
  </si>
  <si>
    <t>Základové desky z betonu tř. C 12/15</t>
  </si>
  <si>
    <t>-1349890883</t>
  </si>
  <si>
    <t>podkladní beton tl. 100 mm</t>
  </si>
  <si>
    <t>0,10*0,25*(6,00+10,00)*2</t>
  </si>
  <si>
    <t>279113133</t>
  </si>
  <si>
    <t>Základová zeď tl přes 200 do 250 mm z tvárnic ztraceného bednění včetně výplně z betonu tř. C 16/20</t>
  </si>
  <si>
    <t>274845901</t>
  </si>
  <si>
    <t>1,00*(10,00+6,00)*2</t>
  </si>
  <si>
    <t>-2064694084</t>
  </si>
  <si>
    <t>předpoklad vyztužení 16 kg/m2</t>
  </si>
  <si>
    <t>1,00*(10,00+6,00)*2*16,00/1000</t>
  </si>
  <si>
    <t>Komunikace pozemní</t>
  </si>
  <si>
    <t>564710001</t>
  </si>
  <si>
    <t>Podklad z kameniva hrubého drceného vel. 8-16 mm plochy do 100 m2 tl 50 mm</t>
  </si>
  <si>
    <t>2131159612</t>
  </si>
  <si>
    <t>564831011</t>
  </si>
  <si>
    <t>Podklad ze štěrkodrtě ŠD plochy do 100 m2 tl 100 mm</t>
  </si>
  <si>
    <t>-187897974</t>
  </si>
  <si>
    <t>skleník</t>
  </si>
  <si>
    <t>1,40*2,65</t>
  </si>
  <si>
    <t>3,55*1,54</t>
  </si>
  <si>
    <t>0,40*2,95*4</t>
  </si>
  <si>
    <t>2,65*4,80</t>
  </si>
  <si>
    <t>596211110</t>
  </si>
  <si>
    <t>Kladení zámkové dlažby komunikací pro pěší ručně tl 60 mm skupiny A pl do 50 m2</t>
  </si>
  <si>
    <t>-499086058</t>
  </si>
  <si>
    <t>59245016</t>
  </si>
  <si>
    <t>dlažba tvar čtverec betonová 100x100x60mm přírodní</t>
  </si>
  <si>
    <t>-2143641785</t>
  </si>
  <si>
    <t>26,617*1,03 "Přepočtené koeficientem množství</t>
  </si>
  <si>
    <t>637121112</t>
  </si>
  <si>
    <t>Okapový chodník z kačírku tl 150 mm s udusáním</t>
  </si>
  <si>
    <t>924049606</t>
  </si>
  <si>
    <t>9.R01</t>
  </si>
  <si>
    <t>D + M plechový zahradnický obrubník</t>
  </si>
  <si>
    <t>500499963</t>
  </si>
  <si>
    <t>(10,00+6,00+0,60)</t>
  </si>
  <si>
    <t>916331112</t>
  </si>
  <si>
    <t>Osazení zahradního obrubníku betonového do lože z betonu s boční opěrou</t>
  </si>
  <si>
    <t>976906490</t>
  </si>
  <si>
    <t>1,20+2,90*7+1,75*2+1,80+1,20+1,13*2+3,45</t>
  </si>
  <si>
    <t>59217001</t>
  </si>
  <si>
    <t>obrubník betonový zahradní 1000x50x250mm</t>
  </si>
  <si>
    <t>2040613421</t>
  </si>
  <si>
    <t>-1729442045</t>
  </si>
  <si>
    <t>54,32</t>
  </si>
  <si>
    <t>998017001</t>
  </si>
  <si>
    <t>Přesun hmot s omezením mechanizace pro budovy v do 6 m</t>
  </si>
  <si>
    <t>-163440920</t>
  </si>
  <si>
    <t>998223011</t>
  </si>
  <si>
    <t>Přesun hmot pro pozemní komunikace s krytem dlážděným</t>
  </si>
  <si>
    <t>1384919684</t>
  </si>
  <si>
    <t>2,821+6,122</t>
  </si>
  <si>
    <t>D + M skleníku, podrobný popis viz PD</t>
  </si>
  <si>
    <t>ASŘ-09</t>
  </si>
  <si>
    <t>-804793132</t>
  </si>
  <si>
    <t>Skleník obsahuje následující položky:</t>
  </si>
  <si>
    <t>- Ocelová nosná konstrukce 6,00x10x3,30 m = 60 m2</t>
  </si>
  <si>
    <t>- Hliníková střešní konstrukce konstrukce zasklená dutinkovým polykarbonátem tl. 10m = 62 m2</t>
  </si>
  <si>
    <t xml:space="preserve">- Hliníková konstrukce stěn skleníku zasklená izolačním dvojsklem 4-16-4 ESG/ESG  U=2,7W/m2K = 44,50 m2</t>
  </si>
  <si>
    <t xml:space="preserve">- Větrací střešní střešní segmenty  1,5x3,1m  min.volná větrací plocha 2,8 m2  (plocha mezery v půdorysu při max. otevření okna )</t>
  </si>
  <si>
    <t>- Ovládání el. lineárním motorem zdvih 300mm = 3 kusy</t>
  </si>
  <si>
    <t>- Okno hliníkové výklopné zasklené dutinkovým polykarbonátem tl. 40 mm U=1,1W/m2K 1450x900mm = 2 kusy</t>
  </si>
  <si>
    <t xml:space="preserve">- Dveře posuvné dvoukřídlé 1500x2400mm uzamykatelné zasklené dutinkovým polykarbonátem + dveře se sítí proti hmyzu  - vchod = 2 kusy</t>
  </si>
  <si>
    <t xml:space="preserve">- Klempířské prvky - parapety, lemování, žlaby a svody AL </t>
  </si>
  <si>
    <t xml:space="preserve">- Pomocné konstrukce pro zavešení pěstebních žlabů a osvětlení </t>
  </si>
  <si>
    <t xml:space="preserve">- Automat pro řízení klimatu ve skleníku,závlahy a chlazení   </t>
  </si>
  <si>
    <t>- Stínící a eneregeticklá clona stropní a stěnová - včetně elektromotoru a pohonu, komplet = 60 m2</t>
  </si>
  <si>
    <t>- Stínící a energetická clona čelní, pevná nebo ruční pohon, komplet = 39,60 m2</t>
  </si>
  <si>
    <t xml:space="preserve">- Množárenský náplavový stůl  1000x2000mm pojízdný = 2 kusy</t>
  </si>
  <si>
    <t>- Rozvody tlakové vody ve skleníku zakončený kulovými 1" ventily</t>
  </si>
  <si>
    <t xml:space="preserve">- Kapková závlaha včetně časového spínače. 300 jehel   </t>
  </si>
  <si>
    <t>-1703122553</t>
  </si>
  <si>
    <t>vyvýšené záhony - předpoklad</t>
  </si>
  <si>
    <t>Nutné zpracování výrobní dokumentace dodavatelem prvku. Výrobní dokumentací je nutno odsouhlasit s projektantem stavby a investorem stavby.</t>
  </si>
  <si>
    <t>V rámci projektování budou upřesněny požadavky na tvarové řešení vyvýšených záhonů.</t>
  </si>
  <si>
    <t>rozměr 1 200 x 2 900 mm, tl. 2 mm - hmotnost 49,70 kg, 2 ks</t>
  </si>
  <si>
    <t>49,70*2</t>
  </si>
  <si>
    <t>rozměr 1 130 x 2 800 mm, tl. 2 mm - hmotnost 45,20 kg, 1 ks</t>
  </si>
  <si>
    <t>45,20</t>
  </si>
  <si>
    <t>13814211</t>
  </si>
  <si>
    <t>plech hladký Pz jakost EN 10143 tl 2mm tabule</t>
  </si>
  <si>
    <t>694476491</t>
  </si>
  <si>
    <t>Poznámka k položce:_x000d_
Hmotnost: 16 kg/m2</t>
  </si>
  <si>
    <t>144,6*0,0011 "Přepočtené koeficientem množství</t>
  </si>
  <si>
    <t>-344493525</t>
  </si>
  <si>
    <t>rozměr 1 750 x 2 900 mm, tl. 2 mm - hmotnost 72,50 kg, 2 ks</t>
  </si>
  <si>
    <t>75,20*2</t>
  </si>
  <si>
    <t>rozměr 1 800 x 2 900 mm, tl. 2 mm - hmotnost 74,50 kg, 1 ks</t>
  </si>
  <si>
    <t>74,50*1</t>
  </si>
  <si>
    <t>941508322</t>
  </si>
  <si>
    <t>224,9*0,0011 "Přepočtené koeficientem množství</t>
  </si>
  <si>
    <t>998767201</t>
  </si>
  <si>
    <t>Přesun hmot procentní pro zámečnické konstrukce v objektech v do 6 m</t>
  </si>
  <si>
    <t>1696089952</t>
  </si>
  <si>
    <t>F01</t>
  </si>
  <si>
    <t>Obvodové výplně_plochy</t>
  </si>
  <si>
    <t>14,806</t>
  </si>
  <si>
    <t>SO 03 - NOVOSTAVBA VENKOVNÍHO SKLADU</t>
  </si>
  <si>
    <t>D.3.1. - Architektonicko stavební řešení</t>
  </si>
  <si>
    <t xml:space="preserve">    61 - Úprava povrchů vnitřních</t>
  </si>
  <si>
    <t xml:space="preserve">    62 - Úprava povrchů vnějších</t>
  </si>
  <si>
    <t xml:space="preserve">    721 - Zdravotechnika - vnitřní kanalizace</t>
  </si>
  <si>
    <t>121151103</t>
  </si>
  <si>
    <t>Sejmutí ornice plochy do 100 m2 tl vrstvy do 200 mm strojně</t>
  </si>
  <si>
    <t>168994444</t>
  </si>
  <si>
    <t>"sejmutí ornice tl. 200mm SO03" 5,5*17,45</t>
  </si>
  <si>
    <t>"sejmutí ornice tl. 200mm zámková dlažba kotce" 6,65*3,115</t>
  </si>
  <si>
    <t>122251104</t>
  </si>
  <si>
    <t>Odkopávky a prokopávky nezapažené v hornině třídy těžitelnosti I skupiny 3 objem do 500 m3 strojně</t>
  </si>
  <si>
    <t>-1131515055</t>
  </si>
  <si>
    <t>"odkopávky pod SO03" 5,5*17,45*(1,25-0,2)</t>
  </si>
  <si>
    <t>"odkopávky pod zámková dlažba" 6,65*3,115*0,2</t>
  </si>
  <si>
    <t>1840212727</t>
  </si>
  <si>
    <t xml:space="preserve">"patky pro sloupy </t>
  </si>
  <si>
    <t>0,25*0,25*0,4*(8)</t>
  </si>
  <si>
    <t>-599719042</t>
  </si>
  <si>
    <t>"rýhy + odkopávky" 104,917+0,2</t>
  </si>
  <si>
    <t>-1438556784</t>
  </si>
  <si>
    <t>104,917</t>
  </si>
  <si>
    <t>0,2</t>
  </si>
  <si>
    <t>-5,049</t>
  </si>
  <si>
    <t>893398390</t>
  </si>
  <si>
    <t>100,068*5 "Přepočtené koeficientem množství</t>
  </si>
  <si>
    <t>167151101</t>
  </si>
  <si>
    <t>Nakládání výkopku z hornin třídy těžitelnosti I skupiny 1 až 3 do 100 m3</t>
  </si>
  <si>
    <t>-1006309035</t>
  </si>
  <si>
    <t>171152501</t>
  </si>
  <si>
    <t>Zhutnění podloží z hornin soudržných nebo nesoudržných pod násypy</t>
  </si>
  <si>
    <t>-842732852</t>
  </si>
  <si>
    <t>"SO03" 5,5*17,45</t>
  </si>
  <si>
    <t>"zámková dlažba" 6,65*3,115</t>
  </si>
  <si>
    <t>-810954517</t>
  </si>
  <si>
    <t>100,068*1,8 "Přepočtené koeficientem množství</t>
  </si>
  <si>
    <t>-1216348509</t>
  </si>
  <si>
    <t>193167890</t>
  </si>
  <si>
    <t>"použití stávající zeminy_násyp hutněný_v případě potřeby"</t>
  </si>
  <si>
    <t>(17,45*2+5,5*2)*1,1*0,1</t>
  </si>
  <si>
    <t>181351103</t>
  </si>
  <si>
    <t>Rozprostření ornice tl vrstvy do 200 mm pl přes 100 do 500 m2 v rovině nebo ve svahu do 1:5 strojně</t>
  </si>
  <si>
    <t>911829938</t>
  </si>
  <si>
    <t>-1762377201</t>
  </si>
  <si>
    <t xml:space="preserve">"skladba S1 - geotextílie" </t>
  </si>
  <si>
    <t>4,3*(6,7+8,8)</t>
  </si>
  <si>
    <t>1240463906</t>
  </si>
  <si>
    <t>66,65*1,15 "Přepočtené koeficientem množství</t>
  </si>
  <si>
    <t>271542211</t>
  </si>
  <si>
    <t>Podsyp pod základové konstrukce se zhutněním z netříděné štěrkodrtě</t>
  </si>
  <si>
    <t>-1811120285</t>
  </si>
  <si>
    <t xml:space="preserve">"skladba S1 - stěrkodrť frakce 4-32" </t>
  </si>
  <si>
    <t>0,65*4,3*6,7+0,75*4,3*8,8</t>
  </si>
  <si>
    <t xml:space="preserve">"skladba S1 - stěrkodrť frakce 4-32 " </t>
  </si>
  <si>
    <t>0,2*4,65*(6,7+8,8)</t>
  </si>
  <si>
    <t>273321311</t>
  </si>
  <si>
    <t>Základové desky ze ŽB bez zvýšených nároků na prostředí tř. C 16/20</t>
  </si>
  <si>
    <t>-1969095441</t>
  </si>
  <si>
    <t xml:space="preserve">"skladba S1 - podkladní betonová deska" </t>
  </si>
  <si>
    <t>4,65*9,15*0,15+7,05*4,65*0,15</t>
  </si>
  <si>
    <t>686621209</t>
  </si>
  <si>
    <t>(4,65*2+9,15*2+7,05*2+4,65*2)*0,3</t>
  </si>
  <si>
    <t>-1828091729</t>
  </si>
  <si>
    <t>-518083248</t>
  </si>
  <si>
    <t>"skladby S1 - výztuž kari 100x100x6mm-viz výpis výztuže č. 8 KH30"</t>
  </si>
  <si>
    <t>3,00*2,00*19*4,44/1000</t>
  </si>
  <si>
    <t>274313811</t>
  </si>
  <si>
    <t>Základové pásy z betonu tř. C 25/30</t>
  </si>
  <si>
    <t>2093459804</t>
  </si>
  <si>
    <t>0,75*0,65*(5,8+6,7*2)+0,75*0,75*(5,8*2+8,8*2)</t>
  </si>
  <si>
    <t>893730477</t>
  </si>
  <si>
    <t>(6,7*2+4,3*2)*0,65</t>
  </si>
  <si>
    <t>(8,8*2+4,3*2)*0,75</t>
  </si>
  <si>
    <t>1703240685</t>
  </si>
  <si>
    <t>-773072188</t>
  </si>
  <si>
    <t>předpoklad vyztužení 100 kg/m3</t>
  </si>
  <si>
    <t>25,785*100/1000</t>
  </si>
  <si>
    <t>275321211</t>
  </si>
  <si>
    <t>Základové patky ze ŽB bez zvýšených nároků na prostředí tř. C 12/15</t>
  </si>
  <si>
    <t>-1662966921</t>
  </si>
  <si>
    <t>0,25*0,25*0,8*(8)</t>
  </si>
  <si>
    <t>275351121</t>
  </si>
  <si>
    <t>Zřízení bednění základových patek</t>
  </si>
  <si>
    <t>-1510599179</t>
  </si>
  <si>
    <t>0,25*0,4*4*(8)</t>
  </si>
  <si>
    <t>275351122</t>
  </si>
  <si>
    <t>Odstranění bednění základových patek</t>
  </si>
  <si>
    <t>-1490101615</t>
  </si>
  <si>
    <t>275361821</t>
  </si>
  <si>
    <t>Výztuž základových patek betonářskou ocelí 10 505 (R)</t>
  </si>
  <si>
    <t>-1361132791</t>
  </si>
  <si>
    <t>0,4*15*1,05/1000</t>
  </si>
  <si>
    <t>279113135</t>
  </si>
  <si>
    <t>Základová zeď tl přes 300 do 400 mm z tvárnic ztraceného bednění včetně výplně z betonu tř. C 16/20</t>
  </si>
  <si>
    <t>607335988</t>
  </si>
  <si>
    <t>"pasy" 0,2*(17,4*2+4,65*3)</t>
  </si>
  <si>
    <t>-1744847709</t>
  </si>
  <si>
    <t>9,75*16/1000</t>
  </si>
  <si>
    <t>311235211</t>
  </si>
  <si>
    <t>Zdivo jednovrstvé z cihel broušených do P10 na tenkovrstvou maltu tl 440 mm</t>
  </si>
  <si>
    <t>-1692766155</t>
  </si>
  <si>
    <t>"měřeno grafickým programem"</t>
  </si>
  <si>
    <t>31,4*3+61,64*2</t>
  </si>
  <si>
    <t>"odpočet obvodové výplně"</t>
  </si>
  <si>
    <t>-F01</t>
  </si>
  <si>
    <t>"odpočet vjezd"</t>
  </si>
  <si>
    <t>-3,275*3,6*2</t>
  </si>
  <si>
    <t>FIG</t>
  </si>
  <si>
    <t>Rozpad figury: F01</t>
  </si>
  <si>
    <t>684556675</t>
  </si>
  <si>
    <t>"Př/01" 4*1</t>
  </si>
  <si>
    <t>317168052</t>
  </si>
  <si>
    <t>Překlad keramický vysoký v 238 mm dl 1250 mm</t>
  </si>
  <si>
    <t>1966918204</t>
  </si>
  <si>
    <t>"Př/01" 4*5</t>
  </si>
  <si>
    <t>317998113</t>
  </si>
  <si>
    <t>Tepelná izolace mezi překlady v 24 cm z EPS tl 80 mm</t>
  </si>
  <si>
    <t>319260301</t>
  </si>
  <si>
    <t>"Př/01" 4*1,25</t>
  </si>
  <si>
    <t>338171123</t>
  </si>
  <si>
    <t>Osazování sloupků a vzpěr plotových ocelových v do 2,60 m se zabetonováním</t>
  </si>
  <si>
    <t>-2130882930</t>
  </si>
  <si>
    <t xml:space="preserve">"A03 dle výpisu ostatních prvků"  8</t>
  </si>
  <si>
    <t>-980392776</t>
  </si>
  <si>
    <t>342244221</t>
  </si>
  <si>
    <t>Příčka z cihel broušených na tenkovrstvou maltu tloušťky 140 mm</t>
  </si>
  <si>
    <t>1748857274</t>
  </si>
  <si>
    <t>2,7*(4,6+6,3+2,95*2)</t>
  </si>
  <si>
    <t>"odpočet otvory"</t>
  </si>
  <si>
    <t>-(0,8*2,05*4)</t>
  </si>
  <si>
    <t>342291112</t>
  </si>
  <si>
    <t>Ukotvení příček montážní polyuretanovou pěnou tl příčky přes 100 mm</t>
  </si>
  <si>
    <t>424605546</t>
  </si>
  <si>
    <t>4,6+6,3+2,95*2</t>
  </si>
  <si>
    <t>-(0,8*4)</t>
  </si>
  <si>
    <t>342291121</t>
  </si>
  <si>
    <t>Ukotvení příček k cihelným konstrukcím plochými kotvami</t>
  </si>
  <si>
    <t>-1790809781</t>
  </si>
  <si>
    <t>2,7*5</t>
  </si>
  <si>
    <t>348171146</t>
  </si>
  <si>
    <t>Montáž panelového svařovaného oplocení v přes 1,5 do 2,0 m</t>
  </si>
  <si>
    <t>1408930763</t>
  </si>
  <si>
    <t xml:space="preserve">"A01 + A02 dle výpisu ostatních prvků"  2,13*3+1,47*8</t>
  </si>
  <si>
    <t>55342412</t>
  </si>
  <si>
    <t>plotový panel svařovaný v 1,5-2,0m š do 2,5m průměru drátu 5mm oka 50x200mm s horizontálním prolisem povrchová úprava PZ komaxit</t>
  </si>
  <si>
    <t>152576203</t>
  </si>
  <si>
    <t xml:space="preserve">"A01 dle výpisu ostatních prvků"  3</t>
  </si>
  <si>
    <t>55342411</t>
  </si>
  <si>
    <t>plotový panel svařovaný v 1,0-1,5m š do 2,5m průměru drátu 5mm oka 50x200mm s horizontálním prolisem povrchová úprava PZ komaxit</t>
  </si>
  <si>
    <t>-188016412</t>
  </si>
  <si>
    <t xml:space="preserve">"A02 dle výpisu ostatních prvků"  8</t>
  </si>
  <si>
    <t>34840141R</t>
  </si>
  <si>
    <t>Montáž příchytky plotového dílce ke zdi</t>
  </si>
  <si>
    <t>-718381071</t>
  </si>
  <si>
    <t xml:space="preserve">"A03 dle výpisu ostatních prvků"  4*6</t>
  </si>
  <si>
    <t>59231512</t>
  </si>
  <si>
    <t>příchytka plotohového dílce ke zdi</t>
  </si>
  <si>
    <t>-1094897080</t>
  </si>
  <si>
    <t>1260714251</t>
  </si>
  <si>
    <t>0,35*0,3*(10+10+4,6+4,6)</t>
  </si>
  <si>
    <t>0,45*0,3*(7,45+7,45+4,6)</t>
  </si>
  <si>
    <t>-1584811980</t>
  </si>
  <si>
    <t>0,3*(17,45*2+5,5*2+16,55*2+4,6*2+4,6*2)</t>
  </si>
  <si>
    <t>457108392</t>
  </si>
  <si>
    <t>1822535791</t>
  </si>
  <si>
    <t>prvky č. 1 - 7</t>
  </si>
  <si>
    <t>399,332/1000</t>
  </si>
  <si>
    <t>-321092381</t>
  </si>
  <si>
    <t>v ŽB věnci jako chránička pro tyč průměru 20 mm, vnitřní průměr chráničky 25 mm</t>
  </si>
  <si>
    <t>564760001</t>
  </si>
  <si>
    <t>Podklad z kameniva hrubého drceného vel. 8-16 mm plochy do 100 m2 tl 200 mm</t>
  </si>
  <si>
    <t>-204645628</t>
  </si>
  <si>
    <t>"zámková dlažba kotce" 6,65*3,115</t>
  </si>
  <si>
    <t>596211210</t>
  </si>
  <si>
    <t>Kladení zámkové dlažby komunikací pro pěší tl 80 mm skupiny A pl do 50 m2 s ložem tl. do 40mm</t>
  </si>
  <si>
    <t>-173393362</t>
  </si>
  <si>
    <t>27245154</t>
  </si>
  <si>
    <t>dlažba zámková recyklovaná pryž tl 43mm černá</t>
  </si>
  <si>
    <t>1470352341</t>
  </si>
  <si>
    <t>Poznámka k položce:_x000d_
Spotřeba: 35 kus/m2</t>
  </si>
  <si>
    <t>20,715*1,1 "Přepočtené koeficientem množství</t>
  </si>
  <si>
    <t>631311134</t>
  </si>
  <si>
    <t>Mazanina tl přes 120 do 240 mm z betonu prostého bez zvýšených nároků na prostředí tř. C 16/20</t>
  </si>
  <si>
    <t>2107183771</t>
  </si>
  <si>
    <t>"P2"</t>
  </si>
  <si>
    <t>"0.01 N"35,15*0,15</t>
  </si>
  <si>
    <t>631319013</t>
  </si>
  <si>
    <t>Příplatek k mazanině tl přes 120 do 240 mm za přehlazení povrchu</t>
  </si>
  <si>
    <t>67263020</t>
  </si>
  <si>
    <t>631319203</t>
  </si>
  <si>
    <t>Příplatek k mazaninám za přidání ocelových vláken (drátkobeton) pro objemové vyztužení 25 kg/m3</t>
  </si>
  <si>
    <t>259202295</t>
  </si>
  <si>
    <t>-28808602</t>
  </si>
  <si>
    <t>"skladba P1"</t>
  </si>
  <si>
    <t>"0.02 N"12,19</t>
  </si>
  <si>
    <t>"0.03 N"6,12</t>
  </si>
  <si>
    <t>"0.04 N"6,12</t>
  </si>
  <si>
    <t>"0.05 N"6,12</t>
  </si>
  <si>
    <t>"0.06 N"9,90</t>
  </si>
  <si>
    <t>-2129009265</t>
  </si>
  <si>
    <t>633811111</t>
  </si>
  <si>
    <t>Broušení nerovností betonových podlah do 2 mm - stržení šlemu</t>
  </si>
  <si>
    <t>150682294</t>
  </si>
  <si>
    <t>634112113</t>
  </si>
  <si>
    <t>Obvodová dilatace podlahovým páskem z pěnového PE mezi stěnou a mazaninou nebo potěrem v 80 mm</t>
  </si>
  <si>
    <t>867044345</t>
  </si>
  <si>
    <t>"0.02 N"14,5</t>
  </si>
  <si>
    <t>"0.03 N"9,9</t>
  </si>
  <si>
    <t>"0.04 N"9,9</t>
  </si>
  <si>
    <t>"0.05 N"9,9</t>
  </si>
  <si>
    <t>"0.06 N"15,6</t>
  </si>
  <si>
    <t>634112116</t>
  </si>
  <si>
    <t>Obvodová dilatace podlahovým páskem z pěnového PE mezi stěnou a mazaninou nebo potěrem v 180 mm</t>
  </si>
  <si>
    <t>-1069854060</t>
  </si>
  <si>
    <t>"0.01 N"25</t>
  </si>
  <si>
    <t>-2135569716</t>
  </si>
  <si>
    <t>"ocelová zárubeň D.01" 1</t>
  </si>
  <si>
    <t>55331486</t>
  </si>
  <si>
    <t>zárubeň jednokřídlá ocelová pro zdění tl stěny 110-150mm rozměru 700/1970, 2100mm</t>
  </si>
  <si>
    <t>1714290576</t>
  </si>
  <si>
    <t>Úprava povrchů vnitřních</t>
  </si>
  <si>
    <t>1321772479</t>
  </si>
  <si>
    <t>"penetrace" 98,308+126,847+7,205</t>
  </si>
  <si>
    <t>612321311</t>
  </si>
  <si>
    <t>Vápenocementová omítka hrubá jednovrstvá zatřená vnitřních stěn nanášená strojně</t>
  </si>
  <si>
    <t>-1820787028</t>
  </si>
  <si>
    <t>"pod obklad" 98,308</t>
  </si>
  <si>
    <t>612321341</t>
  </si>
  <si>
    <t>Vápenocementová omítka štuková dvouvrstvá vnitřních stěn nanášená strojně</t>
  </si>
  <si>
    <t>-1073737127</t>
  </si>
  <si>
    <t xml:space="preserve">"vnitřní omítky" </t>
  </si>
  <si>
    <t>Obvody</t>
  </si>
  <si>
    <t>"0.01 N"25*3,9-(3,275*3,6*2)</t>
  </si>
  <si>
    <t>"0.02 N"14,5*2,55-(0,7*1,97+0,9*1,3)</t>
  </si>
  <si>
    <t>"0.03 N"9,9*2,55-(0,7*1,97+0,7*1,97)</t>
  </si>
  <si>
    <t>"0.04 N"9,9*2,55-(0,7*1,97+0,7*1,97)</t>
  </si>
  <si>
    <t>"0.05 N"9,9*2,55-(0,7*1,97+0,7*1,97)</t>
  </si>
  <si>
    <t>"0.06 N"15,6*2,55-(0,7*1,97*4+1,8*2,45+0,9*1,3)</t>
  </si>
  <si>
    <t>"odpočet obklady" -98,308</t>
  </si>
  <si>
    <t>"1.01" 9,3*2+0,2*9,1*2-(0,8*1,97)</t>
  </si>
  <si>
    <t>612321391</t>
  </si>
  <si>
    <t>Příplatek k vápenocementové omítce vnitřních stěn za každých dalších 5 mm tloušťky strojně</t>
  </si>
  <si>
    <t>1833344602</t>
  </si>
  <si>
    <t>"příplatek za 5mm" 126,847</t>
  </si>
  <si>
    <t>612325302</t>
  </si>
  <si>
    <t>Vápenocementová štuková omítka ostění nebo nadpraží</t>
  </si>
  <si>
    <t>1641286716</t>
  </si>
  <si>
    <t>"ostění a nadpraží"</t>
  </si>
  <si>
    <t>(0,9+2*1,3)*0,25</t>
  </si>
  <si>
    <t>(0,9+2*2,07)*0,25</t>
  </si>
  <si>
    <t>(1,8+2*2,45)*0,25</t>
  </si>
  <si>
    <t>622143003</t>
  </si>
  <si>
    <t>Montáž omítkových plastových nebo pozinkovaných rohových profilů s tkaninou</t>
  </si>
  <si>
    <t>809489964</t>
  </si>
  <si>
    <t>"rohové lišty_ostatní"</t>
  </si>
  <si>
    <t>3,275*2+3,6*6</t>
  </si>
  <si>
    <t>"rohové lišty_okna"</t>
  </si>
  <si>
    <t>0,9+2*1,3</t>
  </si>
  <si>
    <t>0,9+2*1,97</t>
  </si>
  <si>
    <t>1,8+2*2,45</t>
  </si>
  <si>
    <t>55343021</t>
  </si>
  <si>
    <t>profil rohový Pz s kulatou hlavou pro vnitřní omítky tl 12mm</t>
  </si>
  <si>
    <t>1409615523</t>
  </si>
  <si>
    <t>56,37*1,1 "Přepočtené koeficientem množství</t>
  </si>
  <si>
    <t>622143004</t>
  </si>
  <si>
    <t>Montáž omítkových samolepících začišťovacích profilů pro spojení s okenním rámem</t>
  </si>
  <si>
    <t>-1555668063</t>
  </si>
  <si>
    <t>"začišťovací lišty"</t>
  </si>
  <si>
    <t>-974079350</t>
  </si>
  <si>
    <t>28,22*1,1 "Přepočtené koeficientem množství</t>
  </si>
  <si>
    <t>622143005</t>
  </si>
  <si>
    <t>Montáž omítníků plastových nebo pozinkovaných</t>
  </si>
  <si>
    <t>895659485</t>
  </si>
  <si>
    <t>"omítníky cca po 1,6m"</t>
  </si>
  <si>
    <t>"0.01 N"25*3,9/1,6</t>
  </si>
  <si>
    <t>"0.02 N"14,5*2,55/1,6</t>
  </si>
  <si>
    <t>"0.03 N"9,9*2,55/1,6</t>
  </si>
  <si>
    <t>"0.04 N"9,9*2,55/1,6</t>
  </si>
  <si>
    <t>"0.05 N"9,9*2,55/1,6</t>
  </si>
  <si>
    <t>"0.06 N"15,6*2,55/1,6</t>
  </si>
  <si>
    <t>"1.01" 9,3*2/1,6</t>
  </si>
  <si>
    <t>56284233</t>
  </si>
  <si>
    <t>omítník PVC tl omítky tl 10mm</t>
  </si>
  <si>
    <t>1604966765</t>
  </si>
  <si>
    <t>167,869*1,1 "Přepočtené koeficientem množství</t>
  </si>
  <si>
    <t>105858275</t>
  </si>
  <si>
    <t>"zakrytí obvodových výplní" F01</t>
  </si>
  <si>
    <t>Úprava povrchů vnějších</t>
  </si>
  <si>
    <t>622131301</t>
  </si>
  <si>
    <t>Cementový postřik vnějších stěn nanášený celoplošně strojně</t>
  </si>
  <si>
    <t>-1374069047</t>
  </si>
  <si>
    <t>"skladba WE1, WE2_cementový podhoz" 56,65+56,65+28,9+26,5</t>
  </si>
  <si>
    <t>"odpočet obvodové výplně" -F01-3,275*3,6*2</t>
  </si>
  <si>
    <t>1810778931</t>
  </si>
  <si>
    <t>"skladba WE1, WE2_lepící hmota + síťovina" 130,314</t>
  </si>
  <si>
    <t>1661043538</t>
  </si>
  <si>
    <t>"Sytémové profily - rohové profily (dl)" 54,66</t>
  </si>
  <si>
    <t>"Sytémové profily - profil pro nadpraží (dl)" 7,1</t>
  </si>
  <si>
    <t>"Systémové profily - profil pro parapet (dl)" 2,0</t>
  </si>
  <si>
    <t>63127466</t>
  </si>
  <si>
    <t>profil rohový Al 23x23mm s výztužnou tkaninou š 100mm pro ETICS</t>
  </si>
  <si>
    <t>-939692939</t>
  </si>
  <si>
    <t>Sytémové profily - rohové profily (dl)</t>
  </si>
  <si>
    <t>3,6*8</t>
  </si>
  <si>
    <t>stavební otvory</t>
  </si>
  <si>
    <t>2*1,3</t>
  </si>
  <si>
    <t>2*1,97</t>
  </si>
  <si>
    <t>2*2,45</t>
  </si>
  <si>
    <t>54,66*1,15 "Přepočtené koeficientem množství</t>
  </si>
  <si>
    <t>521945338</t>
  </si>
  <si>
    <t>Sytémové profily - profil pro nadpraží (dl)</t>
  </si>
  <si>
    <t>0,9</t>
  </si>
  <si>
    <t>0,8</t>
  </si>
  <si>
    <t>7,1*1,15 "Přepočtené koeficientem množství</t>
  </si>
  <si>
    <t>1492623511</t>
  </si>
  <si>
    <t>Systémové profily - profil pro parapet (dl)</t>
  </si>
  <si>
    <t>1,0</t>
  </si>
  <si>
    <t>2*1,15 "Přepočtené koeficientem množství</t>
  </si>
  <si>
    <t>-1674143668</t>
  </si>
  <si>
    <t>Systémové profily - APU lišty (dl * p)</t>
  </si>
  <si>
    <t>0,8+2*1,97</t>
  </si>
  <si>
    <t>1866189282</t>
  </si>
  <si>
    <t>32,96*1,15 "Přepočtené koeficientem množství</t>
  </si>
  <si>
    <t>622151001</t>
  </si>
  <si>
    <t xml:space="preserve">Penetrační  nátěr vnějších pastovitých tenkovrstvých omítek stěn</t>
  </si>
  <si>
    <t>1507644799</t>
  </si>
  <si>
    <t>"skladba WE1, WE2_penetrační nátěr" 130,314</t>
  </si>
  <si>
    <t>1518432383</t>
  </si>
  <si>
    <t>"skladba WE1, WE2_vápenocementová jádrová omítka tl.15mm" 130,314</t>
  </si>
  <si>
    <t>-1482122300</t>
  </si>
  <si>
    <t>622511022</t>
  </si>
  <si>
    <t>Tenkovrstvá akrylátová zatíraná omítka zrnitost 2,0 mm vnějších stěn</t>
  </si>
  <si>
    <t>232211712</t>
  </si>
  <si>
    <t>"skladba WE1_fasádní omítka" 130,314</t>
  </si>
  <si>
    <t>"odpočet obklad fasád. pásky" -(1,68*3+29,0*2+28,9)</t>
  </si>
  <si>
    <t>629991012</t>
  </si>
  <si>
    <t>Zakrytí výplní otvorů fólií přilepenou na začišťovací lišty</t>
  </si>
  <si>
    <t>-1398673975</t>
  </si>
  <si>
    <t>916231213</t>
  </si>
  <si>
    <t>Osazení chodníkového obrubníku betonového stojatého s boční opěrou do lože z betonu prostého</t>
  </si>
  <si>
    <t>2128351360</t>
  </si>
  <si>
    <t>"zámková dlažba kotce_boky" 3,115*2</t>
  </si>
  <si>
    <t>59217024</t>
  </si>
  <si>
    <t>obrubník betonový chodníkový 500x100x250mm</t>
  </si>
  <si>
    <t>-533875938</t>
  </si>
  <si>
    <t>6,23*1,1 "Přepočtené koeficientem množství</t>
  </si>
  <si>
    <t>935112211</t>
  </si>
  <si>
    <t>Osazení příkopového žlabu do betonu tl 100 mm z betonových tvárnic š 800 mm</t>
  </si>
  <si>
    <t>-1382142197</t>
  </si>
  <si>
    <t>"zámková dlažba kotce_čelo" 6,65+1,0</t>
  </si>
  <si>
    <t>59227029</t>
  </si>
  <si>
    <t>žlabovka příkopová betonová 500x680x60mm</t>
  </si>
  <si>
    <t>-81799253</t>
  </si>
  <si>
    <t>7,65*1,1 "Přepočtené koeficientem množství</t>
  </si>
  <si>
    <t>941211111</t>
  </si>
  <si>
    <t>Montáž lešení řadového rámového lehkého zatížení do 200 kg/m2 š přes 0,6 do 0,9 m v do 10 m</t>
  </si>
  <si>
    <t>8290524</t>
  </si>
  <si>
    <t>((5,5+0,5+0,5)*2)*(6,95+0,5)</t>
  </si>
  <si>
    <t>((17,45+0,5+0,5)*2)*(3,5+0,5)</t>
  </si>
  <si>
    <t>941211211</t>
  </si>
  <si>
    <t>Příplatek k lešení řadovému rámovému lehkému š 0,9 m v přes 10 do 25 m za první a ZKD den použití</t>
  </si>
  <si>
    <t>490999054</t>
  </si>
  <si>
    <t>244,45*30 "Přepočtené koeficientem množství</t>
  </si>
  <si>
    <t>941211811</t>
  </si>
  <si>
    <t>Demontáž lešení řadového rámového lehkého zatížení do 200 kg/m2 š přes 0,6 do 0,9 m v do 10 m</t>
  </si>
  <si>
    <t>697161100</t>
  </si>
  <si>
    <t>924212027</t>
  </si>
  <si>
    <t>-1113423037</t>
  </si>
  <si>
    <t>-1918139625</t>
  </si>
  <si>
    <t>949101112</t>
  </si>
  <si>
    <t>Lešení pomocné pro objekty pozemních staveb s lešeňovou podlahou v přes 1,9 do 3,5 m zatížení do 150 kg/m2</t>
  </si>
  <si>
    <t>1274419740</t>
  </si>
  <si>
    <t>Plochy</t>
  </si>
  <si>
    <t>"0.01 N"35,15</t>
  </si>
  <si>
    <t xml:space="preserve">"1.01 N"41,86 </t>
  </si>
  <si>
    <t>481064648</t>
  </si>
  <si>
    <t>444997099</t>
  </si>
  <si>
    <t>301701188</t>
  </si>
  <si>
    <t>953945133</t>
  </si>
  <si>
    <t>Kotvy mechanické M 12 dl 185 mm pro střední zatížení do betonu, ŽB nebo kamene s vyvrtáním otvoru</t>
  </si>
  <si>
    <t>557026155</t>
  </si>
  <si>
    <t>Kotvy mechanické M 5.8 dl 180 mm pro střední zatížení do betonu, ŽB nebo kamene s vyvrtáním otvoru</t>
  </si>
  <si>
    <t>"kotvení pozdenic" 46</t>
  </si>
  <si>
    <t>-1141083830</t>
  </si>
  <si>
    <t>-1589816090</t>
  </si>
  <si>
    <t>5,5*17,45</t>
  </si>
  <si>
    <t>2023009304</t>
  </si>
  <si>
    <t>95,975*0,00033 "Přepočtené koeficientem množství</t>
  </si>
  <si>
    <t>1660949188</t>
  </si>
  <si>
    <t>45,9*0,35</t>
  </si>
  <si>
    <t>151164841</t>
  </si>
  <si>
    <t>16,065*0,00034 "Přepočtené koeficientem množství</t>
  </si>
  <si>
    <t>-1287612262</t>
  </si>
  <si>
    <t>-1800874338</t>
  </si>
  <si>
    <t>95,975*1,1655 "Přepočtené koeficientem množství</t>
  </si>
  <si>
    <t>1168267193</t>
  </si>
  <si>
    <t>62853004</t>
  </si>
  <si>
    <t>pás asfaltový natavitelný modifikovaný SBS tl 4,0mm s vložkou ze skleněné tkaniny a spalitelnou PE fólií nebo jemnozrnným minerálním posypem na horním povrchu</t>
  </si>
  <si>
    <t>1448317409</t>
  </si>
  <si>
    <t>316044333</t>
  </si>
  <si>
    <t>1280463252</t>
  </si>
  <si>
    <t>16,065*1,221 "Přepočtené koeficientem množství</t>
  </si>
  <si>
    <t>-1440364403</t>
  </si>
  <si>
    <t>-1445324794</t>
  </si>
  <si>
    <t>-1968813795</t>
  </si>
  <si>
    <t>713111121</t>
  </si>
  <si>
    <t>Montáž izolace tepelné spodem stropů s uchycením drátem rohoží, pásů, dílců, desek</t>
  </si>
  <si>
    <t>-61724342</t>
  </si>
  <si>
    <t>"skladba S2"</t>
  </si>
  <si>
    <t>"tepelná izolace mezi trámy" 9,1*4,6</t>
  </si>
  <si>
    <t>63152108</t>
  </si>
  <si>
    <t>pás tepelně izolační univerzální λ=0,032-0,033 tl 200mm</t>
  </si>
  <si>
    <t>-533758873</t>
  </si>
  <si>
    <t>41,86*1,05 "Přepočtené koeficientem množství</t>
  </si>
  <si>
    <t>-279455345</t>
  </si>
  <si>
    <t>28376461</t>
  </si>
  <si>
    <t>deska z polystyrénu XPS, hrana polodrážková a hladký povrch 700kPa tl 50mm</t>
  </si>
  <si>
    <t>-1064417488</t>
  </si>
  <si>
    <t>40,45*1,15 "Přepočtené koeficientem množství</t>
  </si>
  <si>
    <t>2837646.R</t>
  </si>
  <si>
    <t>deska z polystyrénu XPS, hrana polodrážková a hladký povrch 700kPa tl 40mm</t>
  </si>
  <si>
    <t>1010293460</t>
  </si>
  <si>
    <t>-377888865</t>
  </si>
  <si>
    <t>"TI soklu" 0,2*(5,75+17,4+5,75+10,125+4,65)</t>
  </si>
  <si>
    <t>28376020</t>
  </si>
  <si>
    <t>deska perimetrická fasádní soklová 150kPa λ=0,035 tl 150mm</t>
  </si>
  <si>
    <t>-59087682</t>
  </si>
  <si>
    <t>8,735*1,15 "Přepočtené koeficientem množství</t>
  </si>
  <si>
    <t>-496251037</t>
  </si>
  <si>
    <t>0,3*(10+10+4,6+4,6)</t>
  </si>
  <si>
    <t>1452362800</t>
  </si>
  <si>
    <t>8,76*1,15 "Přepočtené koeficientem množství</t>
  </si>
  <si>
    <t>450887083</t>
  </si>
  <si>
    <t>721</t>
  </si>
  <si>
    <t>Zdravotechnika - vnitřní kanalizace</t>
  </si>
  <si>
    <t>72121142.R</t>
  </si>
  <si>
    <t>Vpusť podlahová se svislým odtokem mřížka nerez 150x150</t>
  </si>
  <si>
    <t>-697281709</t>
  </si>
  <si>
    <t>"0.02 N"1</t>
  </si>
  <si>
    <t>"0.03 N"1</t>
  </si>
  <si>
    <t>"0.04 N"1</t>
  </si>
  <si>
    <t>"0.05 N"1</t>
  </si>
  <si>
    <t>721242106</t>
  </si>
  <si>
    <t>Lapač střešních splavenin z PP se zápachovou klapkou a lapacím košem DN 125</t>
  </si>
  <si>
    <t>1120640526</t>
  </si>
  <si>
    <t>"K04" 2</t>
  </si>
  <si>
    <t>998721202</t>
  </si>
  <si>
    <t>Přesun hmot procentní pro vnitřní kanalizace v objektech v přes 6 do 12 m</t>
  </si>
  <si>
    <t>-1232419354</t>
  </si>
  <si>
    <t>1486762022</t>
  </si>
  <si>
    <t>"dřevěný záklop" 1,163</t>
  </si>
  <si>
    <t>"dřevěný trámový strop" 1,893</t>
  </si>
  <si>
    <t>"krov" 2,999+1,464</t>
  </si>
  <si>
    <t>762332141</t>
  </si>
  <si>
    <t>Montáž vázaných kcí krovů pravidelných z hraněného řeziva pl do 120 cm2 s ocelovými spojkami</t>
  </si>
  <si>
    <t>-1592755189</t>
  </si>
  <si>
    <t>"DK.02" 4,56*46</t>
  </si>
  <si>
    <t>"DK.03" (2*7*3,19)+(3,19*7)</t>
  </si>
  <si>
    <t>"DK.05" 1,25*20</t>
  </si>
  <si>
    <t>"DK.06" 3,19*3</t>
  </si>
  <si>
    <t>-775187759</t>
  </si>
  <si>
    <t>"DK.02" 4,56*46*0,07*0,14</t>
  </si>
  <si>
    <t>"DK.03" (2*0,05*0,14*7*3,19)+(0,07*0,05*3,19*7)</t>
  </si>
  <si>
    <t>"DK.05" 1,25*20*0,025*0,15</t>
  </si>
  <si>
    <t>"DK.06" 3,19*3*0,05*0,14</t>
  </si>
  <si>
    <t>2,608*1,15 "Přepočtené koeficientem množství</t>
  </si>
  <si>
    <t>762332142</t>
  </si>
  <si>
    <t>Montáž vázaných kcí krovů pravidelných z hraněného řeziva pl přes 120 do 224 cm2 s ocelovými spojkami</t>
  </si>
  <si>
    <t>900608686</t>
  </si>
  <si>
    <t>"DK.01" 8,9*3</t>
  </si>
  <si>
    <t>"DK.04" 10,05*3</t>
  </si>
  <si>
    <t>-327053591</t>
  </si>
  <si>
    <t>"DK.01" 8,9*3*0,16*0,14</t>
  </si>
  <si>
    <t>"DK.04" 10,05*3*0,16*0,14</t>
  </si>
  <si>
    <t>1,273*1,15 "Přepočtené koeficientem množství</t>
  </si>
  <si>
    <t>762341017</t>
  </si>
  <si>
    <t>Bednění střech rovných sklon do 60° z desek OSB tl 25 mm na sraz šroubovaných na krokve</t>
  </si>
  <si>
    <t>126855578</t>
  </si>
  <si>
    <t>"ST1" 2*4,56*18,45</t>
  </si>
  <si>
    <t>10052300</t>
  </si>
  <si>
    <t>120668891</t>
  </si>
  <si>
    <t>"ST1" (2*(4,56/0,21)*18,45)*0,04*0,06</t>
  </si>
  <si>
    <t>1,923*1,15 "Přepočtené koeficientem množství</t>
  </si>
  <si>
    <t>670542115</t>
  </si>
  <si>
    <t>"ST1" 46*4,56</t>
  </si>
  <si>
    <t>1595939604</t>
  </si>
  <si>
    <t>"ST1" 46*4,56*0,04*0,06</t>
  </si>
  <si>
    <t>0,503*1,15 "Přepočtené koeficientem množství</t>
  </si>
  <si>
    <t>-296460300</t>
  </si>
  <si>
    <t>"krov" 2,99+1,464</t>
  </si>
  <si>
    <t>"bednění" 168,264*0,025</t>
  </si>
  <si>
    <t>"ST1 - kontralatě" 0,578</t>
  </si>
  <si>
    <t>"ST1 - latě" 2,211</t>
  </si>
  <si>
    <t>Obložení stropu z cementotřískových desek tl 14 mm na sraz šroubovaných</t>
  </si>
  <si>
    <t>-501182839</t>
  </si>
  <si>
    <t>"podbití krovu"</t>
  </si>
  <si>
    <t>0,46*18,45*2</t>
  </si>
  <si>
    <t>16,974*1,15 "Přepočtené koeficientem množství</t>
  </si>
  <si>
    <t>762812370</t>
  </si>
  <si>
    <t>Montáž vrchního záklopu z hoblovaných prken na pero a drážku nebo polodrážku</t>
  </si>
  <si>
    <t>-1135015064</t>
  </si>
  <si>
    <t>"dřevěný záklop tl.25 mm latěmi 60x40mm, třída pevnosti C24"</t>
  </si>
  <si>
    <t>60514101</t>
  </si>
  <si>
    <t>řezivo jehličnaté lať 10-25cm2</t>
  </si>
  <si>
    <t>-2003451513</t>
  </si>
  <si>
    <t>40,45*0,025</t>
  </si>
  <si>
    <t>1,011*1,15 "Přepočtené koeficientem množství</t>
  </si>
  <si>
    <t>762823220</t>
  </si>
  <si>
    <t>Montáž stropního trámu z hoblovaného řeziva průřezové pl přes 144 do 288 cm2 s výměnami</t>
  </si>
  <si>
    <t>-1910527830</t>
  </si>
  <si>
    <t>"dřevěný trámový strop 140x200mm á 800mm, třída pevnosti C24</t>
  </si>
  <si>
    <t>9,1/0,8 › 12 trámů</t>
  </si>
  <si>
    <t>12*4,9</t>
  </si>
  <si>
    <t>60512135.R</t>
  </si>
  <si>
    <t>279574305</t>
  </si>
  <si>
    <t>12*4,9*0,14*0,2</t>
  </si>
  <si>
    <t>1,646*1,15 "Přepočtené koeficientem množství</t>
  </si>
  <si>
    <t>762895000</t>
  </si>
  <si>
    <t>Spojovací prostředky pro montáž záklopu, stropnice a podbíjení</t>
  </si>
  <si>
    <t>1842535166</t>
  </si>
  <si>
    <t>-2092977152</t>
  </si>
  <si>
    <t>763131451</t>
  </si>
  <si>
    <t>SDK podhled deska 1xH2 12,5 bez izolace dvouvrstvá spodní kce profil R-CD</t>
  </si>
  <si>
    <t>-1608625382</t>
  </si>
  <si>
    <t>-1458316078</t>
  </si>
  <si>
    <t>28329276</t>
  </si>
  <si>
    <t>fólie PE vyztužená pro parotěsnou vrstvu (reakce na oheň - třída E) 140g/m2</t>
  </si>
  <si>
    <t>1255990557</t>
  </si>
  <si>
    <t>40,45*1,1235 "Přepočtené koeficientem množství</t>
  </si>
  <si>
    <t>763131771</t>
  </si>
  <si>
    <t>Příplatek k SDK podhledu za rovinnost kvality Q3</t>
  </si>
  <si>
    <t>1439672792</t>
  </si>
  <si>
    <t>998763201</t>
  </si>
  <si>
    <t>Přesun hmot procentní pro dřevostavby v objektech v přes 6 do 12 m</t>
  </si>
  <si>
    <t>75084961</t>
  </si>
  <si>
    <t>817732753</t>
  </si>
  <si>
    <t>Oplechování lemu okraje sedlové střechy z Al plechu rš 380 mm</t>
  </si>
  <si>
    <t>"K08" 28</t>
  </si>
  <si>
    <t>764223455</t>
  </si>
  <si>
    <t>Sněhový zachytávač průběžný jednotrubkový</t>
  </si>
  <si>
    <t>-271045260</t>
  </si>
  <si>
    <t>"K10 - tyčové zábrany" 37,9</t>
  </si>
  <si>
    <t>764321413</t>
  </si>
  <si>
    <t>Lemování rovných zdí střech s krytinou skládanou z Al plechu rš 200 mm</t>
  </si>
  <si>
    <t>1477603565</t>
  </si>
  <si>
    <t>"K11 - pol. ozn. 15" 7,8</t>
  </si>
  <si>
    <t>Lemování rovných zdí střech s krytinou skládanou z Al plechu rš 300 mm</t>
  </si>
  <si>
    <t>-1488804739</t>
  </si>
  <si>
    <t>"K11 - pol. ozn. 16" 7,8</t>
  </si>
  <si>
    <t>689870288</t>
  </si>
  <si>
    <t>"K01" 39</t>
  </si>
  <si>
    <t>Kotlík oválný (trychtýřový) pro podokapní žlaby z Al plechu 330/120 mm</t>
  </si>
  <si>
    <t>971797649</t>
  </si>
  <si>
    <t>"K02" 4</t>
  </si>
  <si>
    <t>-1305543423</t>
  </si>
  <si>
    <t>"K03" 0,8*2</t>
  </si>
  <si>
    <t>"K04" 3,1*2</t>
  </si>
  <si>
    <t>-1351983544</t>
  </si>
  <si>
    <t>-1833175513</t>
  </si>
  <si>
    <t>"rezerva" 7</t>
  </si>
  <si>
    <t>-452177034</t>
  </si>
  <si>
    <t>"ST1" ((2*4,56*18,45)+7)/(0,4*0,4)</t>
  </si>
  <si>
    <t>1095,4*1,1 "Přepočtené koeficientem množství</t>
  </si>
  <si>
    <t>765131191</t>
  </si>
  <si>
    <t>Montáž hřebene skládané vláknocementové krytiny do 30° z hřebenáčů</t>
  </si>
  <si>
    <t>-1307249142</t>
  </si>
  <si>
    <t>"K05" 18,95</t>
  </si>
  <si>
    <t>59164504</t>
  </si>
  <si>
    <t>hřebenáč kónický vláknocementový barevný</t>
  </si>
  <si>
    <t>-379274558</t>
  </si>
  <si>
    <t>18,95*2,575 "Přepočtené koeficientem množství</t>
  </si>
  <si>
    <t>-905366600</t>
  </si>
  <si>
    <t>"K06" 1</t>
  </si>
  <si>
    <t>1391841733</t>
  </si>
  <si>
    <t>745390495</t>
  </si>
  <si>
    <t>"K07" 1</t>
  </si>
  <si>
    <t>-503446665</t>
  </si>
  <si>
    <t>-1966855840</t>
  </si>
  <si>
    <t>"K10 - sněhové háky" 40</t>
  </si>
  <si>
    <t>-243109630</t>
  </si>
  <si>
    <t>765191001</t>
  </si>
  <si>
    <t>Montáž pojistné hydroizolační nebo parotěsné fólie kladené ve sklonu do 20° lepením na bednění nebo izolaci</t>
  </si>
  <si>
    <t>625390968</t>
  </si>
  <si>
    <t>28329036</t>
  </si>
  <si>
    <t>fólie kontaktní difuzně propustná pro doplňkovou hydroizolační vrstvu, třívrstvá mikroporézní PP 150g/m2 s integrovanou samolepící páskou</t>
  </si>
  <si>
    <t>-1090297022</t>
  </si>
  <si>
    <t>168,264*1,1 "Přepočtené koeficientem množství</t>
  </si>
  <si>
    <t>932777601</t>
  </si>
  <si>
    <t>7666.O.01</t>
  </si>
  <si>
    <t>Montáž a dodávka plastových vchodových dveří s nadsvětlíkem, 1,76*2,47m, Uw = max 1,2 - dle výpisu prvků PSV</t>
  </si>
  <si>
    <t>-627911</t>
  </si>
  <si>
    <t>7666.O.02</t>
  </si>
  <si>
    <t>Montáž a dodávka plastového okna, jednoduchého, O+S, 0,9*1,3m, Uw = max 1,2 - dle výpisu prvků PSV</t>
  </si>
  <si>
    <t>-809475312</t>
  </si>
  <si>
    <t>7666.O.03</t>
  </si>
  <si>
    <t xml:space="preserve">Montáž a dodávka plastových vnějších dveří s vloženými dvířky pro psy,  0,7*1,97m, Uw = max 1,2 - dle výpisu prvků PSV</t>
  </si>
  <si>
    <t>-1044597339</t>
  </si>
  <si>
    <t>7666.O.04</t>
  </si>
  <si>
    <t xml:space="preserve">Montáž a dodávka plastových vnějších dveří,  0,8*1,97m, Uw = max 1,2 - dle výpisu prvků PSV</t>
  </si>
  <si>
    <t>-1783591289</t>
  </si>
  <si>
    <t>766660001</t>
  </si>
  <si>
    <t>Montáž dveřních křídel otvíravých jednokřídlových š do 0,8 m do ocelové zárubně</t>
  </si>
  <si>
    <t>1009624632</t>
  </si>
  <si>
    <t>"D.01" 1</t>
  </si>
  <si>
    <t>55341321</t>
  </si>
  <si>
    <t>dveře jednokřídlé ocelové interierové plné 700x1970mm</t>
  </si>
  <si>
    <t>-1930904124</t>
  </si>
  <si>
    <t xml:space="preserve">dveře jednokřídlé voštinové povrch oboustranně pozinkovaný ocelový plech tl 0,6mm,  700x1970-2100mm</t>
  </si>
  <si>
    <t>D.01</t>
  </si>
  <si>
    <t>158544764</t>
  </si>
  <si>
    <t>766.R01</t>
  </si>
  <si>
    <t>D+M bodový záchytný systém, podrobný popis viz výpis zámečnických výrobků</t>
  </si>
  <si>
    <t>972116815</t>
  </si>
  <si>
    <t>"Z02_U1 - kotvící bod 8ks" 1</t>
  </si>
  <si>
    <t>767662210</t>
  </si>
  <si>
    <t>Montáž mříží otvíravých</t>
  </si>
  <si>
    <t>95707184</t>
  </si>
  <si>
    <t>"Z01" 0,8*2,05*3</t>
  </si>
  <si>
    <t>54912000</t>
  </si>
  <si>
    <t>mříž pro stavení otvory otvíravá</t>
  </si>
  <si>
    <t>-473012822</t>
  </si>
  <si>
    <t>-526639962</t>
  </si>
  <si>
    <t>"zavětrování ocel.plocháč 50x3mm"</t>
  </si>
  <si>
    <t>Hmotnost: 1,18 kg/m</t>
  </si>
  <si>
    <t>1,18*(9,46*2+7,465*4)</t>
  </si>
  <si>
    <t>-66472305</t>
  </si>
  <si>
    <t>1,18*(9,46*2+7,465*4)/1000</t>
  </si>
  <si>
    <t>0,058*1,15 "Přepočtené koeficientem množství</t>
  </si>
  <si>
    <t>-1237108297</t>
  </si>
  <si>
    <t>Hmotnost: 6,84 kg/m</t>
  </si>
  <si>
    <t>"0.01 N" 3,275*2*6,84</t>
  </si>
  <si>
    <t>napínací drát - viz výpis výztuže</t>
  </si>
  <si>
    <t>41,00</t>
  </si>
  <si>
    <t>13011055</t>
  </si>
  <si>
    <t>úhelník ocelový nerovnostranný jakost S235JR (11 375) 100x50x6mm</t>
  </si>
  <si>
    <t>-1972588854</t>
  </si>
  <si>
    <t>Poznámka k položce:_x000d_
Hmotnost: 6,84 kg/m</t>
  </si>
  <si>
    <t>"0.01 N" 3,275*2*6,84/1000</t>
  </si>
  <si>
    <t>0,045*1,1 "Přepočtené koeficientem množství</t>
  </si>
  <si>
    <t>13010016.R</t>
  </si>
  <si>
    <t>tyč ocelová kruhová jakost S235JR (11 375) D 20mm, včetně koncové platle P10x150-200 mm (u oka závit + napínací oko)</t>
  </si>
  <si>
    <t>-1466821819</t>
  </si>
  <si>
    <t>Poznámka k položce:_x000d_
Hmotnost: 2,45 kg/m</t>
  </si>
  <si>
    <t>napínací drát, hmotnost 2,47 kg/m2</t>
  </si>
  <si>
    <t>41,00/1000</t>
  </si>
  <si>
    <t>1803782782</t>
  </si>
  <si>
    <t>-187232279</t>
  </si>
  <si>
    <t>-1297349297</t>
  </si>
  <si>
    <t>-1441448126</t>
  </si>
  <si>
    <t>"v případě požadavku TDI" 40,45</t>
  </si>
  <si>
    <t>-976338252</t>
  </si>
  <si>
    <t>59761409.R</t>
  </si>
  <si>
    <t>-1314572736</t>
  </si>
  <si>
    <t>771577114.R</t>
  </si>
  <si>
    <t>Příplatek k montáži podlah keramických lepených flexibilním lepidlem za spárování tmelem dvousložkovým epoxidovým</t>
  </si>
  <si>
    <t>-385741308</t>
  </si>
  <si>
    <t>1445888522</t>
  </si>
  <si>
    <t>-2123471562</t>
  </si>
  <si>
    <t>771591115</t>
  </si>
  <si>
    <t>Podlahy spárování silikonem</t>
  </si>
  <si>
    <t>-697006731</t>
  </si>
  <si>
    <t>438236982</t>
  </si>
  <si>
    <t>"0.02 N"14,5+0,15*4</t>
  </si>
  <si>
    <t>"0.03 N"9,9+0,15*4</t>
  </si>
  <si>
    <t>"0.04 N"9,9+0,15*4</t>
  </si>
  <si>
    <t>"0.05 N"9,9+0,15*4</t>
  </si>
  <si>
    <t>Přesun hmot procentní pro podlahy z dlaždic v objektech v do 12 m</t>
  </si>
  <si>
    <t>-1920885578</t>
  </si>
  <si>
    <t>777131105</t>
  </si>
  <si>
    <t>Penetrační epoxidový nátěr podlahy na podklad z čerstvého betonu</t>
  </si>
  <si>
    <t>937810153</t>
  </si>
  <si>
    <t>77751112R</t>
  </si>
  <si>
    <t>Krycí silnovrstvá strojně hlazená stěrka z epoxidové pryskyřice tloušťky přes 5 - 6 mm průmyslové lité podlahy</t>
  </si>
  <si>
    <t>1473310867</t>
  </si>
  <si>
    <t>777911113</t>
  </si>
  <si>
    <t>Pohyblivé napojení lité podlahy na stěnu nebo sokl</t>
  </si>
  <si>
    <t>-1187003472</t>
  </si>
  <si>
    <t>"P2 - fabion v.50mm"</t>
  </si>
  <si>
    <t>998777202</t>
  </si>
  <si>
    <t>Přesun hmot procentní pro podlahy lité v objektech v přes 6 do 12 m</t>
  </si>
  <si>
    <t>-945993066</t>
  </si>
  <si>
    <t>-1961845277</t>
  </si>
  <si>
    <t>Nátěr penetrační na stěnu vnitřní</t>
  </si>
  <si>
    <t>-686256407</t>
  </si>
  <si>
    <t>"0.02 N"14,5*2,0-(0,7*1,97+0,9*0,7)</t>
  </si>
  <si>
    <t>"0.03 N"9,9*2,0-(0,9*2,0+0,7*1,97)</t>
  </si>
  <si>
    <t>"0.04 N"9,9*2,0-(0,9*2,0+0,7*1,97)</t>
  </si>
  <si>
    <t>"0.05 N"9,9*2,0-(0,9*2,0+0,7*1,97)</t>
  </si>
  <si>
    <t>"0.06 N"15,6*2,0-(0,7*1,97*4+1,8*2,0+0,9*0,7)</t>
  </si>
  <si>
    <t>-1915102897</t>
  </si>
  <si>
    <t>"v případě požadavku TDI" 98,308</t>
  </si>
  <si>
    <t>-1177108367</t>
  </si>
  <si>
    <t>59761071</t>
  </si>
  <si>
    <t>obklad keramický hladký přes 12 do 19ks/m2</t>
  </si>
  <si>
    <t>1916021555</t>
  </si>
  <si>
    <t>98,308*1,15 "Přepočtené koeficientem množství</t>
  </si>
  <si>
    <t>781477114.R</t>
  </si>
  <si>
    <t>Příplatek k montáži obkladů vnitřních keramických hladkých za spárování tmelem dvousložkovým epoxidovým</t>
  </si>
  <si>
    <t>560412783</t>
  </si>
  <si>
    <t>1601691350</t>
  </si>
  <si>
    <t>781494111.R</t>
  </si>
  <si>
    <t>Hliníkové profily rohové lepené flexibilním lepidlem</t>
  </si>
  <si>
    <t>-46717293</t>
  </si>
  <si>
    <t>"rezerva" 0,1*59,8</t>
  </si>
  <si>
    <t>781495115</t>
  </si>
  <si>
    <t>Spárování vnitřních obkladů silikonem</t>
  </si>
  <si>
    <t>1646309912</t>
  </si>
  <si>
    <t>2,0*20</t>
  </si>
  <si>
    <t>"rezerva" 0,1*40</t>
  </si>
  <si>
    <t>781774120</t>
  </si>
  <si>
    <t>Montáž obkladů vnějších z dlaždic keramických hladkých přes 50 do 85 ks/m2 lepených flexibilním lepidlem</t>
  </si>
  <si>
    <t>-575695907</t>
  </si>
  <si>
    <t>"skladba WE2_obklad fasád. pásky" (1,68*3+29,0*2+28,9)</t>
  </si>
  <si>
    <t>59623113</t>
  </si>
  <si>
    <t>pásek obkladový cihlový hladký 240x71x14mm červený</t>
  </si>
  <si>
    <t>656580523</t>
  </si>
  <si>
    <t>"skladba WE2_obklad fasád. pásky" (1,68*3+29,0*2+28,9)/(0,24*0,071)</t>
  </si>
  <si>
    <t>5395,54*1,15 "Přepočtené koeficientem množství</t>
  </si>
  <si>
    <t>998781202</t>
  </si>
  <si>
    <t>Přesun hmot procentní pro obklady keramické v objektech v do 12 m</t>
  </si>
  <si>
    <t>285056782</t>
  </si>
  <si>
    <t>-822463325</t>
  </si>
  <si>
    <t xml:space="preserve">"A05 dle výpisu ostatních prvků"  1,06*0,18*2</t>
  </si>
  <si>
    <t>deska pískovec tl 30mm</t>
  </si>
  <si>
    <t>-994795337</t>
  </si>
  <si>
    <t>0,382*1,3 "Přepočtené koeficientem množství</t>
  </si>
  <si>
    <t>998782202</t>
  </si>
  <si>
    <t>Přesun hmot procentní pro obklady kamenné v objektech v přes 6 do 12 m</t>
  </si>
  <si>
    <t>-880919374</t>
  </si>
  <si>
    <t>1661987887</t>
  </si>
  <si>
    <t>-1783269474</t>
  </si>
  <si>
    <t>1147443240</t>
  </si>
  <si>
    <t>783314101</t>
  </si>
  <si>
    <t>Základní jednonásobný syntetický nátěr zámečnických konstrukcí</t>
  </si>
  <si>
    <t>-1142114777</t>
  </si>
  <si>
    <t>"nátěr zárubní 2x"</t>
  </si>
  <si>
    <t xml:space="preserve">"D.01" </t>
  </si>
  <si>
    <t>0,15*(0,70+2,00*2)</t>
  </si>
  <si>
    <t>783317101</t>
  </si>
  <si>
    <t>Krycí jednonásobný syntetický standardní nátěr zámečnických konstrukcí</t>
  </si>
  <si>
    <t>-1227237698</t>
  </si>
  <si>
    <t>784171101</t>
  </si>
  <si>
    <t>Zakrytí vnitřních podlah včetně pozdějšího odkrytí</t>
  </si>
  <si>
    <t>1539852762</t>
  </si>
  <si>
    <t>"plocha celkem" 75,6</t>
  </si>
  <si>
    <t>-1303180073</t>
  </si>
  <si>
    <t>75,6*1,1 "Přepočtené koeficientem množství</t>
  </si>
  <si>
    <t>Zakrytí nemalovaných ploch (materiál ve specifikaci) včetně pozdějšího odkrytí svislých ploch např. stěn, oken, dveří v místnostech výšky do 3,80 m</t>
  </si>
  <si>
    <t>2072575085</t>
  </si>
  <si>
    <t>"obvodové výplně" F01</t>
  </si>
  <si>
    <t>"vnitřní výplně" 0,7*1,97*4*2</t>
  </si>
  <si>
    <t>732230072</t>
  </si>
  <si>
    <t>25,838*1,1 "Přepočtené koeficientem množství</t>
  </si>
  <si>
    <t>784181101</t>
  </si>
  <si>
    <t>Základní akrylátová jednonásobná penetrace podkladu v místnostech výšky do 3,80m</t>
  </si>
  <si>
    <t>287951462</t>
  </si>
  <si>
    <t>Penetrace pod malby</t>
  </si>
  <si>
    <t>"strop" 40,45</t>
  </si>
  <si>
    <t>"stěny" 126,847+7,205</t>
  </si>
  <si>
    <t>784211101</t>
  </si>
  <si>
    <t>Dvojnásobné bílé malby ze směsí za mokra výborně oděruvzdorných v místnostech v do 3,80 m</t>
  </si>
  <si>
    <t>275729010</t>
  </si>
  <si>
    <t>dvojnásobné malby</t>
  </si>
  <si>
    <t xml:space="preserve">D.3.4.E - Zařízení technických instalací </t>
  </si>
  <si>
    <t>-1362718303</t>
  </si>
  <si>
    <t>1591574771</t>
  </si>
  <si>
    <t>680144540</t>
  </si>
  <si>
    <t>894811143K1</t>
  </si>
  <si>
    <t>Přečerpávací šachta 800/1800 vč. vystrojení</t>
  </si>
  <si>
    <t>ZTI-31</t>
  </si>
  <si>
    <t>1864166725</t>
  </si>
  <si>
    <t>-345564770</t>
  </si>
  <si>
    <t>-949579393</t>
  </si>
  <si>
    <t>-243687984</t>
  </si>
  <si>
    <t>871224201</t>
  </si>
  <si>
    <t>Montáž kanalizačního potrubí z PE SDR11 otevřený výkop sklon do 20 % svařovaných na tupo D 63x5,8mm</t>
  </si>
  <si>
    <t>2099126987</t>
  </si>
  <si>
    <t>28613382</t>
  </si>
  <si>
    <t>potrubí kanalizační tlakové PE100 SDR11 návin se signalizační vrstvou 63x5,8mm</t>
  </si>
  <si>
    <t>180431702</t>
  </si>
  <si>
    <t>55*1,015 "Přepočtené koeficientem množství</t>
  </si>
  <si>
    <t>1160604661</t>
  </si>
  <si>
    <t>37778884</t>
  </si>
  <si>
    <t>-502853499</t>
  </si>
  <si>
    <t>-1095157849</t>
  </si>
  <si>
    <t>-1634958035</t>
  </si>
  <si>
    <t>-158536828</t>
  </si>
  <si>
    <t>Napojení na revizní šachtu</t>
  </si>
  <si>
    <t>538749824</t>
  </si>
  <si>
    <t>-634481464</t>
  </si>
  <si>
    <t>482117151</t>
  </si>
  <si>
    <t>-781844145</t>
  </si>
  <si>
    <t>1143890269</t>
  </si>
  <si>
    <t>20*1,015 "Přepočtené koeficientem množství</t>
  </si>
  <si>
    <t>ZTI-32</t>
  </si>
  <si>
    <t>265978430</t>
  </si>
  <si>
    <t>-1977788748</t>
  </si>
  <si>
    <t>-2097080782</t>
  </si>
  <si>
    <t>-1720517364</t>
  </si>
  <si>
    <t>1594620211</t>
  </si>
  <si>
    <t>1941376853</t>
  </si>
  <si>
    <t>1563651555</t>
  </si>
  <si>
    <t>795119467</t>
  </si>
  <si>
    <t>554694804</t>
  </si>
  <si>
    <t>1915077861</t>
  </si>
  <si>
    <t>840837726</t>
  </si>
  <si>
    <t>-765883073</t>
  </si>
  <si>
    <t>D.3.4.G - Elektroinstalace</t>
  </si>
  <si>
    <t xml:space="preserve">      R.chuc - Rozvaděč R3</t>
  </si>
  <si>
    <t>M - Práce a dodávky M</t>
  </si>
  <si>
    <t xml:space="preserve">    46-M - Zemní práce při extr.mont.pracích</t>
  </si>
  <si>
    <t>-308508302</t>
  </si>
  <si>
    <t>-1499925747</t>
  </si>
  <si>
    <t>-451667983</t>
  </si>
  <si>
    <t>SVITIDLO LED 685 lm, 9 W, 4K IP54</t>
  </si>
  <si>
    <t>1988886058</t>
  </si>
  <si>
    <t>2038937522</t>
  </si>
  <si>
    <t>-416575123</t>
  </si>
  <si>
    <t>-2103350454</t>
  </si>
  <si>
    <t>557954338</t>
  </si>
  <si>
    <t>-1118840801</t>
  </si>
  <si>
    <t>-1862458591</t>
  </si>
  <si>
    <t>-1833343152</t>
  </si>
  <si>
    <t>-1474181153</t>
  </si>
  <si>
    <t>657809917</t>
  </si>
  <si>
    <t>378755432</t>
  </si>
  <si>
    <t>-352979538</t>
  </si>
  <si>
    <t>-1711114522</t>
  </si>
  <si>
    <t>693974462</t>
  </si>
  <si>
    <t>856784751</t>
  </si>
  <si>
    <t>-1740264571</t>
  </si>
  <si>
    <t>-152838403</t>
  </si>
  <si>
    <t>741112001</t>
  </si>
  <si>
    <t>Montáž krabice zapuštěná plastová kruhová</t>
  </si>
  <si>
    <t>-1185707638</t>
  </si>
  <si>
    <t>34571450</t>
  </si>
  <si>
    <t>krabice pod omítku PVC přístrojová kruhová D 70mm</t>
  </si>
  <si>
    <t>-367278435</t>
  </si>
  <si>
    <t>-56877746</t>
  </si>
  <si>
    <t>1799991614</t>
  </si>
  <si>
    <t>-916713856</t>
  </si>
  <si>
    <t>1586883671</t>
  </si>
  <si>
    <t>151848763</t>
  </si>
  <si>
    <t>-2031070071</t>
  </si>
  <si>
    <t>1355422581</t>
  </si>
  <si>
    <t>-1887961053</t>
  </si>
  <si>
    <t>-850183467</t>
  </si>
  <si>
    <t>-1391142970</t>
  </si>
  <si>
    <t>34111048</t>
  </si>
  <si>
    <t>kabel instalační jádro Cu plné izolace PVC plášť PVC 450/750V (CYKY) 3x6mm2</t>
  </si>
  <si>
    <t>1123842005</t>
  </si>
  <si>
    <t>-2117904390</t>
  </si>
  <si>
    <t>129461461</t>
  </si>
  <si>
    <t>-1688866496</t>
  </si>
  <si>
    <t>460661113</t>
  </si>
  <si>
    <t>Kabelové lože z písku pro kabely nn bez zakrytí š lože přes 50 do 65 cm</t>
  </si>
  <si>
    <t>-288490305</t>
  </si>
  <si>
    <t>476895523</t>
  </si>
  <si>
    <t>Rozvaděč R3</t>
  </si>
  <si>
    <t>-1914867897</t>
  </si>
  <si>
    <t>35713132</t>
  </si>
  <si>
    <t>rozvodnice zapuštěná, neprůhledné dveře, 1 řada, šířka 14 modulárních jednotek</t>
  </si>
  <si>
    <t>1953412225</t>
  </si>
  <si>
    <t>1146075440</t>
  </si>
  <si>
    <t>1249822</t>
  </si>
  <si>
    <t>VYPINAC MSO-20-1</t>
  </si>
  <si>
    <t>1888487798</t>
  </si>
  <si>
    <t>10001851841</t>
  </si>
  <si>
    <t>Napěťová spoušť SV-X230 RP 5,67kč/ks</t>
  </si>
  <si>
    <t>-366723890</t>
  </si>
  <si>
    <t>1110410506</t>
  </si>
  <si>
    <t>-136206294</t>
  </si>
  <si>
    <t>1000140210</t>
  </si>
  <si>
    <t xml:space="preserve">OEZ:38271  chránič s  ochranou OLI-6B-1N-030AC RP 0,59kč/ks</t>
  </si>
  <si>
    <t>-1899712032</t>
  </si>
  <si>
    <t>-308490691</t>
  </si>
  <si>
    <t>741322052</t>
  </si>
  <si>
    <t>Montáž svodiče přepětí nn typ 2 jednopólových dvoudílných s modulem se zapojením vodičů</t>
  </si>
  <si>
    <t>-1939783120</t>
  </si>
  <si>
    <t>10.803.618</t>
  </si>
  <si>
    <t>Svodič SVBC-12,5-1N-MZS</t>
  </si>
  <si>
    <t>5534142</t>
  </si>
  <si>
    <t>1411024716</t>
  </si>
  <si>
    <t>-857363188</t>
  </si>
  <si>
    <t>-195175145</t>
  </si>
  <si>
    <t>-1004164937</t>
  </si>
  <si>
    <t>-26802128</t>
  </si>
  <si>
    <t>724924462</t>
  </si>
  <si>
    <t>741420051</t>
  </si>
  <si>
    <t>Montáž vedení hromosvodné-úhelník nebo trubka s držáky do zdiva</t>
  </si>
  <si>
    <t>563960464</t>
  </si>
  <si>
    <t>35441832</t>
  </si>
  <si>
    <t>trubka ochranná na ochranu svodu - 1700mm, FeZn</t>
  </si>
  <si>
    <t>301622557</t>
  </si>
  <si>
    <t>35441925</t>
  </si>
  <si>
    <t>svorka zkušební pro lano D 6-12mm, FeZn</t>
  </si>
  <si>
    <t>-1581045928</t>
  </si>
  <si>
    <t>741440032</t>
  </si>
  <si>
    <t>Montáž tyč zemnicí dl přes 2 do 4,5 m</t>
  </si>
  <si>
    <t>-2068498412</t>
  </si>
  <si>
    <t>35442092</t>
  </si>
  <si>
    <t>tyč zemnící 1,5m FeZn</t>
  </si>
  <si>
    <t>1655711663</t>
  </si>
  <si>
    <t>-173756069</t>
  </si>
  <si>
    <t>-415223391</t>
  </si>
  <si>
    <t>741430004</t>
  </si>
  <si>
    <t>Montáž tyč jímací délky do 3 m na střešní hřeben</t>
  </si>
  <si>
    <t>858600990</t>
  </si>
  <si>
    <t>-856758638</t>
  </si>
  <si>
    <t>-1090623525</t>
  </si>
  <si>
    <t>1461252368</t>
  </si>
  <si>
    <t>1587651494</t>
  </si>
  <si>
    <t>-499189017</t>
  </si>
  <si>
    <t>-1620431433</t>
  </si>
  <si>
    <t>741810002</t>
  </si>
  <si>
    <t>Celková prohlídka elektrického rozvodu a zařízení přes 100 000 do 500 000,- Kč</t>
  </si>
  <si>
    <t>1438085866</t>
  </si>
  <si>
    <t>1966919003</t>
  </si>
  <si>
    <t>-2025846785</t>
  </si>
  <si>
    <t>730895046</t>
  </si>
  <si>
    <t>-220112479</t>
  </si>
  <si>
    <t>164169336</t>
  </si>
  <si>
    <t>1509281115</t>
  </si>
  <si>
    <t>Práce a dodávky M</t>
  </si>
  <si>
    <t>46-M</t>
  </si>
  <si>
    <t>Zemní práce při extr.mont.pracích</t>
  </si>
  <si>
    <t>II - Nepřímé náklady</t>
  </si>
  <si>
    <t>SO 04 - ZPEVNĚNÉ PLOCHY</t>
  </si>
  <si>
    <t>D.4. - Zpevněné plochy</t>
  </si>
  <si>
    <t xml:space="preserve">    8 - Trubní vedení</t>
  </si>
  <si>
    <t>113154356</t>
  </si>
  <si>
    <t>Frézování živičného krytu tl 300 mm pruh š přes 0,5 do 1 m pl přes 1000 do 10000 m2 s překážkami v trase</t>
  </si>
  <si>
    <t>1707641576</t>
  </si>
  <si>
    <t>113155354</t>
  </si>
  <si>
    <t>Frézování betonového krytu tl 100 mm pruh š přes 0,5 do 1 m pl přes 1000 do 10000 m2 s překážkami v trase</t>
  </si>
  <si>
    <t>108285096</t>
  </si>
  <si>
    <t>113201112</t>
  </si>
  <si>
    <t>Vytrhání obrub silničních ležatých</t>
  </si>
  <si>
    <t>-1970049868</t>
  </si>
  <si>
    <t>113202111</t>
  </si>
  <si>
    <t>Vytrhání obrub krajníků obrubníků stojatých</t>
  </si>
  <si>
    <t>-1374198421</t>
  </si>
  <si>
    <t>122251103</t>
  </si>
  <si>
    <t>Odkopávky a prokopávky nezapažené v hornině třídy těžitelnosti I skupiny 3 objem do 100 m3 strojně</t>
  </si>
  <si>
    <t>1910723978</t>
  </si>
  <si>
    <t>181351003</t>
  </si>
  <si>
    <t>Rozprostření ornice tl vrstvy do 200 mm pl do 100 m2 v rovině nebo ve svahu do 1:5 strojně</t>
  </si>
  <si>
    <t>-433436822</t>
  </si>
  <si>
    <t>10364101</t>
  </si>
  <si>
    <t xml:space="preserve">zemina pro terénní úpravy -  ornice</t>
  </si>
  <si>
    <t>1637680612</t>
  </si>
  <si>
    <t>100*0,10</t>
  </si>
  <si>
    <t>184103811</t>
  </si>
  <si>
    <t>Výsadba keřů se zřízením zářezů ve svahu přes 1:5 do 1:2 vzdálenost zářezů do 1 m</t>
  </si>
  <si>
    <t>-1004375596</t>
  </si>
  <si>
    <t>02652023.R</t>
  </si>
  <si>
    <t>mochna křovitá</t>
  </si>
  <si>
    <t>-1250033514</t>
  </si>
  <si>
    <t>339921133</t>
  </si>
  <si>
    <t>Osazování betonových palisád do betonového základu v řadě výšky prvku přes 1 do 1,5 m</t>
  </si>
  <si>
    <t>797577376</t>
  </si>
  <si>
    <t>59228416</t>
  </si>
  <si>
    <t>palisáda tyčová půlkulatá armovaná 175x200x1500mm</t>
  </si>
  <si>
    <t>1689878790</t>
  </si>
  <si>
    <t>561121112</t>
  </si>
  <si>
    <t>Podklad z mechanicky zpevněné zeminy MZ tl 200 mm</t>
  </si>
  <si>
    <t>1208537972</t>
  </si>
  <si>
    <t>komunikace a chodník</t>
  </si>
  <si>
    <t>700+120</t>
  </si>
  <si>
    <t>58591002</t>
  </si>
  <si>
    <t>pojivo hydraulické pro stabilizaci zeminy 50% vápna</t>
  </si>
  <si>
    <t>105931495</t>
  </si>
  <si>
    <t>plošné dávkování pojiva - 26,21 kg/m2</t>
  </si>
  <si>
    <t>(700,00+120,00)*26,21/1000</t>
  </si>
  <si>
    <t>564730101</t>
  </si>
  <si>
    <t>Podklad z kameniva hrubého drceného vel. 16-32 mm plochy do 100 m2 tl 100 mm</t>
  </si>
  <si>
    <t>-182557263</t>
  </si>
  <si>
    <t>prané kamenivo 16/22 tl. 300 mm</t>
  </si>
  <si>
    <t>10,00*3</t>
  </si>
  <si>
    <t>565155121</t>
  </si>
  <si>
    <t>Asfaltový beton vrstva podkladní ACP 16 (obalované kamenivo OKS) tl 70 mm š přes 3 m</t>
  </si>
  <si>
    <t>715053679</t>
  </si>
  <si>
    <t>567120113</t>
  </si>
  <si>
    <t>Podklad ze směsi stmelené cementem SC C 1,5/2,0 (SC II) tl 140 mm</t>
  </si>
  <si>
    <t>2130376203</t>
  </si>
  <si>
    <t>577134141</t>
  </si>
  <si>
    <t>Asfaltový beton vrstva obrusná ACO 11 (ABS) tř. I tl 40 mm š přes 3 m z modifikovaného asfaltu</t>
  </si>
  <si>
    <t>1532500265</t>
  </si>
  <si>
    <t>591141111</t>
  </si>
  <si>
    <t>Kladení dlažby z kostek velkých z kamene na MC tl 50 mm</t>
  </si>
  <si>
    <t>1934041068</t>
  </si>
  <si>
    <t>dvoulinka šířky 250 mm</t>
  </si>
  <si>
    <t>0,25*50,00</t>
  </si>
  <si>
    <t>58381008</t>
  </si>
  <si>
    <t>kostka štípaná dlažební žula velká 15/17</t>
  </si>
  <si>
    <t>-848488962</t>
  </si>
  <si>
    <t>12,5*1,01 "Přepočtené koeficientem množství</t>
  </si>
  <si>
    <t>596211122</t>
  </si>
  <si>
    <t>Kladení zámkové dlažby komunikací pro pěší ručně tl 60 mm skupiny B pl přes 100 do 300 m2</t>
  </si>
  <si>
    <t>-602834965</t>
  </si>
  <si>
    <t>59245018</t>
  </si>
  <si>
    <t>dlažba tvar obdélník betonová 200x100x60mm přírodní</t>
  </si>
  <si>
    <t>-12819948</t>
  </si>
  <si>
    <t>120*1,02 "Přepočtené koeficientem množství</t>
  </si>
  <si>
    <t>597661112</t>
  </si>
  <si>
    <t>Rigol dlážděný do lože z betonu tl 100 mm z dlažebních kostek velkých</t>
  </si>
  <si>
    <t>-790329472</t>
  </si>
  <si>
    <t>rigol šířky 500 mm</t>
  </si>
  <si>
    <t>0,50*50,00</t>
  </si>
  <si>
    <t>Trubní vedení</t>
  </si>
  <si>
    <t>895941302</t>
  </si>
  <si>
    <t>Osazení vpusti uliční DN 450 z betonových dílců dno s kalištěm</t>
  </si>
  <si>
    <t>863350774</t>
  </si>
  <si>
    <t>59224495</t>
  </si>
  <si>
    <t>vpusť uliční DN 450 kaliště nízké 450/240x50mm</t>
  </si>
  <si>
    <t>-1809405922</t>
  </si>
  <si>
    <t>59224481</t>
  </si>
  <si>
    <t>mříž vtoková s rámem pro uliční vpusť 500x500, zatížení 40 tun</t>
  </si>
  <si>
    <t>-211320408</t>
  </si>
  <si>
    <t>916131213</t>
  </si>
  <si>
    <t>Osazení silničního obrubníku betonového stojatého s boční opěrou do lože z betonu prostého</t>
  </si>
  <si>
    <t>-504500567</t>
  </si>
  <si>
    <t>59217031</t>
  </si>
  <si>
    <t>obrubník betonový silniční 1000x150x250mm</t>
  </si>
  <si>
    <t>1866226602</t>
  </si>
  <si>
    <t>916132113</t>
  </si>
  <si>
    <t>Osazení obruby z betonové přídlažby s boční opěrou do lože z betonu prostého</t>
  </si>
  <si>
    <t>613235854</t>
  </si>
  <si>
    <t>58380220</t>
  </si>
  <si>
    <t>krajník kamenný žulový silniční 110x250x800-2500mm</t>
  </si>
  <si>
    <t>609867911</t>
  </si>
  <si>
    <t>Poznámka k položce:_x000d_
Hmotnost: 57 kg/bm</t>
  </si>
  <si>
    <t>40*1,05 "Přepočtené koeficientem množství</t>
  </si>
  <si>
    <t>-294192995</t>
  </si>
  <si>
    <t>59218001</t>
  </si>
  <si>
    <t>krajník betonový silniční 500x250x80mm</t>
  </si>
  <si>
    <t>1871283498</t>
  </si>
  <si>
    <t>100*1,02 "Přepočtené koeficientem množství</t>
  </si>
  <si>
    <t>-247068324</t>
  </si>
  <si>
    <t>-376040766</t>
  </si>
  <si>
    <t>40*1,02 "Přepočtené koeficientem množství</t>
  </si>
  <si>
    <t>919112114</t>
  </si>
  <si>
    <t>Řezání dilatačních spár š 4 mm hl přes 90 do 100 mm příčných nebo podélných v živičném krytu</t>
  </si>
  <si>
    <t>-2062604979</t>
  </si>
  <si>
    <t>935113211</t>
  </si>
  <si>
    <t>Osazení odvodňovacího betonového žlabu s krycím roštem šířky do 200 mm</t>
  </si>
  <si>
    <t>1756880757</t>
  </si>
  <si>
    <t>59227036.R</t>
  </si>
  <si>
    <t>žlab odvodňovací betonový</t>
  </si>
  <si>
    <t>1119139208</t>
  </si>
  <si>
    <t>56241019.R</t>
  </si>
  <si>
    <t>rošt mřížkový</t>
  </si>
  <si>
    <t>-483697222</t>
  </si>
  <si>
    <t>979024443</t>
  </si>
  <si>
    <t>Očištění vybouraných obrubníků a krajníků silničních</t>
  </si>
  <si>
    <t>791385726</t>
  </si>
  <si>
    <t>997006006</t>
  </si>
  <si>
    <t>Drcení stavebního odpadu ze zdiva z betonu prostého s dopravou do 100 m a naložením</t>
  </si>
  <si>
    <t>1529344836</t>
  </si>
  <si>
    <t>pásky</t>
  </si>
  <si>
    <t>24,60</t>
  </si>
  <si>
    <t>obruby</t>
  </si>
  <si>
    <t>26,10</t>
  </si>
  <si>
    <t>997221551</t>
  </si>
  <si>
    <t>Vodorovná doprava suti ze sypkých materiálů do 1 km</t>
  </si>
  <si>
    <t>1942464663</t>
  </si>
  <si>
    <t>živice a beton</t>
  </si>
  <si>
    <t>897,00+332,80</t>
  </si>
  <si>
    <t>997221559</t>
  </si>
  <si>
    <t>Příplatek ZKD 1 km u vodorovné dopravy suti ze sypkých materiálů</t>
  </si>
  <si>
    <t>26498343</t>
  </si>
  <si>
    <t>1229,8*17 "Přepočtené koeficientem množství</t>
  </si>
  <si>
    <t>997221561</t>
  </si>
  <si>
    <t>Vodorovná doprava suti z kusových materiálů do 1 km</t>
  </si>
  <si>
    <t>1899135392</t>
  </si>
  <si>
    <t>997221569</t>
  </si>
  <si>
    <t>Příplatek ZKD 1 km u vodorovné dopravy suti z kusových materiálů</t>
  </si>
  <si>
    <t>1050814323</t>
  </si>
  <si>
    <t>24,60*17</t>
  </si>
  <si>
    <t>997221861</t>
  </si>
  <si>
    <t>Poplatek za uložení stavebního odpadu na recyklační skládce (skládkovné) z prostého betonu pod kódem 17 01 01</t>
  </si>
  <si>
    <t>105559027</t>
  </si>
  <si>
    <t>beton</t>
  </si>
  <si>
    <t>332,80</t>
  </si>
  <si>
    <t>997221875</t>
  </si>
  <si>
    <t>Poplatek za uložení stavebního odpadu na recyklační skládce (skládkovné) asfaltového bez obsahu dehtu zatříděného do Katalogu odpadů pod kódem 17 03 02</t>
  </si>
  <si>
    <t>1205401564</t>
  </si>
  <si>
    <t>živice</t>
  </si>
  <si>
    <t>897,00</t>
  </si>
  <si>
    <t>680376768</t>
  </si>
  <si>
    <t>998225111</t>
  </si>
  <si>
    <t>Přesun hmot pro pozemní komunikace s krytem z kamene, monolitickým betonovým nebo živičným</t>
  </si>
  <si>
    <t>85543426</t>
  </si>
  <si>
    <t>5,94+129,241+184,695+72,611</t>
  </si>
  <si>
    <t>711161212</t>
  </si>
  <si>
    <t>Izolace proti zemní vlhkosti nopovou fólií svislá, nopek v 8,0 mm, tl do 0,6 mm</t>
  </si>
  <si>
    <t>1877438683</t>
  </si>
  <si>
    <t>998711101</t>
  </si>
  <si>
    <t>Přesun hmot tonážní pro izolace proti vodě, vlhkosti a plynům v objektech v do 6 m</t>
  </si>
  <si>
    <t>-1597413185</t>
  </si>
  <si>
    <t>Objekt skladu - Demolice</t>
  </si>
  <si>
    <t>966071711</t>
  </si>
  <si>
    <t>Bourání sloupků a vzpěr plotových ocelových do 2,5 m zabetonovaných</t>
  </si>
  <si>
    <t>984006518</t>
  </si>
  <si>
    <t>přepoklad</t>
  </si>
  <si>
    <t>sloupky</t>
  </si>
  <si>
    <t>vzpěry</t>
  </si>
  <si>
    <t>966072811</t>
  </si>
  <si>
    <t>Rozebrání rámového oplocení na ocelové sloupky v přes 1 do 2 m</t>
  </si>
  <si>
    <t>1940139588</t>
  </si>
  <si>
    <t>venkovní kotce</t>
  </si>
  <si>
    <t>1,94*4+6,00</t>
  </si>
  <si>
    <t>968062245</t>
  </si>
  <si>
    <t>Vybourání dřevěných rámů oken jednoduchých včetně křídel pl do 2 m2</t>
  </si>
  <si>
    <t>-1206015529</t>
  </si>
  <si>
    <t>1,10*1,03*2</t>
  </si>
  <si>
    <t>-1961741563</t>
  </si>
  <si>
    <t>východní pohled</t>
  </si>
  <si>
    <t>1,85*0,70</t>
  </si>
  <si>
    <t>dveře do venkovních kotců</t>
  </si>
  <si>
    <t>0,60*1,85*3</t>
  </si>
  <si>
    <t>-1415743880</t>
  </si>
  <si>
    <t>vstupní dveře</t>
  </si>
  <si>
    <t>1,50*1,95</t>
  </si>
  <si>
    <t>636870875</t>
  </si>
  <si>
    <t>0,80*2,00*4</t>
  </si>
  <si>
    <t>335332675</t>
  </si>
  <si>
    <t>obvodové zdivo</t>
  </si>
  <si>
    <t>2,65*(10,25+2,16)*2*0,375</t>
  </si>
  <si>
    <t>příčky</t>
  </si>
  <si>
    <t>2,28*(1,20*0,10+3,76*0,15+6,20*0,20+3,76*0,25)</t>
  </si>
  <si>
    <t>štítové zdi</t>
  </si>
  <si>
    <t>5,79*2,80*0,375</t>
  </si>
  <si>
    <t>981511114</t>
  </si>
  <si>
    <t>Demolice konstrukcí objektů z betonu železového postupným rozebíráním</t>
  </si>
  <si>
    <t>-1987281153</t>
  </si>
  <si>
    <t>0,15*(5,16*9,53)</t>
  </si>
  <si>
    <t>981513116</t>
  </si>
  <si>
    <t>Demolice konstrukcí objektů z betonu prostého těžkou mechanizací</t>
  </si>
  <si>
    <t>-1315808568</t>
  </si>
  <si>
    <t>1,00*0,50*(10,25+5,16)*2</t>
  </si>
  <si>
    <t>betonová mazanina</t>
  </si>
  <si>
    <t>(0,30+0,54)/2*(5,16*9,53)</t>
  </si>
  <si>
    <t>997006014</t>
  </si>
  <si>
    <t>Pytlování nebezpečného odpadu z vlnitých tabulí s obsahem azbestu</t>
  </si>
  <si>
    <t>1758425760</t>
  </si>
  <si>
    <t>-413539475</t>
  </si>
  <si>
    <t>1202386276</t>
  </si>
  <si>
    <t>183,905*16 "Přepočtené koeficientem množství</t>
  </si>
  <si>
    <t>714721117</t>
  </si>
  <si>
    <t>997013601</t>
  </si>
  <si>
    <t>Poplatek za uložení na skládce (skládkovné) stavebního odpadu betonového kód odpadu 17 01 01</t>
  </si>
  <si>
    <t>-1327495871</t>
  </si>
  <si>
    <t>997013602</t>
  </si>
  <si>
    <t>Poplatek za uložení na skládce (skládkovné) stavebního odpadu železobetonového kód odpadu 17 01 01</t>
  </si>
  <si>
    <t>-1289256798</t>
  </si>
  <si>
    <t>-976433450</t>
  </si>
  <si>
    <t>74,699+0,571</t>
  </si>
  <si>
    <t>757869089</t>
  </si>
  <si>
    <t>183,905-79,339-17,776-75,27-0,255-0,032-6,182-1,84</t>
  </si>
  <si>
    <t>-418533004</t>
  </si>
  <si>
    <t>0,242+0,013</t>
  </si>
  <si>
    <t>136186662</t>
  </si>
  <si>
    <t>1273194507</t>
  </si>
  <si>
    <t>5,509+0,07+0,407+0,196</t>
  </si>
  <si>
    <t>997013821</t>
  </si>
  <si>
    <t>Poplatek za uložení na skládce (skládkovné) stavebního odpadu s obsahem azbestu kód odpadu 17 06 05</t>
  </si>
  <si>
    <t>-930859880</t>
  </si>
  <si>
    <t>711131811</t>
  </si>
  <si>
    <t>Odstranění izolace proti zemní vlhkosti vodorovné</t>
  </si>
  <si>
    <t>-2008831286</t>
  </si>
  <si>
    <t>5,91*10,25</t>
  </si>
  <si>
    <t>725410812.R01</t>
  </si>
  <si>
    <t>Demontáž žlab litinový nebo ocelový jednoduchý délky 1 200 mm</t>
  </si>
  <si>
    <t>-1020204484</t>
  </si>
  <si>
    <t>725810811</t>
  </si>
  <si>
    <t>Demontáž ventilů výtokových nástěnných</t>
  </si>
  <si>
    <t>-2134679269</t>
  </si>
  <si>
    <t>80469132</t>
  </si>
  <si>
    <t>krokve, předpoklad á 1 000 mm</t>
  </si>
  <si>
    <t>4,60*11,25/1,00*2</t>
  </si>
  <si>
    <t>kleštiny</t>
  </si>
  <si>
    <t>2,60*11,25/1,00*2</t>
  </si>
  <si>
    <t>pozednice</t>
  </si>
  <si>
    <t>10,25*2</t>
  </si>
  <si>
    <t>838385205</t>
  </si>
  <si>
    <t>4,60*2*11,25</t>
  </si>
  <si>
    <t>762526811</t>
  </si>
  <si>
    <t>Demontáž podlah z dřevotřísky, překližky, sololitu tloušťky do 20 mm bez polštářů</t>
  </si>
  <si>
    <t>-926701955</t>
  </si>
  <si>
    <t>m.č. 0.02 - 0.04</t>
  </si>
  <si>
    <t>10,90+12,04+17,48</t>
  </si>
  <si>
    <t>-343307930</t>
  </si>
  <si>
    <t>0,60*11,25*2</t>
  </si>
  <si>
    <t>765131803</t>
  </si>
  <si>
    <t>Demontáž azbestocementové skládané krytiny sklonu do 30° do suti</t>
  </si>
  <si>
    <t>-255484860</t>
  </si>
  <si>
    <t>4,60*11,25*2</t>
  </si>
  <si>
    <t>765131843</t>
  </si>
  <si>
    <t>Příplatek k cenám demontáže skládané azbestocementové krytiny za sklon přes 30°</t>
  </si>
  <si>
    <t>372855226</t>
  </si>
  <si>
    <t>2113826555</t>
  </si>
  <si>
    <t>767122812</t>
  </si>
  <si>
    <t>Demontáž stěn s výplní z drátěné sítě, svařovaných</t>
  </si>
  <si>
    <t>-1430849389</t>
  </si>
  <si>
    <t>m.č. 0.03</t>
  </si>
  <si>
    <t>2,19*3,76</t>
  </si>
  <si>
    <t>767661811</t>
  </si>
  <si>
    <t>Demontáž mříží pevných nebo otevíravých</t>
  </si>
  <si>
    <t>-387642412</t>
  </si>
  <si>
    <t>1,10*1,03</t>
  </si>
  <si>
    <t>vstupní dveře 3/4 plochy</t>
  </si>
  <si>
    <t>1,50*1,95*3/4</t>
  </si>
  <si>
    <t>1073237998</t>
  </si>
  <si>
    <t>m.č. 0.01</t>
  </si>
  <si>
    <t>7,51</t>
  </si>
  <si>
    <t>-1865700678</t>
  </si>
  <si>
    <t>298092987</t>
  </si>
  <si>
    <t>Náklady na plánované vyklizení objektu</t>
  </si>
  <si>
    <t>-2095916486</t>
  </si>
  <si>
    <t>Oplocení - Oprava stávající zdi a nová opěrná zeď</t>
  </si>
  <si>
    <t>86263869</t>
  </si>
  <si>
    <t>plotová zeď</t>
  </si>
  <si>
    <t>1,70*3,00*(3,765+1,385)</t>
  </si>
  <si>
    <t>216872238</t>
  </si>
  <si>
    <t>-127936407</t>
  </si>
  <si>
    <t>pod venkovní zeď</t>
  </si>
  <si>
    <t>(1,70)*(3,765+0,935)</t>
  </si>
  <si>
    <t>1351012884</t>
  </si>
  <si>
    <t>opěrná zeď</t>
  </si>
  <si>
    <t>0,300*0,200*(3,765+3,465+1,535+1,235)</t>
  </si>
  <si>
    <t>0,300*0,200*(4,365+2,135+1,70+0,435+2,665+1,70)</t>
  </si>
  <si>
    <t>279322511</t>
  </si>
  <si>
    <t>Základová zeď ze ŽB se zvýšenými nároky na prostředí tř. C 25/30 bez výztuže</t>
  </si>
  <si>
    <t>-1451617596</t>
  </si>
  <si>
    <t>(2,50*0,30)*(3,765+1,235)</t>
  </si>
  <si>
    <t>(1,70*0,30)*(2,665+2,135)</t>
  </si>
  <si>
    <t>279351121</t>
  </si>
  <si>
    <t>Zřízení oboustranného bednění základových zdí</t>
  </si>
  <si>
    <t>684701877</t>
  </si>
  <si>
    <t>(2,50)*(3,765+3,465+1,535+1,235)</t>
  </si>
  <si>
    <t>(0,30)*(4,365+2,135+1,70+0,435+2,665+1,70)</t>
  </si>
  <si>
    <t>279351122</t>
  </si>
  <si>
    <t>Odstranění oboustranného bednění základových zdí</t>
  </si>
  <si>
    <t>-807191544</t>
  </si>
  <si>
    <t>-137959401</t>
  </si>
  <si>
    <t>opěrná stěna - viz výpis výztuže</t>
  </si>
  <si>
    <t>739,835/1000</t>
  </si>
  <si>
    <t>311232014</t>
  </si>
  <si>
    <t>Zdivo nosné z cihel plných lícových P 60 dl 290 mm P60 na MVC včetně spárování</t>
  </si>
  <si>
    <t>850916310</t>
  </si>
  <si>
    <t>zeď plotu</t>
  </si>
  <si>
    <t>plocha zdiva v řezu E = 0,76 m2</t>
  </si>
  <si>
    <t>0,76*(3,765+0,935)</t>
  </si>
  <si>
    <t>348262404</t>
  </si>
  <si>
    <t>Plot z betonových bloků ukončení plotové zdi krycí deskou hladkou přírodní</t>
  </si>
  <si>
    <t>2127969626</t>
  </si>
  <si>
    <t>(3,765+0,935)</t>
  </si>
  <si>
    <t>stávající zeď</t>
  </si>
  <si>
    <t>18,00</t>
  </si>
  <si>
    <t>-1939984672</t>
  </si>
  <si>
    <t>plot</t>
  </si>
  <si>
    <t>1,40*(3,765+1,385)</t>
  </si>
  <si>
    <t>-2136775791</t>
  </si>
  <si>
    <t>-810758647</t>
  </si>
  <si>
    <t>3,09*1,31*2</t>
  </si>
  <si>
    <t>45,00</t>
  </si>
  <si>
    <t>-1168608743</t>
  </si>
  <si>
    <t>(3*2)*(3,3765+1,385)</t>
  </si>
  <si>
    <t>8*2,00</t>
  </si>
  <si>
    <t>-237491322</t>
  </si>
  <si>
    <t>44,569*1,05 "Přepočtené koeficientem množství</t>
  </si>
  <si>
    <t>-1327001868</t>
  </si>
  <si>
    <t>plocha změřená programem</t>
  </si>
  <si>
    <t>622635041</t>
  </si>
  <si>
    <t>Oprava spárování cihelného zdiva stěn MC v rozsahu přes 40 do 50 %</t>
  </si>
  <si>
    <t>-1417874031</t>
  </si>
  <si>
    <t>978036191</t>
  </si>
  <si>
    <t>Otlučení (osekání) cementových omítek vnějších ploch v rozsahu přes 50 do 100 %</t>
  </si>
  <si>
    <t>2142860170</t>
  </si>
  <si>
    <t>-833813020</t>
  </si>
  <si>
    <t>704835097</t>
  </si>
  <si>
    <t>2,25*7 "Přepočtené koeficientem množství</t>
  </si>
  <si>
    <t>-1507785164</t>
  </si>
  <si>
    <t>998011001</t>
  </si>
  <si>
    <t>Přesun hmot pro budovy zděné v do 6 m</t>
  </si>
  <si>
    <t>-1194569683</t>
  </si>
  <si>
    <t>1268639271</t>
  </si>
  <si>
    <t>1103009615</t>
  </si>
  <si>
    <t>7,21*14,85 "Přepočtené koeficientem množství</t>
  </si>
  <si>
    <t>998782101</t>
  </si>
  <si>
    <t>Přesun hmot tonážní pro obklady kamenné v objektech v do 6 m</t>
  </si>
  <si>
    <t>-282554130</t>
  </si>
  <si>
    <t>-1549601839</t>
  </si>
  <si>
    <t>dle poznámky č. 13</t>
  </si>
  <si>
    <t>783826615</t>
  </si>
  <si>
    <t>Hydrofobizační transparentní silikonový nátěr omítek stupně členitosti 1 a 2</t>
  </si>
  <si>
    <t>1577349486</t>
  </si>
  <si>
    <t>30,00</t>
  </si>
  <si>
    <t>783826655</t>
  </si>
  <si>
    <t>Hydrofobizační transparentní silikonový nátěr lícového zdiva</t>
  </si>
  <si>
    <t>-1289687436</t>
  </si>
  <si>
    <t>venkovní zeď</t>
  </si>
  <si>
    <t>2,14*(3,765+1,385)</t>
  </si>
  <si>
    <t>2,00*(3,315+1,10)</t>
  </si>
  <si>
    <t>VRN - VRN</t>
  </si>
  <si>
    <t xml:space="preserve">    VRN3 - Zařízení staveniště</t>
  </si>
  <si>
    <t>VRN3</t>
  </si>
  <si>
    <t>Zařízení staveniště</t>
  </si>
  <si>
    <t>0300010.R.1</t>
  </si>
  <si>
    <t>Zařízení staveniště dle ZOV</t>
  </si>
  <si>
    <t>soub.</t>
  </si>
  <si>
    <t>2140867467</t>
  </si>
  <si>
    <t>0300010.R.2</t>
  </si>
  <si>
    <t>Geodetické práce při provádění stavby</t>
  </si>
  <si>
    <t>-1745713945</t>
  </si>
  <si>
    <t>0300010.R.3</t>
  </si>
  <si>
    <t>Dokumentace výrobní a dílenská, technologické postupy</t>
  </si>
  <si>
    <t>-1357456552</t>
  </si>
  <si>
    <t>0300010.R.4</t>
  </si>
  <si>
    <t>Pasportizace stávajícího objektu a okolních objektů před zahájením stavebních prací</t>
  </si>
  <si>
    <t>228721294</t>
  </si>
  <si>
    <t>0300010.R.4.1</t>
  </si>
  <si>
    <t>Mykologický průzkum</t>
  </si>
  <si>
    <t>-1261532194</t>
  </si>
  <si>
    <t>0300010.R.5</t>
  </si>
  <si>
    <t xml:space="preserve">Sledování pohybu, sedání, případně trhlin okolních objektů  včetně stávajících části dotčeného objektu </t>
  </si>
  <si>
    <t>325168452</t>
  </si>
  <si>
    <t>0300010.R.6</t>
  </si>
  <si>
    <t xml:space="preserve">Zkoušky a ostatní měření </t>
  </si>
  <si>
    <t>390773253</t>
  </si>
  <si>
    <t>0300010.R.7</t>
  </si>
  <si>
    <t xml:space="preserve">Kompletační a koordinační činnost </t>
  </si>
  <si>
    <t>1764554808</t>
  </si>
  <si>
    <t>0300010.R.8</t>
  </si>
  <si>
    <t xml:space="preserve">Provozní dokumentace včetně provozního řádu </t>
  </si>
  <si>
    <t>-1731461576</t>
  </si>
  <si>
    <t>0300010.R.9</t>
  </si>
  <si>
    <t xml:space="preserve">Zaškolení obsluhy </t>
  </si>
  <si>
    <t>755317455</t>
  </si>
  <si>
    <t>0300010.R.9.1</t>
  </si>
  <si>
    <t xml:space="preserve">Reklama - pamětní deska </t>
  </si>
  <si>
    <t>59875463</t>
  </si>
  <si>
    <t>0300010.R.9.2</t>
  </si>
  <si>
    <t>Reklama - informační tabule o stavbě</t>
  </si>
  <si>
    <t>1512916444</t>
  </si>
  <si>
    <t>0300010.R.10</t>
  </si>
  <si>
    <t xml:space="preserve">Územní vlivy, zábory, DIO a DIR </t>
  </si>
  <si>
    <t>-1009050070</t>
  </si>
  <si>
    <t>0300010.R.11</t>
  </si>
  <si>
    <t>-825781894</t>
  </si>
  <si>
    <t>0300010.R.12</t>
  </si>
  <si>
    <t xml:space="preserve">Kolaudační inženýring </t>
  </si>
  <si>
    <t>-2016427332</t>
  </si>
  <si>
    <t>0300010.R.13</t>
  </si>
  <si>
    <t xml:space="preserve">Koordinační činnost, řízení projektu </t>
  </si>
  <si>
    <t>-1554469386</t>
  </si>
  <si>
    <t>0300010.R.14</t>
  </si>
  <si>
    <t xml:space="preserve">Stavbyvedoucí </t>
  </si>
  <si>
    <t>35126249</t>
  </si>
  <si>
    <t>SEZNAM FIGUR</t>
  </si>
  <si>
    <t>Výměra</t>
  </si>
  <si>
    <t xml:space="preserve"> I/ SO 03/ D.3.1.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</si>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</sst>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5" borderId="22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26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28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28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26</v>
      </c>
      <c r="AL14" s="24"/>
      <c r="AM14" s="24"/>
      <c r="AN14" s="36" t="s">
        <v>28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26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30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26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37</v>
      </c>
      <c r="E29" s="49"/>
      <c r="F29" s="34" t="s">
        <v>38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39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44</v>
      </c>
      <c r="U35" s="56"/>
      <c r="V35" s="56"/>
      <c r="W35" s="56"/>
      <c r="X35" s="58" t="s">
        <v>45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46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47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48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49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48</v>
      </c>
      <c r="AI60" s="44"/>
      <c r="AJ60" s="44"/>
      <c r="AK60" s="44"/>
      <c r="AL60" s="44"/>
      <c r="AM60" s="66" t="s">
        <v>49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48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49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48</v>
      </c>
      <c r="AI75" s="44"/>
      <c r="AJ75" s="44"/>
      <c r="AK75" s="44"/>
      <c r="AL75" s="44"/>
      <c r="AM75" s="66" t="s">
        <v>49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Kostelec n. Orlicí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18. 1. 2023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29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6"/>
      <c r="AS89" s="83" t="s">
        <v>53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31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54</v>
      </c>
      <c r="D92" s="96"/>
      <c r="E92" s="96"/>
      <c r="F92" s="96"/>
      <c r="G92" s="96"/>
      <c r="H92" s="97"/>
      <c r="I92" s="98" t="s">
        <v>55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56</v>
      </c>
      <c r="AH92" s="96"/>
      <c r="AI92" s="96"/>
      <c r="AJ92" s="96"/>
      <c r="AK92" s="96"/>
      <c r="AL92" s="96"/>
      <c r="AM92" s="96"/>
      <c r="AN92" s="98" t="s">
        <v>57</v>
      </c>
      <c r="AO92" s="96"/>
      <c r="AP92" s="100"/>
      <c r="AQ92" s="101" t="s">
        <v>58</v>
      </c>
      <c r="AR92" s="46"/>
      <c r="AS92" s="102" t="s">
        <v>59</v>
      </c>
      <c r="AT92" s="103" t="s">
        <v>60</v>
      </c>
      <c r="AU92" s="103" t="s">
        <v>61</v>
      </c>
      <c r="AV92" s="103" t="s">
        <v>62</v>
      </c>
      <c r="AW92" s="103" t="s">
        <v>63</v>
      </c>
      <c r="AX92" s="103" t="s">
        <v>64</v>
      </c>
      <c r="AY92" s="103" t="s">
        <v>65</v>
      </c>
      <c r="AZ92" s="103" t="s">
        <v>66</v>
      </c>
      <c r="BA92" s="103" t="s">
        <v>67</v>
      </c>
      <c r="BB92" s="103" t="s">
        <v>68</v>
      </c>
      <c r="BC92" s="103" t="s">
        <v>69</v>
      </c>
      <c r="BD92" s="104" t="s">
        <v>70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ROUND(AS95+AS112,2)</f>
        <v>0</v>
      </c>
      <c r="AT94" s="116">
        <f>ROUND(SUM(AV94:AW94),2)</f>
        <v>0</v>
      </c>
      <c r="AU94" s="117">
        <f>ROUND(AU95+AU112,5)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ROUND(AZ95+AZ112,2)</f>
        <v>0</v>
      </c>
      <c r="BA94" s="116">
        <f>ROUND(BA95+BA112,2)</f>
        <v>0</v>
      </c>
      <c r="BB94" s="116">
        <f>ROUND(BB95+BB112,2)</f>
        <v>0</v>
      </c>
      <c r="BC94" s="116">
        <f>ROUND(BC95+BC112,2)</f>
        <v>0</v>
      </c>
      <c r="BD94" s="118">
        <f>ROUND(BD95+BD112,2)</f>
        <v>0</v>
      </c>
      <c r="BE94" s="6"/>
      <c r="BS94" s="119" t="s">
        <v>72</v>
      </c>
      <c r="BT94" s="119" t="s">
        <v>73</v>
      </c>
      <c r="BU94" s="120" t="s">
        <v>74</v>
      </c>
      <c r="BV94" s="119" t="s">
        <v>75</v>
      </c>
      <c r="BW94" s="119" t="s">
        <v>5</v>
      </c>
      <c r="BX94" s="119" t="s">
        <v>76</v>
      </c>
      <c r="CL94" s="119" t="s">
        <v>1</v>
      </c>
    </row>
    <row r="95" s="7" customFormat="1" ht="16.5" customHeight="1">
      <c r="A95" s="7"/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ROUND(AG96+AG106+AG108,2)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79</v>
      </c>
      <c r="AR95" s="128"/>
      <c r="AS95" s="129">
        <f>ROUND(AS96+AS106+AS108,2)</f>
        <v>0</v>
      </c>
      <c r="AT95" s="130">
        <f>ROUND(SUM(AV95:AW95),2)</f>
        <v>0</v>
      </c>
      <c r="AU95" s="131">
        <f>ROUND(AU96+AU106+AU108,5)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ROUND(AZ96+AZ106+AZ108,2)</f>
        <v>0</v>
      </c>
      <c r="BA95" s="130">
        <f>ROUND(BA96+BA106+BA108,2)</f>
        <v>0</v>
      </c>
      <c r="BB95" s="130">
        <f>ROUND(BB96+BB106+BB108,2)</f>
        <v>0</v>
      </c>
      <c r="BC95" s="130">
        <f>ROUND(BC96+BC106+BC108,2)</f>
        <v>0</v>
      </c>
      <c r="BD95" s="132">
        <f>ROUND(BD96+BD106+BD108,2)</f>
        <v>0</v>
      </c>
      <c r="BE95" s="7"/>
      <c r="BS95" s="133" t="s">
        <v>72</v>
      </c>
      <c r="BT95" s="133" t="s">
        <v>80</v>
      </c>
      <c r="BU95" s="133" t="s">
        <v>74</v>
      </c>
      <c r="BV95" s="133" t="s">
        <v>75</v>
      </c>
      <c r="BW95" s="133" t="s">
        <v>81</v>
      </c>
      <c r="BX95" s="133" t="s">
        <v>5</v>
      </c>
      <c r="CL95" s="133" t="s">
        <v>1</v>
      </c>
      <c r="CM95" s="133" t="s">
        <v>82</v>
      </c>
    </row>
    <row r="96" s="4" customFormat="1" ht="23.25" customHeight="1">
      <c r="A96" s="4"/>
      <c r="B96" s="72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ROUND(SUM(AG97:AG105),2)</f>
        <v>0</v>
      </c>
      <c r="AH96" s="134"/>
      <c r="AI96" s="134"/>
      <c r="AJ96" s="134"/>
      <c r="AK96" s="134"/>
      <c r="AL96" s="134"/>
      <c r="AM96" s="134"/>
      <c r="AN96" s="137">
        <f>SUM(AG96,AT96)</f>
        <v>0</v>
      </c>
      <c r="AO96" s="134"/>
      <c r="AP96" s="134"/>
      <c r="AQ96" s="138" t="s">
        <v>85</v>
      </c>
      <c r="AR96" s="74"/>
      <c r="AS96" s="139">
        <f>ROUND(SUM(AS97:AS105),2)</f>
        <v>0</v>
      </c>
      <c r="AT96" s="140">
        <f>ROUND(SUM(AV96:AW96),2)</f>
        <v>0</v>
      </c>
      <c r="AU96" s="141">
        <f>ROUND(SUM(AU97:AU105),5)</f>
        <v>0</v>
      </c>
      <c r="AV96" s="140">
        <f>ROUND(AZ96*L29,2)</f>
        <v>0</v>
      </c>
      <c r="AW96" s="140">
        <f>ROUND(BA96*L30,2)</f>
        <v>0</v>
      </c>
      <c r="AX96" s="140">
        <f>ROUND(BB96*L29,2)</f>
        <v>0</v>
      </c>
      <c r="AY96" s="140">
        <f>ROUND(BC96*L30,2)</f>
        <v>0</v>
      </c>
      <c r="AZ96" s="140">
        <f>ROUND(SUM(AZ97:AZ105),2)</f>
        <v>0</v>
      </c>
      <c r="BA96" s="140">
        <f>ROUND(SUM(BA97:BA105),2)</f>
        <v>0</v>
      </c>
      <c r="BB96" s="140">
        <f>ROUND(SUM(BB97:BB105),2)</f>
        <v>0</v>
      </c>
      <c r="BC96" s="140">
        <f>ROUND(SUM(BC97:BC105),2)</f>
        <v>0</v>
      </c>
      <c r="BD96" s="142">
        <f>ROUND(SUM(BD97:BD105),2)</f>
        <v>0</v>
      </c>
      <c r="BE96" s="4"/>
      <c r="BS96" s="143" t="s">
        <v>72</v>
      </c>
      <c r="BT96" s="143" t="s">
        <v>82</v>
      </c>
      <c r="BU96" s="143" t="s">
        <v>74</v>
      </c>
      <c r="BV96" s="143" t="s">
        <v>75</v>
      </c>
      <c r="BW96" s="143" t="s">
        <v>86</v>
      </c>
      <c r="BX96" s="143" t="s">
        <v>81</v>
      </c>
      <c r="CL96" s="143" t="s">
        <v>1</v>
      </c>
    </row>
    <row r="97" s="4" customFormat="1" ht="23.25" customHeight="1">
      <c r="A97" s="144" t="s">
        <v>87</v>
      </c>
      <c r="B97" s="72"/>
      <c r="C97" s="134"/>
      <c r="D97" s="134"/>
      <c r="E97" s="134"/>
      <c r="F97" s="135" t="s">
        <v>88</v>
      </c>
      <c r="G97" s="135"/>
      <c r="H97" s="135"/>
      <c r="I97" s="135"/>
      <c r="J97" s="135"/>
      <c r="K97" s="134"/>
      <c r="L97" s="135" t="s">
        <v>89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7">
        <f>'D.1.1.C - Architektonicko...'!J34</f>
        <v>0</v>
      </c>
      <c r="AH97" s="134"/>
      <c r="AI97" s="134"/>
      <c r="AJ97" s="134"/>
      <c r="AK97" s="134"/>
      <c r="AL97" s="134"/>
      <c r="AM97" s="134"/>
      <c r="AN97" s="137">
        <f>SUM(AG97,AT97)</f>
        <v>0</v>
      </c>
      <c r="AO97" s="134"/>
      <c r="AP97" s="134"/>
      <c r="AQ97" s="138" t="s">
        <v>85</v>
      </c>
      <c r="AR97" s="74"/>
      <c r="AS97" s="139">
        <v>0</v>
      </c>
      <c r="AT97" s="140">
        <f>ROUND(SUM(AV97:AW97),2)</f>
        <v>0</v>
      </c>
      <c r="AU97" s="141">
        <f>'D.1.1.C - Architektonicko...'!P152</f>
        <v>0</v>
      </c>
      <c r="AV97" s="140">
        <f>'D.1.1.C - Architektonicko...'!J37</f>
        <v>0</v>
      </c>
      <c r="AW97" s="140">
        <f>'D.1.1.C - Architektonicko...'!J38</f>
        <v>0</v>
      </c>
      <c r="AX97" s="140">
        <f>'D.1.1.C - Architektonicko...'!J39</f>
        <v>0</v>
      </c>
      <c r="AY97" s="140">
        <f>'D.1.1.C - Architektonicko...'!J40</f>
        <v>0</v>
      </c>
      <c r="AZ97" s="140">
        <f>'D.1.1.C - Architektonicko...'!F37</f>
        <v>0</v>
      </c>
      <c r="BA97" s="140">
        <f>'D.1.1.C - Architektonicko...'!F38</f>
        <v>0</v>
      </c>
      <c r="BB97" s="140">
        <f>'D.1.1.C - Architektonicko...'!F39</f>
        <v>0</v>
      </c>
      <c r="BC97" s="140">
        <f>'D.1.1.C - Architektonicko...'!F40</f>
        <v>0</v>
      </c>
      <c r="BD97" s="142">
        <f>'D.1.1.C - Architektonicko...'!F41</f>
        <v>0</v>
      </c>
      <c r="BE97" s="4"/>
      <c r="BT97" s="143" t="s">
        <v>90</v>
      </c>
      <c r="BV97" s="143" t="s">
        <v>75</v>
      </c>
      <c r="BW97" s="143" t="s">
        <v>91</v>
      </c>
      <c r="BX97" s="143" t="s">
        <v>86</v>
      </c>
      <c r="CL97" s="143" t="s">
        <v>1</v>
      </c>
    </row>
    <row r="98" s="4" customFormat="1" ht="35.25" customHeight="1">
      <c r="A98" s="144" t="s">
        <v>87</v>
      </c>
      <c r="B98" s="72"/>
      <c r="C98" s="134"/>
      <c r="D98" s="134"/>
      <c r="E98" s="134"/>
      <c r="F98" s="135" t="s">
        <v>92</v>
      </c>
      <c r="G98" s="135"/>
      <c r="H98" s="135"/>
      <c r="I98" s="135"/>
      <c r="J98" s="135"/>
      <c r="K98" s="134"/>
      <c r="L98" s="135" t="s">
        <v>93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7">
        <f>'Objekt č.p.791 (1-4) - Bo...'!J34</f>
        <v>0</v>
      </c>
      <c r="AH98" s="134"/>
      <c r="AI98" s="134"/>
      <c r="AJ98" s="134"/>
      <c r="AK98" s="134"/>
      <c r="AL98" s="134"/>
      <c r="AM98" s="134"/>
      <c r="AN98" s="137">
        <f>SUM(AG98,AT98)</f>
        <v>0</v>
      </c>
      <c r="AO98" s="134"/>
      <c r="AP98" s="134"/>
      <c r="AQ98" s="138" t="s">
        <v>85</v>
      </c>
      <c r="AR98" s="74"/>
      <c r="AS98" s="139">
        <v>0</v>
      </c>
      <c r="AT98" s="140">
        <f>ROUND(SUM(AV98:AW98),2)</f>
        <v>0</v>
      </c>
      <c r="AU98" s="141">
        <f>'Objekt č.p.791 (1-4) - Bo...'!P138</f>
        <v>0</v>
      </c>
      <c r="AV98" s="140">
        <f>'Objekt č.p.791 (1-4) - Bo...'!J37</f>
        <v>0</v>
      </c>
      <c r="AW98" s="140">
        <f>'Objekt č.p.791 (1-4) - Bo...'!J38</f>
        <v>0</v>
      </c>
      <c r="AX98" s="140">
        <f>'Objekt č.p.791 (1-4) - Bo...'!J39</f>
        <v>0</v>
      </c>
      <c r="AY98" s="140">
        <f>'Objekt č.p.791 (1-4) - Bo...'!J40</f>
        <v>0</v>
      </c>
      <c r="AZ98" s="140">
        <f>'Objekt č.p.791 (1-4) - Bo...'!F37</f>
        <v>0</v>
      </c>
      <c r="BA98" s="140">
        <f>'Objekt č.p.791 (1-4) - Bo...'!F38</f>
        <v>0</v>
      </c>
      <c r="BB98" s="140">
        <f>'Objekt č.p.791 (1-4) - Bo...'!F39</f>
        <v>0</v>
      </c>
      <c r="BC98" s="140">
        <f>'Objekt č.p.791 (1-4) - Bo...'!F40</f>
        <v>0</v>
      </c>
      <c r="BD98" s="142">
        <f>'Objekt č.p.791 (1-4) - Bo...'!F41</f>
        <v>0</v>
      </c>
      <c r="BE98" s="4"/>
      <c r="BT98" s="143" t="s">
        <v>90</v>
      </c>
      <c r="BV98" s="143" t="s">
        <v>75</v>
      </c>
      <c r="BW98" s="143" t="s">
        <v>94</v>
      </c>
      <c r="BX98" s="143" t="s">
        <v>86</v>
      </c>
      <c r="CL98" s="143" t="s">
        <v>1</v>
      </c>
    </row>
    <row r="99" s="4" customFormat="1" ht="23.25" customHeight="1">
      <c r="A99" s="144" t="s">
        <v>87</v>
      </c>
      <c r="B99" s="72"/>
      <c r="C99" s="134"/>
      <c r="D99" s="134"/>
      <c r="E99" s="134"/>
      <c r="F99" s="135" t="s">
        <v>95</v>
      </c>
      <c r="G99" s="135"/>
      <c r="H99" s="135"/>
      <c r="I99" s="135"/>
      <c r="J99" s="135"/>
      <c r="K99" s="134"/>
      <c r="L99" s="135" t="s">
        <v>96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7">
        <f>'D.1.1.b - Architektonicko...'!J34</f>
        <v>0</v>
      </c>
      <c r="AH99" s="134"/>
      <c r="AI99" s="134"/>
      <c r="AJ99" s="134"/>
      <c r="AK99" s="134"/>
      <c r="AL99" s="134"/>
      <c r="AM99" s="134"/>
      <c r="AN99" s="137">
        <f>SUM(AG99,AT99)</f>
        <v>0</v>
      </c>
      <c r="AO99" s="134"/>
      <c r="AP99" s="134"/>
      <c r="AQ99" s="138" t="s">
        <v>85</v>
      </c>
      <c r="AR99" s="74"/>
      <c r="AS99" s="139">
        <v>0</v>
      </c>
      <c r="AT99" s="140">
        <f>ROUND(SUM(AV99:AW99),2)</f>
        <v>0</v>
      </c>
      <c r="AU99" s="141">
        <f>'D.1.1.b - Architektonicko...'!P149</f>
        <v>0</v>
      </c>
      <c r="AV99" s="140">
        <f>'D.1.1.b - Architektonicko...'!J37</f>
        <v>0</v>
      </c>
      <c r="AW99" s="140">
        <f>'D.1.1.b - Architektonicko...'!J38</f>
        <v>0</v>
      </c>
      <c r="AX99" s="140">
        <f>'D.1.1.b - Architektonicko...'!J39</f>
        <v>0</v>
      </c>
      <c r="AY99" s="140">
        <f>'D.1.1.b - Architektonicko...'!J40</f>
        <v>0</v>
      </c>
      <c r="AZ99" s="140">
        <f>'D.1.1.b - Architektonicko...'!F37</f>
        <v>0</v>
      </c>
      <c r="BA99" s="140">
        <f>'D.1.1.b - Architektonicko...'!F38</f>
        <v>0</v>
      </c>
      <c r="BB99" s="140">
        <f>'D.1.1.b - Architektonicko...'!F39</f>
        <v>0</v>
      </c>
      <c r="BC99" s="140">
        <f>'D.1.1.b - Architektonicko...'!F40</f>
        <v>0</v>
      </c>
      <c r="BD99" s="142">
        <f>'D.1.1.b - Architektonicko...'!F41</f>
        <v>0</v>
      </c>
      <c r="BE99" s="4"/>
      <c r="BT99" s="143" t="s">
        <v>90</v>
      </c>
      <c r="BV99" s="143" t="s">
        <v>75</v>
      </c>
      <c r="BW99" s="143" t="s">
        <v>97</v>
      </c>
      <c r="BX99" s="143" t="s">
        <v>86</v>
      </c>
      <c r="CL99" s="143" t="s">
        <v>1</v>
      </c>
    </row>
    <row r="100" s="4" customFormat="1" ht="16.5" customHeight="1">
      <c r="A100" s="144" t="s">
        <v>87</v>
      </c>
      <c r="B100" s="72"/>
      <c r="C100" s="134"/>
      <c r="D100" s="134"/>
      <c r="E100" s="134"/>
      <c r="F100" s="135" t="s">
        <v>98</v>
      </c>
      <c r="G100" s="135"/>
      <c r="H100" s="135"/>
      <c r="I100" s="135"/>
      <c r="J100" s="135"/>
      <c r="K100" s="134"/>
      <c r="L100" s="135" t="s">
        <v>99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7">
        <f>'D.1.4.A - Vytápění'!J34</f>
        <v>0</v>
      </c>
      <c r="AH100" s="134"/>
      <c r="AI100" s="134"/>
      <c r="AJ100" s="134"/>
      <c r="AK100" s="134"/>
      <c r="AL100" s="134"/>
      <c r="AM100" s="134"/>
      <c r="AN100" s="137">
        <f>SUM(AG100,AT100)</f>
        <v>0</v>
      </c>
      <c r="AO100" s="134"/>
      <c r="AP100" s="134"/>
      <c r="AQ100" s="138" t="s">
        <v>85</v>
      </c>
      <c r="AR100" s="74"/>
      <c r="AS100" s="139">
        <v>0</v>
      </c>
      <c r="AT100" s="140">
        <f>ROUND(SUM(AV100:AW100),2)</f>
        <v>0</v>
      </c>
      <c r="AU100" s="141">
        <f>'D.1.4.A - Vytápění'!P133</f>
        <v>0</v>
      </c>
      <c r="AV100" s="140">
        <f>'D.1.4.A - Vytápění'!J37</f>
        <v>0</v>
      </c>
      <c r="AW100" s="140">
        <f>'D.1.4.A - Vytápění'!J38</f>
        <v>0</v>
      </c>
      <c r="AX100" s="140">
        <f>'D.1.4.A - Vytápění'!J39</f>
        <v>0</v>
      </c>
      <c r="AY100" s="140">
        <f>'D.1.4.A - Vytápění'!J40</f>
        <v>0</v>
      </c>
      <c r="AZ100" s="140">
        <f>'D.1.4.A - Vytápění'!F37</f>
        <v>0</v>
      </c>
      <c r="BA100" s="140">
        <f>'D.1.4.A - Vytápění'!F38</f>
        <v>0</v>
      </c>
      <c r="BB100" s="140">
        <f>'D.1.4.A - Vytápění'!F39</f>
        <v>0</v>
      </c>
      <c r="BC100" s="140">
        <f>'D.1.4.A - Vytápění'!F40</f>
        <v>0</v>
      </c>
      <c r="BD100" s="142">
        <f>'D.1.4.A - Vytápění'!F41</f>
        <v>0</v>
      </c>
      <c r="BE100" s="4"/>
      <c r="BT100" s="143" t="s">
        <v>90</v>
      </c>
      <c r="BV100" s="143" t="s">
        <v>75</v>
      </c>
      <c r="BW100" s="143" t="s">
        <v>100</v>
      </c>
      <c r="BX100" s="143" t="s">
        <v>86</v>
      </c>
      <c r="CL100" s="143" t="s">
        <v>1</v>
      </c>
    </row>
    <row r="101" s="4" customFormat="1" ht="16.5" customHeight="1">
      <c r="A101" s="144" t="s">
        <v>87</v>
      </c>
      <c r="B101" s="72"/>
      <c r="C101" s="134"/>
      <c r="D101" s="134"/>
      <c r="E101" s="134"/>
      <c r="F101" s="135" t="s">
        <v>101</v>
      </c>
      <c r="G101" s="135"/>
      <c r="H101" s="135"/>
      <c r="I101" s="135"/>
      <c r="J101" s="135"/>
      <c r="K101" s="134"/>
      <c r="L101" s="135" t="s">
        <v>102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7">
        <f>'D.1.4.C - Vzduchotechnika'!J34</f>
        <v>0</v>
      </c>
      <c r="AH101" s="134"/>
      <c r="AI101" s="134"/>
      <c r="AJ101" s="134"/>
      <c r="AK101" s="134"/>
      <c r="AL101" s="134"/>
      <c r="AM101" s="134"/>
      <c r="AN101" s="137">
        <f>SUM(AG101,AT101)</f>
        <v>0</v>
      </c>
      <c r="AO101" s="134"/>
      <c r="AP101" s="134"/>
      <c r="AQ101" s="138" t="s">
        <v>85</v>
      </c>
      <c r="AR101" s="74"/>
      <c r="AS101" s="139">
        <v>0</v>
      </c>
      <c r="AT101" s="140">
        <f>ROUND(SUM(AV101:AW101),2)</f>
        <v>0</v>
      </c>
      <c r="AU101" s="141">
        <f>'D.1.4.C - Vzduchotechnika'!P133</f>
        <v>0</v>
      </c>
      <c r="AV101" s="140">
        <f>'D.1.4.C - Vzduchotechnika'!J37</f>
        <v>0</v>
      </c>
      <c r="AW101" s="140">
        <f>'D.1.4.C - Vzduchotechnika'!J38</f>
        <v>0</v>
      </c>
      <c r="AX101" s="140">
        <f>'D.1.4.C - Vzduchotechnika'!J39</f>
        <v>0</v>
      </c>
      <c r="AY101" s="140">
        <f>'D.1.4.C - Vzduchotechnika'!J40</f>
        <v>0</v>
      </c>
      <c r="AZ101" s="140">
        <f>'D.1.4.C - Vzduchotechnika'!F37</f>
        <v>0</v>
      </c>
      <c r="BA101" s="140">
        <f>'D.1.4.C - Vzduchotechnika'!F38</f>
        <v>0</v>
      </c>
      <c r="BB101" s="140">
        <f>'D.1.4.C - Vzduchotechnika'!F39</f>
        <v>0</v>
      </c>
      <c r="BC101" s="140">
        <f>'D.1.4.C - Vzduchotechnika'!F40</f>
        <v>0</v>
      </c>
      <c r="BD101" s="142">
        <f>'D.1.4.C - Vzduchotechnika'!F41</f>
        <v>0</v>
      </c>
      <c r="BE101" s="4"/>
      <c r="BT101" s="143" t="s">
        <v>90</v>
      </c>
      <c r="BV101" s="143" t="s">
        <v>75</v>
      </c>
      <c r="BW101" s="143" t="s">
        <v>103</v>
      </c>
      <c r="BX101" s="143" t="s">
        <v>86</v>
      </c>
      <c r="CL101" s="143" t="s">
        <v>1</v>
      </c>
    </row>
    <row r="102" s="4" customFormat="1" ht="35.25" customHeight="1">
      <c r="A102" s="144" t="s">
        <v>87</v>
      </c>
      <c r="B102" s="72"/>
      <c r="C102" s="134"/>
      <c r="D102" s="134"/>
      <c r="E102" s="134"/>
      <c r="F102" s="135" t="s">
        <v>104</v>
      </c>
      <c r="G102" s="135"/>
      <c r="H102" s="135"/>
      <c r="I102" s="135"/>
      <c r="J102" s="135"/>
      <c r="K102" s="134"/>
      <c r="L102" s="135" t="s">
        <v>105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7">
        <f>'D.1.4.E - SO 01 - Zařízen...'!J34</f>
        <v>0</v>
      </c>
      <c r="AH102" s="134"/>
      <c r="AI102" s="134"/>
      <c r="AJ102" s="134"/>
      <c r="AK102" s="134"/>
      <c r="AL102" s="134"/>
      <c r="AM102" s="134"/>
      <c r="AN102" s="137">
        <f>SUM(AG102,AT102)</f>
        <v>0</v>
      </c>
      <c r="AO102" s="134"/>
      <c r="AP102" s="134"/>
      <c r="AQ102" s="138" t="s">
        <v>85</v>
      </c>
      <c r="AR102" s="74"/>
      <c r="AS102" s="139">
        <v>0</v>
      </c>
      <c r="AT102" s="140">
        <f>ROUND(SUM(AV102:AW102),2)</f>
        <v>0</v>
      </c>
      <c r="AU102" s="141">
        <f>'D.1.4.E - SO 01 - Zařízen...'!P140</f>
        <v>0</v>
      </c>
      <c r="AV102" s="140">
        <f>'D.1.4.E - SO 01 - Zařízen...'!J37</f>
        <v>0</v>
      </c>
      <c r="AW102" s="140">
        <f>'D.1.4.E - SO 01 - Zařízen...'!J38</f>
        <v>0</v>
      </c>
      <c r="AX102" s="140">
        <f>'D.1.4.E - SO 01 - Zařízen...'!J39</f>
        <v>0</v>
      </c>
      <c r="AY102" s="140">
        <f>'D.1.4.E - SO 01 - Zařízen...'!J40</f>
        <v>0</v>
      </c>
      <c r="AZ102" s="140">
        <f>'D.1.4.E - SO 01 - Zařízen...'!F37</f>
        <v>0</v>
      </c>
      <c r="BA102" s="140">
        <f>'D.1.4.E - SO 01 - Zařízen...'!F38</f>
        <v>0</v>
      </c>
      <c r="BB102" s="140">
        <f>'D.1.4.E - SO 01 - Zařízen...'!F39</f>
        <v>0</v>
      </c>
      <c r="BC102" s="140">
        <f>'D.1.4.E - SO 01 - Zařízen...'!F40</f>
        <v>0</v>
      </c>
      <c r="BD102" s="142">
        <f>'D.1.4.E - SO 01 - Zařízen...'!F41</f>
        <v>0</v>
      </c>
      <c r="BE102" s="4"/>
      <c r="BT102" s="143" t="s">
        <v>90</v>
      </c>
      <c r="BV102" s="143" t="s">
        <v>75</v>
      </c>
      <c r="BW102" s="143" t="s">
        <v>106</v>
      </c>
      <c r="BX102" s="143" t="s">
        <v>86</v>
      </c>
      <c r="CL102" s="143" t="s">
        <v>1</v>
      </c>
    </row>
    <row r="103" s="4" customFormat="1" ht="35.25" customHeight="1">
      <c r="A103" s="144" t="s">
        <v>87</v>
      </c>
      <c r="B103" s="72"/>
      <c r="C103" s="134"/>
      <c r="D103" s="134"/>
      <c r="E103" s="134"/>
      <c r="F103" s="135" t="s">
        <v>107</v>
      </c>
      <c r="G103" s="135"/>
      <c r="H103" s="135"/>
      <c r="I103" s="135"/>
      <c r="J103" s="135"/>
      <c r="K103" s="134"/>
      <c r="L103" s="135" t="s">
        <v>105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7">
        <f>'D.1.4.E - SO 02 - Zařízen...'!J34</f>
        <v>0</v>
      </c>
      <c r="AH103" s="134"/>
      <c r="AI103" s="134"/>
      <c r="AJ103" s="134"/>
      <c r="AK103" s="134"/>
      <c r="AL103" s="134"/>
      <c r="AM103" s="134"/>
      <c r="AN103" s="137">
        <f>SUM(AG103,AT103)</f>
        <v>0</v>
      </c>
      <c r="AO103" s="134"/>
      <c r="AP103" s="134"/>
      <c r="AQ103" s="138" t="s">
        <v>85</v>
      </c>
      <c r="AR103" s="74"/>
      <c r="AS103" s="139">
        <v>0</v>
      </c>
      <c r="AT103" s="140">
        <f>ROUND(SUM(AV103:AW103),2)</f>
        <v>0</v>
      </c>
      <c r="AU103" s="141">
        <f>'D.1.4.E - SO 02 - Zařízen...'!P137</f>
        <v>0</v>
      </c>
      <c r="AV103" s="140">
        <f>'D.1.4.E - SO 02 - Zařízen...'!J37</f>
        <v>0</v>
      </c>
      <c r="AW103" s="140">
        <f>'D.1.4.E - SO 02 - Zařízen...'!J38</f>
        <v>0</v>
      </c>
      <c r="AX103" s="140">
        <f>'D.1.4.E - SO 02 - Zařízen...'!J39</f>
        <v>0</v>
      </c>
      <c r="AY103" s="140">
        <f>'D.1.4.E - SO 02 - Zařízen...'!J40</f>
        <v>0</v>
      </c>
      <c r="AZ103" s="140">
        <f>'D.1.4.E - SO 02 - Zařízen...'!F37</f>
        <v>0</v>
      </c>
      <c r="BA103" s="140">
        <f>'D.1.4.E - SO 02 - Zařízen...'!F38</f>
        <v>0</v>
      </c>
      <c r="BB103" s="140">
        <f>'D.1.4.E - SO 02 - Zařízen...'!F39</f>
        <v>0</v>
      </c>
      <c r="BC103" s="140">
        <f>'D.1.4.E - SO 02 - Zařízen...'!F40</f>
        <v>0</v>
      </c>
      <c r="BD103" s="142">
        <f>'D.1.4.E - SO 02 - Zařízen...'!F41</f>
        <v>0</v>
      </c>
      <c r="BE103" s="4"/>
      <c r="BT103" s="143" t="s">
        <v>90</v>
      </c>
      <c r="BV103" s="143" t="s">
        <v>75</v>
      </c>
      <c r="BW103" s="143" t="s">
        <v>108</v>
      </c>
      <c r="BX103" s="143" t="s">
        <v>86</v>
      </c>
      <c r="CL103" s="143" t="s">
        <v>1</v>
      </c>
    </row>
    <row r="104" s="4" customFormat="1" ht="16.5" customHeight="1">
      <c r="A104" s="144" t="s">
        <v>87</v>
      </c>
      <c r="B104" s="72"/>
      <c r="C104" s="134"/>
      <c r="D104" s="134"/>
      <c r="E104" s="134"/>
      <c r="F104" s="135" t="s">
        <v>109</v>
      </c>
      <c r="G104" s="135"/>
      <c r="H104" s="135"/>
      <c r="I104" s="135"/>
      <c r="J104" s="135"/>
      <c r="K104" s="134"/>
      <c r="L104" s="135" t="s">
        <v>110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7">
        <f>'D.1.4.G - Elektroinstalace'!J34</f>
        <v>0</v>
      </c>
      <c r="AH104" s="134"/>
      <c r="AI104" s="134"/>
      <c r="AJ104" s="134"/>
      <c r="AK104" s="134"/>
      <c r="AL104" s="134"/>
      <c r="AM104" s="134"/>
      <c r="AN104" s="137">
        <f>SUM(AG104,AT104)</f>
        <v>0</v>
      </c>
      <c r="AO104" s="134"/>
      <c r="AP104" s="134"/>
      <c r="AQ104" s="138" t="s">
        <v>85</v>
      </c>
      <c r="AR104" s="74"/>
      <c r="AS104" s="139">
        <v>0</v>
      </c>
      <c r="AT104" s="140">
        <f>ROUND(SUM(AV104:AW104),2)</f>
        <v>0</v>
      </c>
      <c r="AU104" s="141">
        <f>'D.1.4.G - Elektroinstalace'!P140</f>
        <v>0</v>
      </c>
      <c r="AV104" s="140">
        <f>'D.1.4.G - Elektroinstalace'!J37</f>
        <v>0</v>
      </c>
      <c r="AW104" s="140">
        <f>'D.1.4.G - Elektroinstalace'!J38</f>
        <v>0</v>
      </c>
      <c r="AX104" s="140">
        <f>'D.1.4.G - Elektroinstalace'!J39</f>
        <v>0</v>
      </c>
      <c r="AY104" s="140">
        <f>'D.1.4.G - Elektroinstalace'!J40</f>
        <v>0</v>
      </c>
      <c r="AZ104" s="140">
        <f>'D.1.4.G - Elektroinstalace'!F37</f>
        <v>0</v>
      </c>
      <c r="BA104" s="140">
        <f>'D.1.4.G - Elektroinstalace'!F38</f>
        <v>0</v>
      </c>
      <c r="BB104" s="140">
        <f>'D.1.4.G - Elektroinstalace'!F39</f>
        <v>0</v>
      </c>
      <c r="BC104" s="140">
        <f>'D.1.4.G - Elektroinstalace'!F40</f>
        <v>0</v>
      </c>
      <c r="BD104" s="142">
        <f>'D.1.4.G - Elektroinstalace'!F41</f>
        <v>0</v>
      </c>
      <c r="BE104" s="4"/>
      <c r="BT104" s="143" t="s">
        <v>90</v>
      </c>
      <c r="BV104" s="143" t="s">
        <v>75</v>
      </c>
      <c r="BW104" s="143" t="s">
        <v>111</v>
      </c>
      <c r="BX104" s="143" t="s">
        <v>86</v>
      </c>
      <c r="CL104" s="143" t="s">
        <v>1</v>
      </c>
    </row>
    <row r="105" s="4" customFormat="1" ht="16.5" customHeight="1">
      <c r="A105" s="144" t="s">
        <v>87</v>
      </c>
      <c r="B105" s="72"/>
      <c r="C105" s="134"/>
      <c r="D105" s="134"/>
      <c r="E105" s="134"/>
      <c r="F105" s="135" t="s">
        <v>112</v>
      </c>
      <c r="G105" s="135"/>
      <c r="H105" s="135"/>
      <c r="I105" s="135"/>
      <c r="J105" s="135"/>
      <c r="K105" s="134"/>
      <c r="L105" s="135" t="s">
        <v>113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7">
        <f>'D.1.4.H - Slaboproud'!J34</f>
        <v>0</v>
      </c>
      <c r="AH105" s="134"/>
      <c r="AI105" s="134"/>
      <c r="AJ105" s="134"/>
      <c r="AK105" s="134"/>
      <c r="AL105" s="134"/>
      <c r="AM105" s="134"/>
      <c r="AN105" s="137">
        <f>SUM(AG105,AT105)</f>
        <v>0</v>
      </c>
      <c r="AO105" s="134"/>
      <c r="AP105" s="134"/>
      <c r="AQ105" s="138" t="s">
        <v>85</v>
      </c>
      <c r="AR105" s="74"/>
      <c r="AS105" s="139">
        <v>0</v>
      </c>
      <c r="AT105" s="140">
        <f>ROUND(SUM(AV105:AW105),2)</f>
        <v>0</v>
      </c>
      <c r="AU105" s="141">
        <f>'D.1.4.H - Slaboproud'!P139</f>
        <v>0</v>
      </c>
      <c r="AV105" s="140">
        <f>'D.1.4.H - Slaboproud'!J37</f>
        <v>0</v>
      </c>
      <c r="AW105" s="140">
        <f>'D.1.4.H - Slaboproud'!J38</f>
        <v>0</v>
      </c>
      <c r="AX105" s="140">
        <f>'D.1.4.H - Slaboproud'!J39</f>
        <v>0</v>
      </c>
      <c r="AY105" s="140">
        <f>'D.1.4.H - Slaboproud'!J40</f>
        <v>0</v>
      </c>
      <c r="AZ105" s="140">
        <f>'D.1.4.H - Slaboproud'!F37</f>
        <v>0</v>
      </c>
      <c r="BA105" s="140">
        <f>'D.1.4.H - Slaboproud'!F38</f>
        <v>0</v>
      </c>
      <c r="BB105" s="140">
        <f>'D.1.4.H - Slaboproud'!F39</f>
        <v>0</v>
      </c>
      <c r="BC105" s="140">
        <f>'D.1.4.H - Slaboproud'!F40</f>
        <v>0</v>
      </c>
      <c r="BD105" s="142">
        <f>'D.1.4.H - Slaboproud'!F41</f>
        <v>0</v>
      </c>
      <c r="BE105" s="4"/>
      <c r="BT105" s="143" t="s">
        <v>90</v>
      </c>
      <c r="BV105" s="143" t="s">
        <v>75</v>
      </c>
      <c r="BW105" s="143" t="s">
        <v>114</v>
      </c>
      <c r="BX105" s="143" t="s">
        <v>86</v>
      </c>
      <c r="CL105" s="143" t="s">
        <v>1</v>
      </c>
    </row>
    <row r="106" s="4" customFormat="1" ht="16.5" customHeight="1">
      <c r="A106" s="4"/>
      <c r="B106" s="72"/>
      <c r="C106" s="134"/>
      <c r="D106" s="134"/>
      <c r="E106" s="135" t="s">
        <v>115</v>
      </c>
      <c r="F106" s="135"/>
      <c r="G106" s="135"/>
      <c r="H106" s="135"/>
      <c r="I106" s="135"/>
      <c r="J106" s="134"/>
      <c r="K106" s="135" t="s">
        <v>116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ROUND(AG107,2)</f>
        <v>0</v>
      </c>
      <c r="AH106" s="134"/>
      <c r="AI106" s="134"/>
      <c r="AJ106" s="134"/>
      <c r="AK106" s="134"/>
      <c r="AL106" s="134"/>
      <c r="AM106" s="134"/>
      <c r="AN106" s="137">
        <f>SUM(AG106,AT106)</f>
        <v>0</v>
      </c>
      <c r="AO106" s="134"/>
      <c r="AP106" s="134"/>
      <c r="AQ106" s="138" t="s">
        <v>85</v>
      </c>
      <c r="AR106" s="74"/>
      <c r="AS106" s="139">
        <f>ROUND(AS107,2)</f>
        <v>0</v>
      </c>
      <c r="AT106" s="140">
        <f>ROUND(SUM(AV106:AW106),2)</f>
        <v>0</v>
      </c>
      <c r="AU106" s="141">
        <f>ROUND(AU107,5)</f>
        <v>0</v>
      </c>
      <c r="AV106" s="140">
        <f>ROUND(AZ106*L29,2)</f>
        <v>0</v>
      </c>
      <c r="AW106" s="140">
        <f>ROUND(BA106*L30,2)</f>
        <v>0</v>
      </c>
      <c r="AX106" s="140">
        <f>ROUND(BB106*L29,2)</f>
        <v>0</v>
      </c>
      <c r="AY106" s="140">
        <f>ROUND(BC106*L30,2)</f>
        <v>0</v>
      </c>
      <c r="AZ106" s="140">
        <f>ROUND(AZ107,2)</f>
        <v>0</v>
      </c>
      <c r="BA106" s="140">
        <f>ROUND(BA107,2)</f>
        <v>0</v>
      </c>
      <c r="BB106" s="140">
        <f>ROUND(BB107,2)</f>
        <v>0</v>
      </c>
      <c r="BC106" s="140">
        <f>ROUND(BC107,2)</f>
        <v>0</v>
      </c>
      <c r="BD106" s="142">
        <f>ROUND(BD107,2)</f>
        <v>0</v>
      </c>
      <c r="BE106" s="4"/>
      <c r="BS106" s="143" t="s">
        <v>72</v>
      </c>
      <c r="BT106" s="143" t="s">
        <v>82</v>
      </c>
      <c r="BU106" s="143" t="s">
        <v>74</v>
      </c>
      <c r="BV106" s="143" t="s">
        <v>75</v>
      </c>
      <c r="BW106" s="143" t="s">
        <v>117</v>
      </c>
      <c r="BX106" s="143" t="s">
        <v>81</v>
      </c>
      <c r="CL106" s="143" t="s">
        <v>1</v>
      </c>
    </row>
    <row r="107" s="4" customFormat="1" ht="16.5" customHeight="1">
      <c r="A107" s="144" t="s">
        <v>87</v>
      </c>
      <c r="B107" s="72"/>
      <c r="C107" s="134"/>
      <c r="D107" s="134"/>
      <c r="E107" s="134"/>
      <c r="F107" s="135" t="s">
        <v>118</v>
      </c>
      <c r="G107" s="135"/>
      <c r="H107" s="135"/>
      <c r="I107" s="135"/>
      <c r="J107" s="135"/>
      <c r="K107" s="134"/>
      <c r="L107" s="135" t="s">
        <v>119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7">
        <f>'D.2.1. - Architektonicko ...'!J34</f>
        <v>0</v>
      </c>
      <c r="AH107" s="134"/>
      <c r="AI107" s="134"/>
      <c r="AJ107" s="134"/>
      <c r="AK107" s="134"/>
      <c r="AL107" s="134"/>
      <c r="AM107" s="134"/>
      <c r="AN107" s="137">
        <f>SUM(AG107,AT107)</f>
        <v>0</v>
      </c>
      <c r="AO107" s="134"/>
      <c r="AP107" s="134"/>
      <c r="AQ107" s="138" t="s">
        <v>85</v>
      </c>
      <c r="AR107" s="74"/>
      <c r="AS107" s="139">
        <v>0</v>
      </c>
      <c r="AT107" s="140">
        <f>ROUND(SUM(AV107:AW107),2)</f>
        <v>0</v>
      </c>
      <c r="AU107" s="141">
        <f>'D.2.1. - Architektonicko ...'!P133</f>
        <v>0</v>
      </c>
      <c r="AV107" s="140">
        <f>'D.2.1. - Architektonicko ...'!J37</f>
        <v>0</v>
      </c>
      <c r="AW107" s="140">
        <f>'D.2.1. - Architektonicko ...'!J38</f>
        <v>0</v>
      </c>
      <c r="AX107" s="140">
        <f>'D.2.1. - Architektonicko ...'!J39</f>
        <v>0</v>
      </c>
      <c r="AY107" s="140">
        <f>'D.2.1. - Architektonicko ...'!J40</f>
        <v>0</v>
      </c>
      <c r="AZ107" s="140">
        <f>'D.2.1. - Architektonicko ...'!F37</f>
        <v>0</v>
      </c>
      <c r="BA107" s="140">
        <f>'D.2.1. - Architektonicko ...'!F38</f>
        <v>0</v>
      </c>
      <c r="BB107" s="140">
        <f>'D.2.1. - Architektonicko ...'!F39</f>
        <v>0</v>
      </c>
      <c r="BC107" s="140">
        <f>'D.2.1. - Architektonicko ...'!F40</f>
        <v>0</v>
      </c>
      <c r="BD107" s="142">
        <f>'D.2.1. - Architektonicko ...'!F41</f>
        <v>0</v>
      </c>
      <c r="BE107" s="4"/>
      <c r="BT107" s="143" t="s">
        <v>90</v>
      </c>
      <c r="BV107" s="143" t="s">
        <v>75</v>
      </c>
      <c r="BW107" s="143" t="s">
        <v>120</v>
      </c>
      <c r="BX107" s="143" t="s">
        <v>117</v>
      </c>
      <c r="CL107" s="143" t="s">
        <v>1</v>
      </c>
    </row>
    <row r="108" s="4" customFormat="1" ht="16.5" customHeight="1">
      <c r="A108" s="4"/>
      <c r="B108" s="72"/>
      <c r="C108" s="134"/>
      <c r="D108" s="134"/>
      <c r="E108" s="135" t="s">
        <v>121</v>
      </c>
      <c r="F108" s="135"/>
      <c r="G108" s="135"/>
      <c r="H108" s="135"/>
      <c r="I108" s="135"/>
      <c r="J108" s="134"/>
      <c r="K108" s="135" t="s">
        <v>122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ROUND(SUM(AG109:AG111),2)</f>
        <v>0</v>
      </c>
      <c r="AH108" s="134"/>
      <c r="AI108" s="134"/>
      <c r="AJ108" s="134"/>
      <c r="AK108" s="134"/>
      <c r="AL108" s="134"/>
      <c r="AM108" s="134"/>
      <c r="AN108" s="137">
        <f>SUM(AG108,AT108)</f>
        <v>0</v>
      </c>
      <c r="AO108" s="134"/>
      <c r="AP108" s="134"/>
      <c r="AQ108" s="138" t="s">
        <v>85</v>
      </c>
      <c r="AR108" s="74"/>
      <c r="AS108" s="139">
        <f>ROUND(SUM(AS109:AS111),2)</f>
        <v>0</v>
      </c>
      <c r="AT108" s="140">
        <f>ROUND(SUM(AV108:AW108),2)</f>
        <v>0</v>
      </c>
      <c r="AU108" s="141">
        <f>ROUND(SUM(AU109:AU111),5)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ROUND(SUM(AZ109:AZ111),2)</f>
        <v>0</v>
      </c>
      <c r="BA108" s="140">
        <f>ROUND(SUM(BA109:BA111),2)</f>
        <v>0</v>
      </c>
      <c r="BB108" s="140">
        <f>ROUND(SUM(BB109:BB111),2)</f>
        <v>0</v>
      </c>
      <c r="BC108" s="140">
        <f>ROUND(SUM(BC109:BC111),2)</f>
        <v>0</v>
      </c>
      <c r="BD108" s="142">
        <f>ROUND(SUM(BD109:BD111),2)</f>
        <v>0</v>
      </c>
      <c r="BE108" s="4"/>
      <c r="BS108" s="143" t="s">
        <v>72</v>
      </c>
      <c r="BT108" s="143" t="s">
        <v>82</v>
      </c>
      <c r="BU108" s="143" t="s">
        <v>74</v>
      </c>
      <c r="BV108" s="143" t="s">
        <v>75</v>
      </c>
      <c r="BW108" s="143" t="s">
        <v>123</v>
      </c>
      <c r="BX108" s="143" t="s">
        <v>81</v>
      </c>
      <c r="CL108" s="143" t="s">
        <v>1</v>
      </c>
    </row>
    <row r="109" s="4" customFormat="1" ht="16.5" customHeight="1">
      <c r="A109" s="144" t="s">
        <v>87</v>
      </c>
      <c r="B109" s="72"/>
      <c r="C109" s="134"/>
      <c r="D109" s="134"/>
      <c r="E109" s="134"/>
      <c r="F109" s="135" t="s">
        <v>124</v>
      </c>
      <c r="G109" s="135"/>
      <c r="H109" s="135"/>
      <c r="I109" s="135"/>
      <c r="J109" s="135"/>
      <c r="K109" s="134"/>
      <c r="L109" s="135" t="s">
        <v>119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7">
        <f>'D.3.1. - Architektonicko ...'!J34</f>
        <v>0</v>
      </c>
      <c r="AH109" s="134"/>
      <c r="AI109" s="134"/>
      <c r="AJ109" s="134"/>
      <c r="AK109" s="134"/>
      <c r="AL109" s="134"/>
      <c r="AM109" s="134"/>
      <c r="AN109" s="137">
        <f>SUM(AG109,AT109)</f>
        <v>0</v>
      </c>
      <c r="AO109" s="134"/>
      <c r="AP109" s="134"/>
      <c r="AQ109" s="138" t="s">
        <v>85</v>
      </c>
      <c r="AR109" s="74"/>
      <c r="AS109" s="139">
        <v>0</v>
      </c>
      <c r="AT109" s="140">
        <f>ROUND(SUM(AV109:AW109),2)</f>
        <v>0</v>
      </c>
      <c r="AU109" s="141">
        <f>'D.3.1. - Architektonicko ...'!P151</f>
        <v>0</v>
      </c>
      <c r="AV109" s="140">
        <f>'D.3.1. - Architektonicko ...'!J37</f>
        <v>0</v>
      </c>
      <c r="AW109" s="140">
        <f>'D.3.1. - Architektonicko ...'!J38</f>
        <v>0</v>
      </c>
      <c r="AX109" s="140">
        <f>'D.3.1. - Architektonicko ...'!J39</f>
        <v>0</v>
      </c>
      <c r="AY109" s="140">
        <f>'D.3.1. - Architektonicko ...'!J40</f>
        <v>0</v>
      </c>
      <c r="AZ109" s="140">
        <f>'D.3.1. - Architektonicko ...'!F37</f>
        <v>0</v>
      </c>
      <c r="BA109" s="140">
        <f>'D.3.1. - Architektonicko ...'!F38</f>
        <v>0</v>
      </c>
      <c r="BB109" s="140">
        <f>'D.3.1. - Architektonicko ...'!F39</f>
        <v>0</v>
      </c>
      <c r="BC109" s="140">
        <f>'D.3.1. - Architektonicko ...'!F40</f>
        <v>0</v>
      </c>
      <c r="BD109" s="142">
        <f>'D.3.1. - Architektonicko ...'!F41</f>
        <v>0</v>
      </c>
      <c r="BE109" s="4"/>
      <c r="BT109" s="143" t="s">
        <v>90</v>
      </c>
      <c r="BV109" s="143" t="s">
        <v>75</v>
      </c>
      <c r="BW109" s="143" t="s">
        <v>125</v>
      </c>
      <c r="BX109" s="143" t="s">
        <v>123</v>
      </c>
      <c r="CL109" s="143" t="s">
        <v>1</v>
      </c>
    </row>
    <row r="110" s="4" customFormat="1" ht="16.5" customHeight="1">
      <c r="A110" s="144" t="s">
        <v>87</v>
      </c>
      <c r="B110" s="72"/>
      <c r="C110" s="134"/>
      <c r="D110" s="134"/>
      <c r="E110" s="134"/>
      <c r="F110" s="135" t="s">
        <v>126</v>
      </c>
      <c r="G110" s="135"/>
      <c r="H110" s="135"/>
      <c r="I110" s="135"/>
      <c r="J110" s="135"/>
      <c r="K110" s="134"/>
      <c r="L110" s="135" t="s">
        <v>105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7">
        <f>'D.3.4.E - Zařízení techni...'!J34</f>
        <v>0</v>
      </c>
      <c r="AH110" s="134"/>
      <c r="AI110" s="134"/>
      <c r="AJ110" s="134"/>
      <c r="AK110" s="134"/>
      <c r="AL110" s="134"/>
      <c r="AM110" s="134"/>
      <c r="AN110" s="137">
        <f>SUM(AG110,AT110)</f>
        <v>0</v>
      </c>
      <c r="AO110" s="134"/>
      <c r="AP110" s="134"/>
      <c r="AQ110" s="138" t="s">
        <v>85</v>
      </c>
      <c r="AR110" s="74"/>
      <c r="AS110" s="139">
        <v>0</v>
      </c>
      <c r="AT110" s="140">
        <f>ROUND(SUM(AV110:AW110),2)</f>
        <v>0</v>
      </c>
      <c r="AU110" s="141">
        <f>'D.3.4.E - Zařízení techni...'!P135</f>
        <v>0</v>
      </c>
      <c r="AV110" s="140">
        <f>'D.3.4.E - Zařízení techni...'!J37</f>
        <v>0</v>
      </c>
      <c r="AW110" s="140">
        <f>'D.3.4.E - Zařízení techni...'!J38</f>
        <v>0</v>
      </c>
      <c r="AX110" s="140">
        <f>'D.3.4.E - Zařízení techni...'!J39</f>
        <v>0</v>
      </c>
      <c r="AY110" s="140">
        <f>'D.3.4.E - Zařízení techni...'!J40</f>
        <v>0</v>
      </c>
      <c r="AZ110" s="140">
        <f>'D.3.4.E - Zařízení techni...'!F37</f>
        <v>0</v>
      </c>
      <c r="BA110" s="140">
        <f>'D.3.4.E - Zařízení techni...'!F38</f>
        <v>0</v>
      </c>
      <c r="BB110" s="140">
        <f>'D.3.4.E - Zařízení techni...'!F39</f>
        <v>0</v>
      </c>
      <c r="BC110" s="140">
        <f>'D.3.4.E - Zařízení techni...'!F40</f>
        <v>0</v>
      </c>
      <c r="BD110" s="142">
        <f>'D.3.4.E - Zařízení techni...'!F41</f>
        <v>0</v>
      </c>
      <c r="BE110" s="4"/>
      <c r="BT110" s="143" t="s">
        <v>90</v>
      </c>
      <c r="BV110" s="143" t="s">
        <v>75</v>
      </c>
      <c r="BW110" s="143" t="s">
        <v>127</v>
      </c>
      <c r="BX110" s="143" t="s">
        <v>123</v>
      </c>
      <c r="CL110" s="143" t="s">
        <v>1</v>
      </c>
    </row>
    <row r="111" s="4" customFormat="1" ht="16.5" customHeight="1">
      <c r="A111" s="144" t="s">
        <v>87</v>
      </c>
      <c r="B111" s="72"/>
      <c r="C111" s="134"/>
      <c r="D111" s="134"/>
      <c r="E111" s="134"/>
      <c r="F111" s="135" t="s">
        <v>128</v>
      </c>
      <c r="G111" s="135"/>
      <c r="H111" s="135"/>
      <c r="I111" s="135"/>
      <c r="J111" s="135"/>
      <c r="K111" s="134"/>
      <c r="L111" s="135" t="s">
        <v>110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7">
        <f>'D.3.4.G - Elektroinstalace'!J34</f>
        <v>0</v>
      </c>
      <c r="AH111" s="134"/>
      <c r="AI111" s="134"/>
      <c r="AJ111" s="134"/>
      <c r="AK111" s="134"/>
      <c r="AL111" s="134"/>
      <c r="AM111" s="134"/>
      <c r="AN111" s="137">
        <f>SUM(AG111,AT111)</f>
        <v>0</v>
      </c>
      <c r="AO111" s="134"/>
      <c r="AP111" s="134"/>
      <c r="AQ111" s="138" t="s">
        <v>85</v>
      </c>
      <c r="AR111" s="74"/>
      <c r="AS111" s="139">
        <v>0</v>
      </c>
      <c r="AT111" s="140">
        <f>ROUND(SUM(AV111:AW111),2)</f>
        <v>0</v>
      </c>
      <c r="AU111" s="141">
        <f>'D.3.4.G - Elektroinstalace'!P136</f>
        <v>0</v>
      </c>
      <c r="AV111" s="140">
        <f>'D.3.4.G - Elektroinstalace'!J37</f>
        <v>0</v>
      </c>
      <c r="AW111" s="140">
        <f>'D.3.4.G - Elektroinstalace'!J38</f>
        <v>0</v>
      </c>
      <c r="AX111" s="140">
        <f>'D.3.4.G - Elektroinstalace'!J39</f>
        <v>0</v>
      </c>
      <c r="AY111" s="140">
        <f>'D.3.4.G - Elektroinstalace'!J40</f>
        <v>0</v>
      </c>
      <c r="AZ111" s="140">
        <f>'D.3.4.G - Elektroinstalace'!F37</f>
        <v>0</v>
      </c>
      <c r="BA111" s="140">
        <f>'D.3.4.G - Elektroinstalace'!F38</f>
        <v>0</v>
      </c>
      <c r="BB111" s="140">
        <f>'D.3.4.G - Elektroinstalace'!F39</f>
        <v>0</v>
      </c>
      <c r="BC111" s="140">
        <f>'D.3.4.G - Elektroinstalace'!F40</f>
        <v>0</v>
      </c>
      <c r="BD111" s="142">
        <f>'D.3.4.G - Elektroinstalace'!F41</f>
        <v>0</v>
      </c>
      <c r="BE111" s="4"/>
      <c r="BT111" s="143" t="s">
        <v>90</v>
      </c>
      <c r="BV111" s="143" t="s">
        <v>75</v>
      </c>
      <c r="BW111" s="143" t="s">
        <v>129</v>
      </c>
      <c r="BX111" s="143" t="s">
        <v>123</v>
      </c>
      <c r="CL111" s="143" t="s">
        <v>1</v>
      </c>
    </row>
    <row r="112" s="7" customFormat="1" ht="16.5" customHeight="1">
      <c r="A112" s="7"/>
      <c r="B112" s="121"/>
      <c r="C112" s="122"/>
      <c r="D112" s="123" t="s">
        <v>130</v>
      </c>
      <c r="E112" s="123"/>
      <c r="F112" s="123"/>
      <c r="G112" s="123"/>
      <c r="H112" s="123"/>
      <c r="I112" s="124"/>
      <c r="J112" s="123" t="s">
        <v>131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ROUND(AG113+SUM(AG115:AG117),2)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79</v>
      </c>
      <c r="AR112" s="128"/>
      <c r="AS112" s="129">
        <f>ROUND(AS113+SUM(AS115:AS117),2)</f>
        <v>0</v>
      </c>
      <c r="AT112" s="130">
        <f>ROUND(SUM(AV112:AW112),2)</f>
        <v>0</v>
      </c>
      <c r="AU112" s="131">
        <f>ROUND(AU113+SUM(AU115:AU117),5)</f>
        <v>0</v>
      </c>
      <c r="AV112" s="130">
        <f>ROUND(AZ112*L29,2)</f>
        <v>0</v>
      </c>
      <c r="AW112" s="130">
        <f>ROUND(BA112*L30,2)</f>
        <v>0</v>
      </c>
      <c r="AX112" s="130">
        <f>ROUND(BB112*L29,2)</f>
        <v>0</v>
      </c>
      <c r="AY112" s="130">
        <f>ROUND(BC112*L30,2)</f>
        <v>0</v>
      </c>
      <c r="AZ112" s="130">
        <f>ROUND(AZ113+SUM(AZ115:AZ117),2)</f>
        <v>0</v>
      </c>
      <c r="BA112" s="130">
        <f>ROUND(BA113+SUM(BA115:BA117),2)</f>
        <v>0</v>
      </c>
      <c r="BB112" s="130">
        <f>ROUND(BB113+SUM(BB115:BB117),2)</f>
        <v>0</v>
      </c>
      <c r="BC112" s="130">
        <f>ROUND(BC113+SUM(BC115:BC117),2)</f>
        <v>0</v>
      </c>
      <c r="BD112" s="132">
        <f>ROUND(BD113+SUM(BD115:BD117),2)</f>
        <v>0</v>
      </c>
      <c r="BE112" s="7"/>
      <c r="BS112" s="133" t="s">
        <v>72</v>
      </c>
      <c r="BT112" s="133" t="s">
        <v>80</v>
      </c>
      <c r="BU112" s="133" t="s">
        <v>74</v>
      </c>
      <c r="BV112" s="133" t="s">
        <v>75</v>
      </c>
      <c r="BW112" s="133" t="s">
        <v>132</v>
      </c>
      <c r="BX112" s="133" t="s">
        <v>5</v>
      </c>
      <c r="CL112" s="133" t="s">
        <v>1</v>
      </c>
      <c r="CM112" s="133" t="s">
        <v>82</v>
      </c>
    </row>
    <row r="113" s="4" customFormat="1" ht="16.5" customHeight="1">
      <c r="A113" s="4"/>
      <c r="B113" s="72"/>
      <c r="C113" s="134"/>
      <c r="D113" s="134"/>
      <c r="E113" s="135" t="s">
        <v>133</v>
      </c>
      <c r="F113" s="135"/>
      <c r="G113" s="135"/>
      <c r="H113" s="135"/>
      <c r="I113" s="135"/>
      <c r="J113" s="134"/>
      <c r="K113" s="135" t="s">
        <v>134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ROUND(AG114,2)</f>
        <v>0</v>
      </c>
      <c r="AH113" s="134"/>
      <c r="AI113" s="134"/>
      <c r="AJ113" s="134"/>
      <c r="AK113" s="134"/>
      <c r="AL113" s="134"/>
      <c r="AM113" s="134"/>
      <c r="AN113" s="137">
        <f>SUM(AG113,AT113)</f>
        <v>0</v>
      </c>
      <c r="AO113" s="134"/>
      <c r="AP113" s="134"/>
      <c r="AQ113" s="138" t="s">
        <v>85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72</v>
      </c>
      <c r="BT113" s="143" t="s">
        <v>82</v>
      </c>
      <c r="BU113" s="143" t="s">
        <v>74</v>
      </c>
      <c r="BV113" s="143" t="s">
        <v>75</v>
      </c>
      <c r="BW113" s="143" t="s">
        <v>135</v>
      </c>
      <c r="BX113" s="143" t="s">
        <v>132</v>
      </c>
      <c r="CL113" s="143" t="s">
        <v>1</v>
      </c>
    </row>
    <row r="114" s="4" customFormat="1" ht="16.5" customHeight="1">
      <c r="A114" s="144" t="s">
        <v>87</v>
      </c>
      <c r="B114" s="72"/>
      <c r="C114" s="134"/>
      <c r="D114" s="134"/>
      <c r="E114" s="134"/>
      <c r="F114" s="135" t="s">
        <v>136</v>
      </c>
      <c r="G114" s="135"/>
      <c r="H114" s="135"/>
      <c r="I114" s="135"/>
      <c r="J114" s="135"/>
      <c r="K114" s="134"/>
      <c r="L114" s="135" t="s">
        <v>137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7">
        <f>'D.4. - Zpevněné plochy'!J34</f>
        <v>0</v>
      </c>
      <c r="AH114" s="134"/>
      <c r="AI114" s="134"/>
      <c r="AJ114" s="134"/>
      <c r="AK114" s="134"/>
      <c r="AL114" s="134"/>
      <c r="AM114" s="134"/>
      <c r="AN114" s="137">
        <f>SUM(AG114,AT114)</f>
        <v>0</v>
      </c>
      <c r="AO114" s="134"/>
      <c r="AP114" s="134"/>
      <c r="AQ114" s="138" t="s">
        <v>85</v>
      </c>
      <c r="AR114" s="74"/>
      <c r="AS114" s="139">
        <v>0</v>
      </c>
      <c r="AT114" s="140">
        <f>ROUND(SUM(AV114:AW114),2)</f>
        <v>0</v>
      </c>
      <c r="AU114" s="141">
        <f>'D.4. - Zpevněné plochy'!P134</f>
        <v>0</v>
      </c>
      <c r="AV114" s="140">
        <f>'D.4. - Zpevněné plochy'!J37</f>
        <v>0</v>
      </c>
      <c r="AW114" s="140">
        <f>'D.4. - Zpevněné plochy'!J38</f>
        <v>0</v>
      </c>
      <c r="AX114" s="140">
        <f>'D.4. - Zpevněné plochy'!J39</f>
        <v>0</v>
      </c>
      <c r="AY114" s="140">
        <f>'D.4. - Zpevněné plochy'!J40</f>
        <v>0</v>
      </c>
      <c r="AZ114" s="140">
        <f>'D.4. - Zpevněné plochy'!F37</f>
        <v>0</v>
      </c>
      <c r="BA114" s="140">
        <f>'D.4. - Zpevněné plochy'!F38</f>
        <v>0</v>
      </c>
      <c r="BB114" s="140">
        <f>'D.4. - Zpevněné plochy'!F39</f>
        <v>0</v>
      </c>
      <c r="BC114" s="140">
        <f>'D.4. - Zpevněné plochy'!F40</f>
        <v>0</v>
      </c>
      <c r="BD114" s="142">
        <f>'D.4. - Zpevněné plochy'!F41</f>
        <v>0</v>
      </c>
      <c r="BE114" s="4"/>
      <c r="BT114" s="143" t="s">
        <v>90</v>
      </c>
      <c r="BV114" s="143" t="s">
        <v>75</v>
      </c>
      <c r="BW114" s="143" t="s">
        <v>138</v>
      </c>
      <c r="BX114" s="143" t="s">
        <v>135</v>
      </c>
      <c r="CL114" s="143" t="s">
        <v>1</v>
      </c>
    </row>
    <row r="115" s="4" customFormat="1" ht="23.25" customHeight="1">
      <c r="A115" s="144" t="s">
        <v>87</v>
      </c>
      <c r="B115" s="72"/>
      <c r="C115" s="134"/>
      <c r="D115" s="134"/>
      <c r="E115" s="135" t="s">
        <v>139</v>
      </c>
      <c r="F115" s="135"/>
      <c r="G115" s="135"/>
      <c r="H115" s="135"/>
      <c r="I115" s="135"/>
      <c r="J115" s="134"/>
      <c r="K115" s="135" t="s">
        <v>140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7">
        <f>'Objekt skladu - Demolice'!J32</f>
        <v>0</v>
      </c>
      <c r="AH115" s="134"/>
      <c r="AI115" s="134"/>
      <c r="AJ115" s="134"/>
      <c r="AK115" s="134"/>
      <c r="AL115" s="134"/>
      <c r="AM115" s="134"/>
      <c r="AN115" s="137">
        <f>SUM(AG115,AT115)</f>
        <v>0</v>
      </c>
      <c r="AO115" s="134"/>
      <c r="AP115" s="134"/>
      <c r="AQ115" s="138" t="s">
        <v>85</v>
      </c>
      <c r="AR115" s="74"/>
      <c r="AS115" s="139">
        <v>0</v>
      </c>
      <c r="AT115" s="140">
        <f>ROUND(SUM(AV115:AW115),2)</f>
        <v>0</v>
      </c>
      <c r="AU115" s="141">
        <f>'Objekt skladu - Demolice'!P134</f>
        <v>0</v>
      </c>
      <c r="AV115" s="140">
        <f>'Objekt skladu - Demolice'!J35</f>
        <v>0</v>
      </c>
      <c r="AW115" s="140">
        <f>'Objekt skladu - Demolice'!J36</f>
        <v>0</v>
      </c>
      <c r="AX115" s="140">
        <f>'Objekt skladu - Demolice'!J37</f>
        <v>0</v>
      </c>
      <c r="AY115" s="140">
        <f>'Objekt skladu - Demolice'!J38</f>
        <v>0</v>
      </c>
      <c r="AZ115" s="140">
        <f>'Objekt skladu - Demolice'!F35</f>
        <v>0</v>
      </c>
      <c r="BA115" s="140">
        <f>'Objekt skladu - Demolice'!F36</f>
        <v>0</v>
      </c>
      <c r="BB115" s="140">
        <f>'Objekt skladu - Demolice'!F37</f>
        <v>0</v>
      </c>
      <c r="BC115" s="140">
        <f>'Objekt skladu - Demolice'!F38</f>
        <v>0</v>
      </c>
      <c r="BD115" s="142">
        <f>'Objekt skladu - Demolice'!F39</f>
        <v>0</v>
      </c>
      <c r="BE115" s="4"/>
      <c r="BT115" s="143" t="s">
        <v>82</v>
      </c>
      <c r="BV115" s="143" t="s">
        <v>75</v>
      </c>
      <c r="BW115" s="143" t="s">
        <v>141</v>
      </c>
      <c r="BX115" s="143" t="s">
        <v>132</v>
      </c>
      <c r="CL115" s="143" t="s">
        <v>1</v>
      </c>
    </row>
    <row r="116" s="4" customFormat="1" ht="16.5" customHeight="1">
      <c r="A116" s="144" t="s">
        <v>87</v>
      </c>
      <c r="B116" s="72"/>
      <c r="C116" s="134"/>
      <c r="D116" s="134"/>
      <c r="E116" s="135" t="s">
        <v>142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7">
        <f>'Oplocení - Oprava stávají...'!J32</f>
        <v>0</v>
      </c>
      <c r="AH116" s="134"/>
      <c r="AI116" s="134"/>
      <c r="AJ116" s="134"/>
      <c r="AK116" s="134"/>
      <c r="AL116" s="134"/>
      <c r="AM116" s="134"/>
      <c r="AN116" s="137">
        <f>SUM(AG116,AT116)</f>
        <v>0</v>
      </c>
      <c r="AO116" s="134"/>
      <c r="AP116" s="134"/>
      <c r="AQ116" s="138" t="s">
        <v>85</v>
      </c>
      <c r="AR116" s="74"/>
      <c r="AS116" s="139">
        <v>0</v>
      </c>
      <c r="AT116" s="140">
        <f>ROUND(SUM(AV116:AW116),2)</f>
        <v>0</v>
      </c>
      <c r="AU116" s="141">
        <f>'Oplocení - Oprava stávají...'!P131</f>
        <v>0</v>
      </c>
      <c r="AV116" s="140">
        <f>'Oplocení - Oprava stávají...'!J35</f>
        <v>0</v>
      </c>
      <c r="AW116" s="140">
        <f>'Oplocení - Oprava stávají...'!J36</f>
        <v>0</v>
      </c>
      <c r="AX116" s="140">
        <f>'Oplocení - Oprava stávají...'!J37</f>
        <v>0</v>
      </c>
      <c r="AY116" s="140">
        <f>'Oplocení - Oprava stávají...'!J38</f>
        <v>0</v>
      </c>
      <c r="AZ116" s="140">
        <f>'Oplocení - Oprava stávají...'!F35</f>
        <v>0</v>
      </c>
      <c r="BA116" s="140">
        <f>'Oplocení - Oprava stávají...'!F36</f>
        <v>0</v>
      </c>
      <c r="BB116" s="140">
        <f>'Oplocení - Oprava stávají...'!F37</f>
        <v>0</v>
      </c>
      <c r="BC116" s="140">
        <f>'Oplocení - Oprava stávají...'!F38</f>
        <v>0</v>
      </c>
      <c r="BD116" s="142">
        <f>'Oplocení - Oprava stávají...'!F39</f>
        <v>0</v>
      </c>
      <c r="BE116" s="4"/>
      <c r="BT116" s="143" t="s">
        <v>82</v>
      </c>
      <c r="BV116" s="143" t="s">
        <v>75</v>
      </c>
      <c r="BW116" s="143" t="s">
        <v>144</v>
      </c>
      <c r="BX116" s="143" t="s">
        <v>132</v>
      </c>
      <c r="CL116" s="143" t="s">
        <v>1</v>
      </c>
    </row>
    <row r="117" s="4" customFormat="1" ht="16.5" customHeight="1">
      <c r="A117" s="144" t="s">
        <v>87</v>
      </c>
      <c r="B117" s="72"/>
      <c r="C117" s="134"/>
      <c r="D117" s="134"/>
      <c r="E117" s="135" t="s">
        <v>145</v>
      </c>
      <c r="F117" s="135"/>
      <c r="G117" s="135"/>
      <c r="H117" s="135"/>
      <c r="I117" s="135"/>
      <c r="J117" s="134"/>
      <c r="K117" s="135" t="s">
        <v>145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7">
        <f>'VRN - VRN'!J32</f>
        <v>0</v>
      </c>
      <c r="AH117" s="134"/>
      <c r="AI117" s="134"/>
      <c r="AJ117" s="134"/>
      <c r="AK117" s="134"/>
      <c r="AL117" s="134"/>
      <c r="AM117" s="134"/>
      <c r="AN117" s="137">
        <f>SUM(AG117,AT117)</f>
        <v>0</v>
      </c>
      <c r="AO117" s="134"/>
      <c r="AP117" s="134"/>
      <c r="AQ117" s="138" t="s">
        <v>85</v>
      </c>
      <c r="AR117" s="74"/>
      <c r="AS117" s="145">
        <v>0</v>
      </c>
      <c r="AT117" s="146">
        <f>ROUND(SUM(AV117:AW117),2)</f>
        <v>0</v>
      </c>
      <c r="AU117" s="147">
        <f>'VRN - VRN'!P122</f>
        <v>0</v>
      </c>
      <c r="AV117" s="146">
        <f>'VRN - VRN'!J35</f>
        <v>0</v>
      </c>
      <c r="AW117" s="146">
        <f>'VRN - VRN'!J36</f>
        <v>0</v>
      </c>
      <c r="AX117" s="146">
        <f>'VRN - VRN'!J37</f>
        <v>0</v>
      </c>
      <c r="AY117" s="146">
        <f>'VRN - VRN'!J38</f>
        <v>0</v>
      </c>
      <c r="AZ117" s="146">
        <f>'VRN - VRN'!F35</f>
        <v>0</v>
      </c>
      <c r="BA117" s="146">
        <f>'VRN - VRN'!F36</f>
        <v>0</v>
      </c>
      <c r="BB117" s="146">
        <f>'VRN - VRN'!F37</f>
        <v>0</v>
      </c>
      <c r="BC117" s="146">
        <f>'VRN - VRN'!F38</f>
        <v>0</v>
      </c>
      <c r="BD117" s="148">
        <f>'VRN - VRN'!F39</f>
        <v>0</v>
      </c>
      <c r="BE117" s="4"/>
      <c r="BT117" s="143" t="s">
        <v>82</v>
      </c>
      <c r="BV117" s="143" t="s">
        <v>75</v>
      </c>
      <c r="BW117" s="143" t="s">
        <v>146</v>
      </c>
      <c r="BX117" s="143" t="s">
        <v>132</v>
      </c>
      <c r="CL117" s="143" t="s">
        <v>1</v>
      </c>
    </row>
    <row r="118" s="2" customFormat="1" ht="30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6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46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</row>
  </sheetData>
  <sheetProtection sheet="1" formatColumns="0" formatRows="0" objects="1" scenarios="1" spinCount="100000" saltValue="waz/mdGys1wnD8r+fUWRUpk4qQgcGCJIop/zX40xf+wELh/2+a+H3kYk9GN5E0Hz66vw8AEoR8Qoi7WgClgEQg==" hashValue="o9GKs2WRjxFpgbZGKJe4GKscFGN6aiWDO8EK/I4rZigwh4hDtObSJml5SX5K07FvlGlUk15499LEmONE9pjLmw==" algorithmName="SHA-512" password="CC35"/>
  <mergeCells count="130">
    <mergeCell ref="L85:AO85"/>
    <mergeCell ref="AM87:AN87"/>
    <mergeCell ref="AM89:AP89"/>
    <mergeCell ref="I92:AF92"/>
    <mergeCell ref="C92:G92"/>
    <mergeCell ref="J95:AF95"/>
    <mergeCell ref="D95:H95"/>
    <mergeCell ref="K96:AF96"/>
    <mergeCell ref="E96:I96"/>
    <mergeCell ref="L97:AF97"/>
    <mergeCell ref="F97:J97"/>
    <mergeCell ref="F98:J98"/>
    <mergeCell ref="L98:AF98"/>
    <mergeCell ref="F99:J99"/>
    <mergeCell ref="L99:AF99"/>
    <mergeCell ref="L100:AF100"/>
    <mergeCell ref="F100:J100"/>
    <mergeCell ref="F101:J101"/>
    <mergeCell ref="L101:AF101"/>
    <mergeCell ref="L102:AF102"/>
    <mergeCell ref="F102:J102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F103:J103"/>
    <mergeCell ref="L103:AF103"/>
    <mergeCell ref="F104:J104"/>
    <mergeCell ref="L104:AF104"/>
    <mergeCell ref="F105:J105"/>
    <mergeCell ref="L105:AF105"/>
    <mergeCell ref="E106:I106"/>
    <mergeCell ref="K106:AF106"/>
    <mergeCell ref="L107:AF107"/>
    <mergeCell ref="F107:J107"/>
    <mergeCell ref="K108:AF108"/>
    <mergeCell ref="E108:I108"/>
    <mergeCell ref="L109:AF109"/>
    <mergeCell ref="F109:J109"/>
    <mergeCell ref="F110:J110"/>
    <mergeCell ref="L110:AF110"/>
    <mergeCell ref="L111:AF111"/>
    <mergeCell ref="F111:J111"/>
    <mergeCell ref="J112:AF112"/>
    <mergeCell ref="D112:H112"/>
    <mergeCell ref="E113:I113"/>
    <mergeCell ref="K113:AF113"/>
    <mergeCell ref="L114:AF114"/>
    <mergeCell ref="F114:J114"/>
    <mergeCell ref="E115:I115"/>
    <mergeCell ref="K115:AF115"/>
    <mergeCell ref="K116:AF116"/>
    <mergeCell ref="E116:I116"/>
    <mergeCell ref="E117:I117"/>
    <mergeCell ref="K117:AF117"/>
  </mergeCells>
  <hyperlinks>
    <hyperlink ref="A97" location="'D.1.1.C - Architektonicko...'!C2" display="/"/>
    <hyperlink ref="A98" location="'Objekt č.p.791 (1-4) - Bo...'!C2" display="/"/>
    <hyperlink ref="A99" location="'D.1.1.b - Architektonicko...'!C2" display="/"/>
    <hyperlink ref="A100" location="'D.1.4.A - Vytápění'!C2" display="/"/>
    <hyperlink ref="A101" location="'D.1.4.C - Vzduchotechnika'!C2" display="/"/>
    <hyperlink ref="A102" location="'D.1.4.E - SO 01 - Zařízen...'!C2" display="/"/>
    <hyperlink ref="A103" location="'D.1.4.E - SO 02 - Zařízen...'!C2" display="/"/>
    <hyperlink ref="A104" location="'D.1.4.G - Elektroinstalace'!C2" display="/"/>
    <hyperlink ref="A105" location="'D.1.4.H - Slaboproud'!C2" display="/"/>
    <hyperlink ref="A107" location="'D.2.1. - Architektonicko ...'!C2" display="/"/>
    <hyperlink ref="A109" location="'D.3.1. - Architektonicko ...'!C2" display="/"/>
    <hyperlink ref="A110" location="'D.3.4.E - Zařízení techni...'!C2" display="/"/>
    <hyperlink ref="A111" location="'D.3.4.G - Elektroinstalace'!C2" display="/"/>
    <hyperlink ref="A114" location="'D.4. - Zpevněné plochy'!C2" display="/"/>
    <hyperlink ref="A115" location="'Objekt skladu - Demolice'!C2" display="/"/>
    <hyperlink ref="A116" location="'Oplocení - Oprava stávají...'!C2" display="/"/>
    <hyperlink ref="A11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153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ROUND(J152,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ROUND((SUM(BE152:BE2439)),  2)</f>
        <v>0</v>
      </c>
      <c r="G37" s="40"/>
      <c r="H37" s="40"/>
      <c r="I37" s="167">
        <v>0.20999999999999999</v>
      </c>
      <c r="J37" s="166">
        <f>ROUND(((SUM(BE152:BE2439))*I37),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ROUND((SUM(BF152:BF2439)),  2)</f>
        <v>0</v>
      </c>
      <c r="G38" s="40"/>
      <c r="H38" s="40"/>
      <c r="I38" s="167">
        <v>0.14999999999999999</v>
      </c>
      <c r="J38" s="166">
        <f>ROUND(((SUM(BF152:BF2439))*I38),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ROUND((SUM(BG152:BG2439)),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ROUND((SUM(BH152:BH2439)),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ROUND((SUM(BI152:BI2439)),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D.1.1.C - Architektonicko stavební řešení - Objekt č.p. 791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J152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J242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J327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J423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164</v>
      </c>
      <c r="E106" s="200"/>
      <c r="F106" s="200"/>
      <c r="G106" s="200"/>
      <c r="H106" s="200"/>
      <c r="I106" s="200"/>
      <c r="J106" s="201">
        <f>J577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165</v>
      </c>
      <c r="E107" s="200"/>
      <c r="F107" s="200"/>
      <c r="G107" s="200"/>
      <c r="H107" s="200"/>
      <c r="I107" s="200"/>
      <c r="J107" s="201">
        <f>J1007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166</v>
      </c>
      <c r="E108" s="200"/>
      <c r="F108" s="200"/>
      <c r="G108" s="200"/>
      <c r="H108" s="200"/>
      <c r="I108" s="200"/>
      <c r="J108" s="201">
        <f>J1318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167</v>
      </c>
      <c r="E109" s="200"/>
      <c r="F109" s="200"/>
      <c r="G109" s="200"/>
      <c r="H109" s="200"/>
      <c r="I109" s="200"/>
      <c r="J109" s="201">
        <f>J1342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168</v>
      </c>
      <c r="E110" s="195"/>
      <c r="F110" s="195"/>
      <c r="G110" s="195"/>
      <c r="H110" s="195"/>
      <c r="I110" s="195"/>
      <c r="J110" s="196">
        <f>J1344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169</v>
      </c>
      <c r="E111" s="200"/>
      <c r="F111" s="200"/>
      <c r="G111" s="200"/>
      <c r="H111" s="200"/>
      <c r="I111" s="200"/>
      <c r="J111" s="201">
        <f>J1345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170</v>
      </c>
      <c r="E112" s="200"/>
      <c r="F112" s="200"/>
      <c r="G112" s="200"/>
      <c r="H112" s="200"/>
      <c r="I112" s="200"/>
      <c r="J112" s="201">
        <f>J1398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171</v>
      </c>
      <c r="E113" s="200"/>
      <c r="F113" s="200"/>
      <c r="G113" s="200"/>
      <c r="H113" s="200"/>
      <c r="I113" s="200"/>
      <c r="J113" s="201">
        <f>J1609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172</v>
      </c>
      <c r="E114" s="200"/>
      <c r="F114" s="200"/>
      <c r="G114" s="200"/>
      <c r="H114" s="200"/>
      <c r="I114" s="200"/>
      <c r="J114" s="201">
        <f>J1654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173</v>
      </c>
      <c r="E115" s="200"/>
      <c r="F115" s="200"/>
      <c r="G115" s="200"/>
      <c r="H115" s="200"/>
      <c r="I115" s="200"/>
      <c r="J115" s="201">
        <f>J1661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174</v>
      </c>
      <c r="E116" s="200"/>
      <c r="F116" s="200"/>
      <c r="G116" s="200"/>
      <c r="H116" s="200"/>
      <c r="I116" s="200"/>
      <c r="J116" s="201">
        <f>J1784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175</v>
      </c>
      <c r="E117" s="200"/>
      <c r="F117" s="200"/>
      <c r="G117" s="200"/>
      <c r="H117" s="200"/>
      <c r="I117" s="200"/>
      <c r="J117" s="201">
        <f>J1888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176</v>
      </c>
      <c r="E118" s="200"/>
      <c r="F118" s="200"/>
      <c r="G118" s="200"/>
      <c r="H118" s="200"/>
      <c r="I118" s="200"/>
      <c r="J118" s="201">
        <f>J1929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177</v>
      </c>
      <c r="E119" s="200"/>
      <c r="F119" s="200"/>
      <c r="G119" s="200"/>
      <c r="H119" s="200"/>
      <c r="I119" s="200"/>
      <c r="J119" s="201">
        <f>J1972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178</v>
      </c>
      <c r="E120" s="200"/>
      <c r="F120" s="200"/>
      <c r="G120" s="200"/>
      <c r="H120" s="200"/>
      <c r="I120" s="200"/>
      <c r="J120" s="201">
        <f>J2041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179</v>
      </c>
      <c r="E121" s="200"/>
      <c r="F121" s="200"/>
      <c r="G121" s="200"/>
      <c r="H121" s="200"/>
      <c r="I121" s="200"/>
      <c r="J121" s="201">
        <f>J2156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180</v>
      </c>
      <c r="E122" s="200"/>
      <c r="F122" s="200"/>
      <c r="G122" s="200"/>
      <c r="H122" s="200"/>
      <c r="I122" s="200"/>
      <c r="J122" s="201">
        <f>J2317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181</v>
      </c>
      <c r="E123" s="200"/>
      <c r="F123" s="200"/>
      <c r="G123" s="200"/>
      <c r="H123" s="200"/>
      <c r="I123" s="200"/>
      <c r="J123" s="201">
        <f>J2338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182</v>
      </c>
      <c r="E124" s="200"/>
      <c r="F124" s="200"/>
      <c r="G124" s="200"/>
      <c r="H124" s="200"/>
      <c r="I124" s="200"/>
      <c r="J124" s="201">
        <f>J2348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183</v>
      </c>
      <c r="E125" s="200"/>
      <c r="F125" s="200"/>
      <c r="G125" s="200"/>
      <c r="H125" s="200"/>
      <c r="I125" s="200"/>
      <c r="J125" s="201">
        <f>J2411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184</v>
      </c>
      <c r="E126" s="200"/>
      <c r="F126" s="200"/>
      <c r="G126" s="200"/>
      <c r="H126" s="200"/>
      <c r="I126" s="200"/>
      <c r="J126" s="201">
        <f>J2418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185</v>
      </c>
      <c r="E127" s="200"/>
      <c r="F127" s="200"/>
      <c r="G127" s="200"/>
      <c r="H127" s="200"/>
      <c r="I127" s="200"/>
      <c r="J127" s="201">
        <f>J2422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4"/>
      <c r="D128" s="199" t="s">
        <v>186</v>
      </c>
      <c r="E128" s="200"/>
      <c r="F128" s="200"/>
      <c r="G128" s="200"/>
      <c r="H128" s="200"/>
      <c r="I128" s="200"/>
      <c r="J128" s="201">
        <f>J2437</f>
        <v>0</v>
      </c>
      <c r="K128" s="134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5" t="s">
        <v>187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186" t="str">
        <f>E7</f>
        <v>Kostelec n. Orlicí</v>
      </c>
      <c r="F138" s="34"/>
      <c r="G138" s="34"/>
      <c r="H138" s="34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" customFormat="1" ht="12" customHeight="1">
      <c r="B139" s="23"/>
      <c r="C139" s="34" t="s">
        <v>148</v>
      </c>
      <c r="D139" s="24"/>
      <c r="E139" s="24"/>
      <c r="F139" s="24"/>
      <c r="G139" s="24"/>
      <c r="H139" s="24"/>
      <c r="I139" s="24"/>
      <c r="J139" s="24"/>
      <c r="K139" s="24"/>
      <c r="L139" s="22"/>
    </row>
    <row r="140" s="1" customFormat="1" ht="16.5" customHeight="1">
      <c r="B140" s="23"/>
      <c r="C140" s="24"/>
      <c r="D140" s="24"/>
      <c r="E140" s="186" t="s">
        <v>149</v>
      </c>
      <c r="F140" s="24"/>
      <c r="G140" s="24"/>
      <c r="H140" s="24"/>
      <c r="I140" s="24"/>
      <c r="J140" s="24"/>
      <c r="K140" s="24"/>
      <c r="L140" s="22"/>
    </row>
    <row r="141" s="1" customFormat="1" ht="12" customHeight="1">
      <c r="B141" s="23"/>
      <c r="C141" s="34" t="s">
        <v>150</v>
      </c>
      <c r="D141" s="24"/>
      <c r="E141" s="24"/>
      <c r="F141" s="24"/>
      <c r="G141" s="24"/>
      <c r="H141" s="24"/>
      <c r="I141" s="24"/>
      <c r="J141" s="24"/>
      <c r="K141" s="24"/>
      <c r="L141" s="22"/>
    </row>
    <row r="142" s="2" customFormat="1" ht="23.25" customHeight="1">
      <c r="A142" s="40"/>
      <c r="B142" s="41"/>
      <c r="C142" s="42"/>
      <c r="D142" s="42"/>
      <c r="E142" s="187" t="s">
        <v>151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4" t="s">
        <v>152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E13</f>
        <v>D.1.1.C - Architektonicko stavební řešení - Objekt č.p. 791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4" t="s">
        <v>20</v>
      </c>
      <c r="D146" s="42"/>
      <c r="E146" s="42"/>
      <c r="F146" s="29" t="str">
        <f>F16</f>
        <v xml:space="preserve"> </v>
      </c>
      <c r="G146" s="42"/>
      <c r="H146" s="42"/>
      <c r="I146" s="34" t="s">
        <v>22</v>
      </c>
      <c r="J146" s="81" t="str">
        <f>IF(J16="","",J16)</f>
        <v>18. 1. 2023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24</v>
      </c>
      <c r="D148" s="42"/>
      <c r="E148" s="42"/>
      <c r="F148" s="29" t="str">
        <f>E19</f>
        <v xml:space="preserve"> </v>
      </c>
      <c r="G148" s="42"/>
      <c r="H148" s="42"/>
      <c r="I148" s="34" t="s">
        <v>29</v>
      </c>
      <c r="J148" s="38" t="str">
        <f>E25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4" t="s">
        <v>27</v>
      </c>
      <c r="D149" s="42"/>
      <c r="E149" s="42"/>
      <c r="F149" s="29" t="str">
        <f>IF(E22="","",E22)</f>
        <v>Vyplň údaj</v>
      </c>
      <c r="G149" s="42"/>
      <c r="H149" s="42"/>
      <c r="I149" s="34" t="s">
        <v>31</v>
      </c>
      <c r="J149" s="38" t="str">
        <f>E28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3"/>
      <c r="B151" s="204"/>
      <c r="C151" s="205" t="s">
        <v>188</v>
      </c>
      <c r="D151" s="206" t="s">
        <v>58</v>
      </c>
      <c r="E151" s="206" t="s">
        <v>54</v>
      </c>
      <c r="F151" s="206" t="s">
        <v>55</v>
      </c>
      <c r="G151" s="206" t="s">
        <v>189</v>
      </c>
      <c r="H151" s="206" t="s">
        <v>190</v>
      </c>
      <c r="I151" s="206" t="s">
        <v>191</v>
      </c>
      <c r="J151" s="206" t="s">
        <v>156</v>
      </c>
      <c r="K151" s="207" t="s">
        <v>192</v>
      </c>
      <c r="L151" s="208"/>
      <c r="M151" s="102" t="s">
        <v>1</v>
      </c>
      <c r="N151" s="103" t="s">
        <v>37</v>
      </c>
      <c r="O151" s="103" t="s">
        <v>193</v>
      </c>
      <c r="P151" s="103" t="s">
        <v>194</v>
      </c>
      <c r="Q151" s="103" t="s">
        <v>195</v>
      </c>
      <c r="R151" s="103" t="s">
        <v>196</v>
      </c>
      <c r="S151" s="103" t="s">
        <v>197</v>
      </c>
      <c r="T151" s="104" t="s">
        <v>198</v>
      </c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</row>
    <row r="152" s="2" customFormat="1" ht="22.8" customHeight="1">
      <c r="A152" s="40"/>
      <c r="B152" s="41"/>
      <c r="C152" s="109" t="s">
        <v>199</v>
      </c>
      <c r="D152" s="42"/>
      <c r="E152" s="42"/>
      <c r="F152" s="42"/>
      <c r="G152" s="42"/>
      <c r="H152" s="42"/>
      <c r="I152" s="42"/>
      <c r="J152" s="209">
        <f>BK152</f>
        <v>0</v>
      </c>
      <c r="K152" s="42"/>
      <c r="L152" s="46"/>
      <c r="M152" s="105"/>
      <c r="N152" s="210"/>
      <c r="O152" s="106"/>
      <c r="P152" s="211">
        <f>P153+P1344</f>
        <v>0</v>
      </c>
      <c r="Q152" s="106"/>
      <c r="R152" s="211">
        <f>R153+R1344</f>
        <v>661.52486885021631</v>
      </c>
      <c r="S152" s="106"/>
      <c r="T152" s="212">
        <f>T153+T1344</f>
        <v>407.75648106000006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72</v>
      </c>
      <c r="AU152" s="19" t="s">
        <v>158</v>
      </c>
      <c r="BK152" s="213">
        <f>BK153+BK1344</f>
        <v>0</v>
      </c>
    </row>
    <row r="153" s="12" customFormat="1" ht="25.92" customHeight="1">
      <c r="A153" s="12"/>
      <c r="B153" s="214"/>
      <c r="C153" s="215"/>
      <c r="D153" s="216" t="s">
        <v>72</v>
      </c>
      <c r="E153" s="217" t="s">
        <v>200</v>
      </c>
      <c r="F153" s="217" t="s">
        <v>201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P154+P242+P327+P423+P577+P1007+P1318+P1342</f>
        <v>0</v>
      </c>
      <c r="Q153" s="222"/>
      <c r="R153" s="223">
        <f>R154+R242+R327+R423+R577+R1007+R1318+R1342</f>
        <v>578.51030782377529</v>
      </c>
      <c r="S153" s="222"/>
      <c r="T153" s="224">
        <f>T154+T242+T327+T423+T577+T1007+T1318+T1342</f>
        <v>398.40387400000003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80</v>
      </c>
      <c r="AT153" s="226" t="s">
        <v>72</v>
      </c>
      <c r="AU153" s="226" t="s">
        <v>73</v>
      </c>
      <c r="AY153" s="225" t="s">
        <v>202</v>
      </c>
      <c r="BK153" s="227">
        <f>BK154+BK242+BK327+BK423+BK577+BK1007+BK1318+BK1342</f>
        <v>0</v>
      </c>
    </row>
    <row r="154" s="12" customFormat="1" ht="22.8" customHeight="1">
      <c r="A154" s="12"/>
      <c r="B154" s="214"/>
      <c r="C154" s="215"/>
      <c r="D154" s="216" t="s">
        <v>72</v>
      </c>
      <c r="E154" s="228" t="s">
        <v>80</v>
      </c>
      <c r="F154" s="228" t="s">
        <v>203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SUM(P155:P241)</f>
        <v>0</v>
      </c>
      <c r="Q154" s="222"/>
      <c r="R154" s="223">
        <f>SUM(R155:R241)</f>
        <v>0.053091643399999999</v>
      </c>
      <c r="S154" s="222"/>
      <c r="T154" s="224">
        <f>SUM(T155:T241)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80</v>
      </c>
      <c r="AT154" s="226" t="s">
        <v>72</v>
      </c>
      <c r="AU154" s="226" t="s">
        <v>80</v>
      </c>
      <c r="AY154" s="225" t="s">
        <v>202</v>
      </c>
      <c r="BK154" s="227">
        <f>SUM(BK155:BK241)</f>
        <v>0</v>
      </c>
    </row>
    <row r="155" s="2" customFormat="1" ht="33" customHeight="1">
      <c r="A155" s="40"/>
      <c r="B155" s="41"/>
      <c r="C155" s="230" t="s">
        <v>80</v>
      </c>
      <c r="D155" s="230" t="s">
        <v>204</v>
      </c>
      <c r="E155" s="231" t="s">
        <v>205</v>
      </c>
      <c r="F155" s="232" t="s">
        <v>206</v>
      </c>
      <c r="G155" s="233" t="s">
        <v>207</v>
      </c>
      <c r="H155" s="234">
        <v>40.082000000000001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210</v>
      </c>
    </row>
    <row r="156" s="13" customFormat="1">
      <c r="A156" s="13"/>
      <c r="B156" s="243"/>
      <c r="C156" s="244"/>
      <c r="D156" s="245" t="s">
        <v>211</v>
      </c>
      <c r="E156" s="246" t="s">
        <v>1</v>
      </c>
      <c r="F156" s="247" t="s">
        <v>212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211</v>
      </c>
      <c r="AU156" s="253" t="s">
        <v>82</v>
      </c>
      <c r="AV156" s="13" t="s">
        <v>80</v>
      </c>
      <c r="AW156" s="13" t="s">
        <v>30</v>
      </c>
      <c r="AX156" s="13" t="s">
        <v>73</v>
      </c>
      <c r="AY156" s="253" t="s">
        <v>202</v>
      </c>
    </row>
    <row r="157" s="14" customFormat="1">
      <c r="A157" s="14"/>
      <c r="B157" s="254"/>
      <c r="C157" s="255"/>
      <c r="D157" s="245" t="s">
        <v>211</v>
      </c>
      <c r="E157" s="256" t="s">
        <v>1</v>
      </c>
      <c r="F157" s="257" t="s">
        <v>213</v>
      </c>
      <c r="G157" s="255"/>
      <c r="H157" s="258">
        <v>40.082000000000001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211</v>
      </c>
      <c r="AU157" s="264" t="s">
        <v>82</v>
      </c>
      <c r="AV157" s="14" t="s">
        <v>82</v>
      </c>
      <c r="AW157" s="14" t="s">
        <v>30</v>
      </c>
      <c r="AX157" s="14" t="s">
        <v>80</v>
      </c>
      <c r="AY157" s="264" t="s">
        <v>202</v>
      </c>
    </row>
    <row r="158" s="2" customFormat="1" ht="33" customHeight="1">
      <c r="A158" s="40"/>
      <c r="B158" s="41"/>
      <c r="C158" s="230" t="s">
        <v>82</v>
      </c>
      <c r="D158" s="230" t="s">
        <v>204</v>
      </c>
      <c r="E158" s="231" t="s">
        <v>214</v>
      </c>
      <c r="F158" s="232" t="s">
        <v>215</v>
      </c>
      <c r="G158" s="233" t="s">
        <v>207</v>
      </c>
      <c r="H158" s="234">
        <v>752.92100000000005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216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217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3" customFormat="1">
      <c r="A160" s="13"/>
      <c r="B160" s="243"/>
      <c r="C160" s="244"/>
      <c r="D160" s="245" t="s">
        <v>211</v>
      </c>
      <c r="E160" s="246" t="s">
        <v>1</v>
      </c>
      <c r="F160" s="247" t="s">
        <v>218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211</v>
      </c>
      <c r="AU160" s="253" t="s">
        <v>82</v>
      </c>
      <c r="AV160" s="13" t="s">
        <v>80</v>
      </c>
      <c r="AW160" s="13" t="s">
        <v>30</v>
      </c>
      <c r="AX160" s="13" t="s">
        <v>73</v>
      </c>
      <c r="AY160" s="253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219</v>
      </c>
      <c r="G161" s="255"/>
      <c r="H161" s="258">
        <v>668.13599999999997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3" customFormat="1">
      <c r="A162" s="13"/>
      <c r="B162" s="243"/>
      <c r="C162" s="244"/>
      <c r="D162" s="245" t="s">
        <v>211</v>
      </c>
      <c r="E162" s="246" t="s">
        <v>1</v>
      </c>
      <c r="F162" s="247" t="s">
        <v>220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211</v>
      </c>
      <c r="AU162" s="253" t="s">
        <v>82</v>
      </c>
      <c r="AV162" s="13" t="s">
        <v>80</v>
      </c>
      <c r="AW162" s="13" t="s">
        <v>30</v>
      </c>
      <c r="AX162" s="13" t="s">
        <v>73</v>
      </c>
      <c r="AY162" s="253" t="s">
        <v>202</v>
      </c>
    </row>
    <row r="163" s="14" customFormat="1">
      <c r="A163" s="14"/>
      <c r="B163" s="254"/>
      <c r="C163" s="255"/>
      <c r="D163" s="245" t="s">
        <v>211</v>
      </c>
      <c r="E163" s="256" t="s">
        <v>1</v>
      </c>
      <c r="F163" s="257" t="s">
        <v>221</v>
      </c>
      <c r="G163" s="255"/>
      <c r="H163" s="258">
        <v>84.784999999999997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211</v>
      </c>
      <c r="AU163" s="264" t="s">
        <v>82</v>
      </c>
      <c r="AV163" s="14" t="s">
        <v>82</v>
      </c>
      <c r="AW163" s="14" t="s">
        <v>30</v>
      </c>
      <c r="AX163" s="14" t="s">
        <v>73</v>
      </c>
      <c r="AY163" s="264" t="s">
        <v>202</v>
      </c>
    </row>
    <row r="164" s="15" customFormat="1">
      <c r="A164" s="15"/>
      <c r="B164" s="265"/>
      <c r="C164" s="266"/>
      <c r="D164" s="245" t="s">
        <v>211</v>
      </c>
      <c r="E164" s="267" t="s">
        <v>1</v>
      </c>
      <c r="F164" s="268" t="s">
        <v>222</v>
      </c>
      <c r="G164" s="266"/>
      <c r="H164" s="269">
        <v>752.92099999999994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5" t="s">
        <v>211</v>
      </c>
      <c r="AU164" s="275" t="s">
        <v>82</v>
      </c>
      <c r="AV164" s="15" t="s">
        <v>209</v>
      </c>
      <c r="AW164" s="15" t="s">
        <v>30</v>
      </c>
      <c r="AX164" s="15" t="s">
        <v>80</v>
      </c>
      <c r="AY164" s="275" t="s">
        <v>202</v>
      </c>
    </row>
    <row r="165" s="2" customFormat="1" ht="33" customHeight="1">
      <c r="A165" s="40"/>
      <c r="B165" s="41"/>
      <c r="C165" s="230" t="s">
        <v>90</v>
      </c>
      <c r="D165" s="230" t="s">
        <v>204</v>
      </c>
      <c r="E165" s="231" t="s">
        <v>223</v>
      </c>
      <c r="F165" s="232" t="s">
        <v>224</v>
      </c>
      <c r="G165" s="233" t="s">
        <v>207</v>
      </c>
      <c r="H165" s="234">
        <v>11.885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225</v>
      </c>
    </row>
    <row r="166" s="13" customFormat="1">
      <c r="A166" s="13"/>
      <c r="B166" s="243"/>
      <c r="C166" s="244"/>
      <c r="D166" s="245" t="s">
        <v>211</v>
      </c>
      <c r="E166" s="246" t="s">
        <v>1</v>
      </c>
      <c r="F166" s="247" t="s">
        <v>226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211</v>
      </c>
      <c r="AU166" s="253" t="s">
        <v>82</v>
      </c>
      <c r="AV166" s="13" t="s">
        <v>80</v>
      </c>
      <c r="AW166" s="13" t="s">
        <v>30</v>
      </c>
      <c r="AX166" s="13" t="s">
        <v>73</v>
      </c>
      <c r="AY166" s="253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227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228</v>
      </c>
      <c r="G168" s="255"/>
      <c r="H168" s="258">
        <v>5.8300000000000001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229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230</v>
      </c>
      <c r="G170" s="255"/>
      <c r="H170" s="258">
        <v>2.9249999999999998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231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232</v>
      </c>
      <c r="G172" s="255"/>
      <c r="H172" s="258">
        <v>3.1299999999999999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5" customFormat="1">
      <c r="A173" s="15"/>
      <c r="B173" s="265"/>
      <c r="C173" s="266"/>
      <c r="D173" s="245" t="s">
        <v>211</v>
      </c>
      <c r="E173" s="267" t="s">
        <v>1</v>
      </c>
      <c r="F173" s="268" t="s">
        <v>222</v>
      </c>
      <c r="G173" s="266"/>
      <c r="H173" s="269">
        <v>11.884999999999998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211</v>
      </c>
      <c r="AU173" s="275" t="s">
        <v>82</v>
      </c>
      <c r="AV173" s="15" t="s">
        <v>209</v>
      </c>
      <c r="AW173" s="15" t="s">
        <v>30</v>
      </c>
      <c r="AX173" s="15" t="s">
        <v>80</v>
      </c>
      <c r="AY173" s="275" t="s">
        <v>202</v>
      </c>
    </row>
    <row r="174" s="2" customFormat="1" ht="24.15" customHeight="1">
      <c r="A174" s="40"/>
      <c r="B174" s="41"/>
      <c r="C174" s="230" t="s">
        <v>209</v>
      </c>
      <c r="D174" s="230" t="s">
        <v>204</v>
      </c>
      <c r="E174" s="231" t="s">
        <v>233</v>
      </c>
      <c r="F174" s="232" t="s">
        <v>234</v>
      </c>
      <c r="G174" s="233" t="s">
        <v>207</v>
      </c>
      <c r="H174" s="234">
        <v>95.823999999999998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235</v>
      </c>
    </row>
    <row r="175" s="13" customFormat="1">
      <c r="A175" s="13"/>
      <c r="B175" s="243"/>
      <c r="C175" s="244"/>
      <c r="D175" s="245" t="s">
        <v>211</v>
      </c>
      <c r="E175" s="246" t="s">
        <v>1</v>
      </c>
      <c r="F175" s="247" t="s">
        <v>236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211</v>
      </c>
      <c r="AU175" s="253" t="s">
        <v>82</v>
      </c>
      <c r="AV175" s="13" t="s">
        <v>80</v>
      </c>
      <c r="AW175" s="13" t="s">
        <v>30</v>
      </c>
      <c r="AX175" s="13" t="s">
        <v>73</v>
      </c>
      <c r="AY175" s="253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237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238</v>
      </c>
      <c r="G177" s="255"/>
      <c r="H177" s="258">
        <v>1.514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3" customFormat="1">
      <c r="A178" s="13"/>
      <c r="B178" s="243"/>
      <c r="C178" s="244"/>
      <c r="D178" s="245" t="s">
        <v>211</v>
      </c>
      <c r="E178" s="246" t="s">
        <v>1</v>
      </c>
      <c r="F178" s="247" t="s">
        <v>239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211</v>
      </c>
      <c r="AU178" s="253" t="s">
        <v>82</v>
      </c>
      <c r="AV178" s="13" t="s">
        <v>80</v>
      </c>
      <c r="AW178" s="13" t="s">
        <v>30</v>
      </c>
      <c r="AX178" s="13" t="s">
        <v>73</v>
      </c>
      <c r="AY178" s="253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240</v>
      </c>
      <c r="G179" s="255"/>
      <c r="H179" s="258">
        <v>3.4289999999999998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6" customFormat="1">
      <c r="A180" s="16"/>
      <c r="B180" s="276"/>
      <c r="C180" s="277"/>
      <c r="D180" s="245" t="s">
        <v>211</v>
      </c>
      <c r="E180" s="278" t="s">
        <v>1</v>
      </c>
      <c r="F180" s="279" t="s">
        <v>241</v>
      </c>
      <c r="G180" s="277"/>
      <c r="H180" s="280">
        <v>4.9429999999999996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6" t="s">
        <v>211</v>
      </c>
      <c r="AU180" s="286" t="s">
        <v>82</v>
      </c>
      <c r="AV180" s="16" t="s">
        <v>90</v>
      </c>
      <c r="AW180" s="16" t="s">
        <v>30</v>
      </c>
      <c r="AX180" s="16" t="s">
        <v>73</v>
      </c>
      <c r="AY180" s="286" t="s">
        <v>202</v>
      </c>
    </row>
    <row r="181" s="13" customFormat="1">
      <c r="A181" s="13"/>
      <c r="B181" s="243"/>
      <c r="C181" s="244"/>
      <c r="D181" s="245" t="s">
        <v>211</v>
      </c>
      <c r="E181" s="246" t="s">
        <v>1</v>
      </c>
      <c r="F181" s="247" t="s">
        <v>242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211</v>
      </c>
      <c r="AU181" s="253" t="s">
        <v>82</v>
      </c>
      <c r="AV181" s="13" t="s">
        <v>80</v>
      </c>
      <c r="AW181" s="13" t="s">
        <v>30</v>
      </c>
      <c r="AX181" s="13" t="s">
        <v>73</v>
      </c>
      <c r="AY181" s="253" t="s">
        <v>202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243</v>
      </c>
      <c r="G182" s="255"/>
      <c r="H182" s="258">
        <v>40.689999999999998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73</v>
      </c>
      <c r="AY182" s="264" t="s">
        <v>202</v>
      </c>
    </row>
    <row r="183" s="13" customFormat="1">
      <c r="A183" s="13"/>
      <c r="B183" s="243"/>
      <c r="C183" s="244"/>
      <c r="D183" s="245" t="s">
        <v>211</v>
      </c>
      <c r="E183" s="246" t="s">
        <v>1</v>
      </c>
      <c r="F183" s="247" t="s">
        <v>244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211</v>
      </c>
      <c r="AU183" s="253" t="s">
        <v>82</v>
      </c>
      <c r="AV183" s="13" t="s">
        <v>80</v>
      </c>
      <c r="AW183" s="13" t="s">
        <v>30</v>
      </c>
      <c r="AX183" s="13" t="s">
        <v>73</v>
      </c>
      <c r="AY183" s="253" t="s">
        <v>202</v>
      </c>
    </row>
    <row r="184" s="14" customFormat="1">
      <c r="A184" s="14"/>
      <c r="B184" s="254"/>
      <c r="C184" s="255"/>
      <c r="D184" s="245" t="s">
        <v>211</v>
      </c>
      <c r="E184" s="256" t="s">
        <v>1</v>
      </c>
      <c r="F184" s="257" t="s">
        <v>245</v>
      </c>
      <c r="G184" s="255"/>
      <c r="H184" s="258">
        <v>36.454999999999998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211</v>
      </c>
      <c r="AU184" s="264" t="s">
        <v>82</v>
      </c>
      <c r="AV184" s="14" t="s">
        <v>82</v>
      </c>
      <c r="AW184" s="14" t="s">
        <v>30</v>
      </c>
      <c r="AX184" s="14" t="s">
        <v>73</v>
      </c>
      <c r="AY184" s="264" t="s">
        <v>202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246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247</v>
      </c>
      <c r="G186" s="255"/>
      <c r="H186" s="258">
        <v>1.667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3" customFormat="1">
      <c r="A187" s="13"/>
      <c r="B187" s="243"/>
      <c r="C187" s="244"/>
      <c r="D187" s="245" t="s">
        <v>211</v>
      </c>
      <c r="E187" s="246" t="s">
        <v>1</v>
      </c>
      <c r="F187" s="247" t="s">
        <v>242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211</v>
      </c>
      <c r="AU187" s="253" t="s">
        <v>82</v>
      </c>
      <c r="AV187" s="13" t="s">
        <v>80</v>
      </c>
      <c r="AW187" s="13" t="s">
        <v>30</v>
      </c>
      <c r="AX187" s="13" t="s">
        <v>73</v>
      </c>
      <c r="AY187" s="253" t="s">
        <v>202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248</v>
      </c>
      <c r="G188" s="255"/>
      <c r="H188" s="258">
        <v>9.2370000000000001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73</v>
      </c>
      <c r="AY188" s="264" t="s">
        <v>202</v>
      </c>
    </row>
    <row r="189" s="13" customFormat="1">
      <c r="A189" s="13"/>
      <c r="B189" s="243"/>
      <c r="C189" s="244"/>
      <c r="D189" s="245" t="s">
        <v>211</v>
      </c>
      <c r="E189" s="246" t="s">
        <v>1</v>
      </c>
      <c r="F189" s="247" t="s">
        <v>249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211</v>
      </c>
      <c r="AU189" s="253" t="s">
        <v>82</v>
      </c>
      <c r="AV189" s="13" t="s">
        <v>80</v>
      </c>
      <c r="AW189" s="13" t="s">
        <v>30</v>
      </c>
      <c r="AX189" s="13" t="s">
        <v>73</v>
      </c>
      <c r="AY189" s="253" t="s">
        <v>202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250</v>
      </c>
      <c r="G190" s="255"/>
      <c r="H190" s="258">
        <v>2.8319999999999999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73</v>
      </c>
      <c r="AY190" s="264" t="s">
        <v>202</v>
      </c>
    </row>
    <row r="191" s="16" customFormat="1">
      <c r="A191" s="16"/>
      <c r="B191" s="276"/>
      <c r="C191" s="277"/>
      <c r="D191" s="245" t="s">
        <v>211</v>
      </c>
      <c r="E191" s="278" t="s">
        <v>1</v>
      </c>
      <c r="F191" s="279" t="s">
        <v>241</v>
      </c>
      <c r="G191" s="277"/>
      <c r="H191" s="280">
        <v>90.880999999999986</v>
      </c>
      <c r="I191" s="281"/>
      <c r="J191" s="277"/>
      <c r="K191" s="277"/>
      <c r="L191" s="282"/>
      <c r="M191" s="283"/>
      <c r="N191" s="284"/>
      <c r="O191" s="284"/>
      <c r="P191" s="284"/>
      <c r="Q191" s="284"/>
      <c r="R191" s="284"/>
      <c r="S191" s="284"/>
      <c r="T191" s="28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6" t="s">
        <v>211</v>
      </c>
      <c r="AU191" s="286" t="s">
        <v>82</v>
      </c>
      <c r="AV191" s="16" t="s">
        <v>90</v>
      </c>
      <c r="AW191" s="16" t="s">
        <v>30</v>
      </c>
      <c r="AX191" s="16" t="s">
        <v>73</v>
      </c>
      <c r="AY191" s="286" t="s">
        <v>202</v>
      </c>
    </row>
    <row r="192" s="15" customFormat="1">
      <c r="A192" s="15"/>
      <c r="B192" s="265"/>
      <c r="C192" s="266"/>
      <c r="D192" s="245" t="s">
        <v>211</v>
      </c>
      <c r="E192" s="267" t="s">
        <v>1</v>
      </c>
      <c r="F192" s="268" t="s">
        <v>222</v>
      </c>
      <c r="G192" s="266"/>
      <c r="H192" s="269">
        <v>95.823999999999984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211</v>
      </c>
      <c r="AU192" s="275" t="s">
        <v>82</v>
      </c>
      <c r="AV192" s="15" t="s">
        <v>209</v>
      </c>
      <c r="AW192" s="15" t="s">
        <v>30</v>
      </c>
      <c r="AX192" s="15" t="s">
        <v>80</v>
      </c>
      <c r="AY192" s="275" t="s">
        <v>202</v>
      </c>
    </row>
    <row r="193" s="2" customFormat="1" ht="21.75" customHeight="1">
      <c r="A193" s="40"/>
      <c r="B193" s="41"/>
      <c r="C193" s="230" t="s">
        <v>251</v>
      </c>
      <c r="D193" s="230" t="s">
        <v>204</v>
      </c>
      <c r="E193" s="231" t="s">
        <v>252</v>
      </c>
      <c r="F193" s="232" t="s">
        <v>253</v>
      </c>
      <c r="G193" s="233" t="s">
        <v>254</v>
      </c>
      <c r="H193" s="234">
        <v>37.054000000000002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0.00070100000000000002</v>
      </c>
      <c r="R193" s="239">
        <f>Q193*H193</f>
        <v>0.025974854000000002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255</v>
      </c>
    </row>
    <row r="194" s="13" customFormat="1">
      <c r="A194" s="13"/>
      <c r="B194" s="243"/>
      <c r="C194" s="244"/>
      <c r="D194" s="245" t="s">
        <v>211</v>
      </c>
      <c r="E194" s="246" t="s">
        <v>1</v>
      </c>
      <c r="F194" s="247" t="s">
        <v>242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211</v>
      </c>
      <c r="AU194" s="253" t="s">
        <v>82</v>
      </c>
      <c r="AV194" s="13" t="s">
        <v>80</v>
      </c>
      <c r="AW194" s="13" t="s">
        <v>30</v>
      </c>
      <c r="AX194" s="13" t="s">
        <v>73</v>
      </c>
      <c r="AY194" s="253" t="s">
        <v>202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256</v>
      </c>
      <c r="G195" s="255"/>
      <c r="H195" s="258">
        <v>9.3900000000000006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73</v>
      </c>
      <c r="AY195" s="264" t="s">
        <v>202</v>
      </c>
    </row>
    <row r="196" s="13" customFormat="1">
      <c r="A196" s="13"/>
      <c r="B196" s="243"/>
      <c r="C196" s="244"/>
      <c r="D196" s="245" t="s">
        <v>211</v>
      </c>
      <c r="E196" s="246" t="s">
        <v>1</v>
      </c>
      <c r="F196" s="247" t="s">
        <v>244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211</v>
      </c>
      <c r="AU196" s="253" t="s">
        <v>82</v>
      </c>
      <c r="AV196" s="13" t="s">
        <v>80</v>
      </c>
      <c r="AW196" s="13" t="s">
        <v>30</v>
      </c>
      <c r="AX196" s="13" t="s">
        <v>73</v>
      </c>
      <c r="AY196" s="253" t="s">
        <v>202</v>
      </c>
    </row>
    <row r="197" s="14" customFormat="1">
      <c r="A197" s="14"/>
      <c r="B197" s="254"/>
      <c r="C197" s="255"/>
      <c r="D197" s="245" t="s">
        <v>211</v>
      </c>
      <c r="E197" s="256" t="s">
        <v>1</v>
      </c>
      <c r="F197" s="257" t="s">
        <v>257</v>
      </c>
      <c r="G197" s="255"/>
      <c r="H197" s="258">
        <v>27.664000000000001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211</v>
      </c>
      <c r="AU197" s="264" t="s">
        <v>82</v>
      </c>
      <c r="AV197" s="14" t="s">
        <v>82</v>
      </c>
      <c r="AW197" s="14" t="s">
        <v>30</v>
      </c>
      <c r="AX197" s="14" t="s">
        <v>73</v>
      </c>
      <c r="AY197" s="264" t="s">
        <v>202</v>
      </c>
    </row>
    <row r="198" s="15" customFormat="1">
      <c r="A198" s="15"/>
      <c r="B198" s="265"/>
      <c r="C198" s="266"/>
      <c r="D198" s="245" t="s">
        <v>211</v>
      </c>
      <c r="E198" s="267" t="s">
        <v>1</v>
      </c>
      <c r="F198" s="268" t="s">
        <v>222</v>
      </c>
      <c r="G198" s="266"/>
      <c r="H198" s="269">
        <v>37.054000000000002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5" t="s">
        <v>211</v>
      </c>
      <c r="AU198" s="275" t="s">
        <v>82</v>
      </c>
      <c r="AV198" s="15" t="s">
        <v>209</v>
      </c>
      <c r="AW198" s="15" t="s">
        <v>30</v>
      </c>
      <c r="AX198" s="15" t="s">
        <v>80</v>
      </c>
      <c r="AY198" s="275" t="s">
        <v>202</v>
      </c>
    </row>
    <row r="199" s="2" customFormat="1" ht="16.5" customHeight="1">
      <c r="A199" s="40"/>
      <c r="B199" s="41"/>
      <c r="C199" s="230" t="s">
        <v>258</v>
      </c>
      <c r="D199" s="230" t="s">
        <v>204</v>
      </c>
      <c r="E199" s="231" t="s">
        <v>259</v>
      </c>
      <c r="F199" s="232" t="s">
        <v>260</v>
      </c>
      <c r="G199" s="233" t="s">
        <v>254</v>
      </c>
      <c r="H199" s="234">
        <v>37.054000000000002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209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209</v>
      </c>
      <c r="BM199" s="241" t="s">
        <v>261</v>
      </c>
    </row>
    <row r="200" s="2" customFormat="1" ht="21.75" customHeight="1">
      <c r="A200" s="40"/>
      <c r="B200" s="41"/>
      <c r="C200" s="230" t="s">
        <v>262</v>
      </c>
      <c r="D200" s="230" t="s">
        <v>204</v>
      </c>
      <c r="E200" s="231" t="s">
        <v>263</v>
      </c>
      <c r="F200" s="232" t="s">
        <v>264</v>
      </c>
      <c r="G200" s="233" t="s">
        <v>207</v>
      </c>
      <c r="H200" s="234">
        <v>59.295000000000002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0.00045731999999999999</v>
      </c>
      <c r="R200" s="239">
        <f>Q200*H200</f>
        <v>0.027116789400000001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209</v>
      </c>
      <c r="AT200" s="241" t="s">
        <v>204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209</v>
      </c>
      <c r="BM200" s="241" t="s">
        <v>265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242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4" customFormat="1">
      <c r="A202" s="14"/>
      <c r="B202" s="254"/>
      <c r="C202" s="255"/>
      <c r="D202" s="245" t="s">
        <v>211</v>
      </c>
      <c r="E202" s="256" t="s">
        <v>1</v>
      </c>
      <c r="F202" s="257" t="s">
        <v>266</v>
      </c>
      <c r="G202" s="255"/>
      <c r="H202" s="258">
        <v>26.949000000000002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211</v>
      </c>
      <c r="AU202" s="264" t="s">
        <v>82</v>
      </c>
      <c r="AV202" s="14" t="s">
        <v>82</v>
      </c>
      <c r="AW202" s="14" t="s">
        <v>30</v>
      </c>
      <c r="AX202" s="14" t="s">
        <v>73</v>
      </c>
      <c r="AY202" s="264" t="s">
        <v>202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267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268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269</v>
      </c>
      <c r="G205" s="255"/>
      <c r="H205" s="258">
        <v>32.345999999999997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5" customFormat="1">
      <c r="A206" s="15"/>
      <c r="B206" s="265"/>
      <c r="C206" s="266"/>
      <c r="D206" s="245" t="s">
        <v>211</v>
      </c>
      <c r="E206" s="267" t="s">
        <v>1</v>
      </c>
      <c r="F206" s="268" t="s">
        <v>222</v>
      </c>
      <c r="G206" s="266"/>
      <c r="H206" s="269">
        <v>59.295000000000002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211</v>
      </c>
      <c r="AU206" s="275" t="s">
        <v>82</v>
      </c>
      <c r="AV206" s="15" t="s">
        <v>209</v>
      </c>
      <c r="AW206" s="15" t="s">
        <v>30</v>
      </c>
      <c r="AX206" s="15" t="s">
        <v>80</v>
      </c>
      <c r="AY206" s="275" t="s">
        <v>202</v>
      </c>
    </row>
    <row r="207" s="2" customFormat="1" ht="24.15" customHeight="1">
      <c r="A207" s="40"/>
      <c r="B207" s="41"/>
      <c r="C207" s="230" t="s">
        <v>270</v>
      </c>
      <c r="D207" s="230" t="s">
        <v>204</v>
      </c>
      <c r="E207" s="231" t="s">
        <v>271</v>
      </c>
      <c r="F207" s="232" t="s">
        <v>272</v>
      </c>
      <c r="G207" s="233" t="s">
        <v>207</v>
      </c>
      <c r="H207" s="234">
        <v>59.295000000000002</v>
      </c>
      <c r="I207" s="235"/>
      <c r="J207" s="236">
        <f>ROUND(I207*H207,2)</f>
        <v>0</v>
      </c>
      <c r="K207" s="232" t="s">
        <v>208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209</v>
      </c>
      <c r="AT207" s="241" t="s">
        <v>204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209</v>
      </c>
      <c r="BM207" s="241" t="s">
        <v>273</v>
      </c>
    </row>
    <row r="208" s="2" customFormat="1" ht="24.15" customHeight="1">
      <c r="A208" s="40"/>
      <c r="B208" s="41"/>
      <c r="C208" s="230" t="s">
        <v>274</v>
      </c>
      <c r="D208" s="230" t="s">
        <v>204</v>
      </c>
      <c r="E208" s="231" t="s">
        <v>275</v>
      </c>
      <c r="F208" s="232" t="s">
        <v>276</v>
      </c>
      <c r="G208" s="233" t="s">
        <v>207</v>
      </c>
      <c r="H208" s="234">
        <v>793.00300000000004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277</v>
      </c>
    </row>
    <row r="209" s="13" customFormat="1">
      <c r="A209" s="13"/>
      <c r="B209" s="243"/>
      <c r="C209" s="244"/>
      <c r="D209" s="245" t="s">
        <v>211</v>
      </c>
      <c r="E209" s="246" t="s">
        <v>1</v>
      </c>
      <c r="F209" s="247" t="s">
        <v>212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211</v>
      </c>
      <c r="AU209" s="253" t="s">
        <v>82</v>
      </c>
      <c r="AV209" s="13" t="s">
        <v>80</v>
      </c>
      <c r="AW209" s="13" t="s">
        <v>30</v>
      </c>
      <c r="AX209" s="13" t="s">
        <v>73</v>
      </c>
      <c r="AY209" s="253" t="s">
        <v>202</v>
      </c>
    </row>
    <row r="210" s="14" customFormat="1">
      <c r="A210" s="14"/>
      <c r="B210" s="254"/>
      <c r="C210" s="255"/>
      <c r="D210" s="245" t="s">
        <v>211</v>
      </c>
      <c r="E210" s="256" t="s">
        <v>1</v>
      </c>
      <c r="F210" s="257" t="s">
        <v>213</v>
      </c>
      <c r="G210" s="255"/>
      <c r="H210" s="258">
        <v>40.082000000000001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211</v>
      </c>
      <c r="AU210" s="264" t="s">
        <v>82</v>
      </c>
      <c r="AV210" s="14" t="s">
        <v>82</v>
      </c>
      <c r="AW210" s="14" t="s">
        <v>30</v>
      </c>
      <c r="AX210" s="14" t="s">
        <v>73</v>
      </c>
      <c r="AY210" s="264" t="s">
        <v>202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217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3" customFormat="1">
      <c r="A212" s="13"/>
      <c r="B212" s="243"/>
      <c r="C212" s="244"/>
      <c r="D212" s="245" t="s">
        <v>211</v>
      </c>
      <c r="E212" s="246" t="s">
        <v>1</v>
      </c>
      <c r="F212" s="247" t="s">
        <v>218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211</v>
      </c>
      <c r="AU212" s="253" t="s">
        <v>82</v>
      </c>
      <c r="AV212" s="13" t="s">
        <v>80</v>
      </c>
      <c r="AW212" s="13" t="s">
        <v>30</v>
      </c>
      <c r="AX212" s="13" t="s">
        <v>73</v>
      </c>
      <c r="AY212" s="253" t="s">
        <v>202</v>
      </c>
    </row>
    <row r="213" s="14" customFormat="1">
      <c r="A213" s="14"/>
      <c r="B213" s="254"/>
      <c r="C213" s="255"/>
      <c r="D213" s="245" t="s">
        <v>211</v>
      </c>
      <c r="E213" s="256" t="s">
        <v>1</v>
      </c>
      <c r="F213" s="257" t="s">
        <v>219</v>
      </c>
      <c r="G213" s="255"/>
      <c r="H213" s="258">
        <v>668.13599999999997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211</v>
      </c>
      <c r="AU213" s="264" t="s">
        <v>82</v>
      </c>
      <c r="AV213" s="14" t="s">
        <v>82</v>
      </c>
      <c r="AW213" s="14" t="s">
        <v>30</v>
      </c>
      <c r="AX213" s="14" t="s">
        <v>73</v>
      </c>
      <c r="AY213" s="264" t="s">
        <v>202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220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221</v>
      </c>
      <c r="G215" s="255"/>
      <c r="H215" s="258">
        <v>84.784999999999997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73</v>
      </c>
      <c r="AY215" s="264" t="s">
        <v>202</v>
      </c>
    </row>
    <row r="216" s="15" customFormat="1">
      <c r="A216" s="15"/>
      <c r="B216" s="265"/>
      <c r="C216" s="266"/>
      <c r="D216" s="245" t="s">
        <v>211</v>
      </c>
      <c r="E216" s="267" t="s">
        <v>1</v>
      </c>
      <c r="F216" s="268" t="s">
        <v>222</v>
      </c>
      <c r="G216" s="266"/>
      <c r="H216" s="269">
        <v>793.00299999999993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211</v>
      </c>
      <c r="AU216" s="275" t="s">
        <v>82</v>
      </c>
      <c r="AV216" s="15" t="s">
        <v>209</v>
      </c>
      <c r="AW216" s="15" t="s">
        <v>30</v>
      </c>
      <c r="AX216" s="15" t="s">
        <v>80</v>
      </c>
      <c r="AY216" s="275" t="s">
        <v>202</v>
      </c>
    </row>
    <row r="217" s="2" customFormat="1" ht="21.75" customHeight="1">
      <c r="A217" s="40"/>
      <c r="B217" s="41"/>
      <c r="C217" s="230" t="s">
        <v>278</v>
      </c>
      <c r="D217" s="230" t="s">
        <v>204</v>
      </c>
      <c r="E217" s="231" t="s">
        <v>279</v>
      </c>
      <c r="F217" s="232" t="s">
        <v>280</v>
      </c>
      <c r="G217" s="233" t="s">
        <v>207</v>
      </c>
      <c r="H217" s="234">
        <v>73.650000000000006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281</v>
      </c>
    </row>
    <row r="218" s="13" customFormat="1">
      <c r="A218" s="13"/>
      <c r="B218" s="243"/>
      <c r="C218" s="244"/>
      <c r="D218" s="245" t="s">
        <v>211</v>
      </c>
      <c r="E218" s="246" t="s">
        <v>1</v>
      </c>
      <c r="F218" s="247" t="s">
        <v>242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211</v>
      </c>
      <c r="AU218" s="253" t="s">
        <v>82</v>
      </c>
      <c r="AV218" s="13" t="s">
        <v>80</v>
      </c>
      <c r="AW218" s="13" t="s">
        <v>30</v>
      </c>
      <c r="AX218" s="13" t="s">
        <v>73</v>
      </c>
      <c r="AY218" s="253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243</v>
      </c>
      <c r="G219" s="255"/>
      <c r="H219" s="258">
        <v>40.689999999999998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3" customFormat="1">
      <c r="A220" s="13"/>
      <c r="B220" s="243"/>
      <c r="C220" s="244"/>
      <c r="D220" s="245" t="s">
        <v>211</v>
      </c>
      <c r="E220" s="246" t="s">
        <v>1</v>
      </c>
      <c r="F220" s="247" t="s">
        <v>268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211</v>
      </c>
      <c r="AU220" s="253" t="s">
        <v>82</v>
      </c>
      <c r="AV220" s="13" t="s">
        <v>80</v>
      </c>
      <c r="AW220" s="13" t="s">
        <v>30</v>
      </c>
      <c r="AX220" s="13" t="s">
        <v>73</v>
      </c>
      <c r="AY220" s="253" t="s">
        <v>202</v>
      </c>
    </row>
    <row r="221" s="13" customFormat="1">
      <c r="A221" s="13"/>
      <c r="B221" s="243"/>
      <c r="C221" s="244"/>
      <c r="D221" s="245" t="s">
        <v>211</v>
      </c>
      <c r="E221" s="246" t="s">
        <v>1</v>
      </c>
      <c r="F221" s="247" t="s">
        <v>282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211</v>
      </c>
      <c r="AU221" s="253" t="s">
        <v>82</v>
      </c>
      <c r="AV221" s="13" t="s">
        <v>80</v>
      </c>
      <c r="AW221" s="13" t="s">
        <v>30</v>
      </c>
      <c r="AX221" s="13" t="s">
        <v>73</v>
      </c>
      <c r="AY221" s="253" t="s">
        <v>202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283</v>
      </c>
      <c r="G222" s="255"/>
      <c r="H222" s="258">
        <v>32.960000000000001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73</v>
      </c>
      <c r="AY222" s="264" t="s">
        <v>202</v>
      </c>
    </row>
    <row r="223" s="15" customFormat="1">
      <c r="A223" s="15"/>
      <c r="B223" s="265"/>
      <c r="C223" s="266"/>
      <c r="D223" s="245" t="s">
        <v>211</v>
      </c>
      <c r="E223" s="267" t="s">
        <v>1</v>
      </c>
      <c r="F223" s="268" t="s">
        <v>222</v>
      </c>
      <c r="G223" s="266"/>
      <c r="H223" s="269">
        <v>73.650000000000006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211</v>
      </c>
      <c r="AU223" s="275" t="s">
        <v>82</v>
      </c>
      <c r="AV223" s="15" t="s">
        <v>209</v>
      </c>
      <c r="AW223" s="15" t="s">
        <v>30</v>
      </c>
      <c r="AX223" s="15" t="s">
        <v>80</v>
      </c>
      <c r="AY223" s="275" t="s">
        <v>202</v>
      </c>
    </row>
    <row r="224" s="2" customFormat="1" ht="37.8" customHeight="1">
      <c r="A224" s="40"/>
      <c r="B224" s="41"/>
      <c r="C224" s="230" t="s">
        <v>284</v>
      </c>
      <c r="D224" s="230" t="s">
        <v>204</v>
      </c>
      <c r="E224" s="231" t="s">
        <v>285</v>
      </c>
      <c r="F224" s="232" t="s">
        <v>286</v>
      </c>
      <c r="G224" s="233" t="s">
        <v>207</v>
      </c>
      <c r="H224" s="234">
        <v>34.356999999999999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287</v>
      </c>
    </row>
    <row r="225" s="13" customFormat="1">
      <c r="A225" s="13"/>
      <c r="B225" s="243"/>
      <c r="C225" s="244"/>
      <c r="D225" s="245" t="s">
        <v>211</v>
      </c>
      <c r="E225" s="246" t="s">
        <v>1</v>
      </c>
      <c r="F225" s="247" t="s">
        <v>288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211</v>
      </c>
      <c r="AU225" s="253" t="s">
        <v>82</v>
      </c>
      <c r="AV225" s="13" t="s">
        <v>80</v>
      </c>
      <c r="AW225" s="13" t="s">
        <v>30</v>
      </c>
      <c r="AX225" s="13" t="s">
        <v>73</v>
      </c>
      <c r="AY225" s="253" t="s">
        <v>202</v>
      </c>
    </row>
    <row r="226" s="14" customFormat="1">
      <c r="A226" s="14"/>
      <c r="B226" s="254"/>
      <c r="C226" s="255"/>
      <c r="D226" s="245" t="s">
        <v>211</v>
      </c>
      <c r="E226" s="256" t="s">
        <v>1</v>
      </c>
      <c r="F226" s="257" t="s">
        <v>289</v>
      </c>
      <c r="G226" s="255"/>
      <c r="H226" s="258">
        <v>895.76900000000001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211</v>
      </c>
      <c r="AU226" s="264" t="s">
        <v>82</v>
      </c>
      <c r="AV226" s="14" t="s">
        <v>82</v>
      </c>
      <c r="AW226" s="14" t="s">
        <v>30</v>
      </c>
      <c r="AX226" s="14" t="s">
        <v>73</v>
      </c>
      <c r="AY226" s="264" t="s">
        <v>202</v>
      </c>
    </row>
    <row r="227" s="13" customFormat="1">
      <c r="A227" s="13"/>
      <c r="B227" s="243"/>
      <c r="C227" s="244"/>
      <c r="D227" s="245" t="s">
        <v>211</v>
      </c>
      <c r="E227" s="246" t="s">
        <v>1</v>
      </c>
      <c r="F227" s="247" t="s">
        <v>290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211</v>
      </c>
      <c r="AU227" s="253" t="s">
        <v>82</v>
      </c>
      <c r="AV227" s="13" t="s">
        <v>80</v>
      </c>
      <c r="AW227" s="13" t="s">
        <v>30</v>
      </c>
      <c r="AX227" s="13" t="s">
        <v>73</v>
      </c>
      <c r="AY227" s="253" t="s">
        <v>202</v>
      </c>
    </row>
    <row r="228" s="14" customFormat="1">
      <c r="A228" s="14"/>
      <c r="B228" s="254"/>
      <c r="C228" s="255"/>
      <c r="D228" s="245" t="s">
        <v>211</v>
      </c>
      <c r="E228" s="256" t="s">
        <v>1</v>
      </c>
      <c r="F228" s="257" t="s">
        <v>291</v>
      </c>
      <c r="G228" s="255"/>
      <c r="H228" s="258">
        <v>-866.65300000000002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211</v>
      </c>
      <c r="AU228" s="264" t="s">
        <v>82</v>
      </c>
      <c r="AV228" s="14" t="s">
        <v>82</v>
      </c>
      <c r="AW228" s="14" t="s">
        <v>30</v>
      </c>
      <c r="AX228" s="14" t="s">
        <v>73</v>
      </c>
      <c r="AY228" s="264" t="s">
        <v>202</v>
      </c>
    </row>
    <row r="229" s="16" customFormat="1">
      <c r="A229" s="16"/>
      <c r="B229" s="276"/>
      <c r="C229" s="277"/>
      <c r="D229" s="245" t="s">
        <v>211</v>
      </c>
      <c r="E229" s="278" t="s">
        <v>1</v>
      </c>
      <c r="F229" s="279" t="s">
        <v>241</v>
      </c>
      <c r="G229" s="277"/>
      <c r="H229" s="280">
        <v>29.115999999999985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6" t="s">
        <v>211</v>
      </c>
      <c r="AU229" s="286" t="s">
        <v>82</v>
      </c>
      <c r="AV229" s="16" t="s">
        <v>90</v>
      </c>
      <c r="AW229" s="16" t="s">
        <v>30</v>
      </c>
      <c r="AX229" s="16" t="s">
        <v>73</v>
      </c>
      <c r="AY229" s="286" t="s">
        <v>202</v>
      </c>
    </row>
    <row r="230" s="13" customFormat="1">
      <c r="A230" s="13"/>
      <c r="B230" s="243"/>
      <c r="C230" s="244"/>
      <c r="D230" s="245" t="s">
        <v>211</v>
      </c>
      <c r="E230" s="246" t="s">
        <v>1</v>
      </c>
      <c r="F230" s="247" t="s">
        <v>292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211</v>
      </c>
      <c r="AU230" s="253" t="s">
        <v>82</v>
      </c>
      <c r="AV230" s="13" t="s">
        <v>80</v>
      </c>
      <c r="AW230" s="13" t="s">
        <v>30</v>
      </c>
      <c r="AX230" s="13" t="s">
        <v>73</v>
      </c>
      <c r="AY230" s="253" t="s">
        <v>202</v>
      </c>
    </row>
    <row r="231" s="14" customFormat="1">
      <c r="A231" s="14"/>
      <c r="B231" s="254"/>
      <c r="C231" s="255"/>
      <c r="D231" s="245" t="s">
        <v>211</v>
      </c>
      <c r="E231" s="256" t="s">
        <v>1</v>
      </c>
      <c r="F231" s="257" t="s">
        <v>293</v>
      </c>
      <c r="G231" s="255"/>
      <c r="H231" s="258">
        <v>34.356999999999999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211</v>
      </c>
      <c r="AU231" s="264" t="s">
        <v>82</v>
      </c>
      <c r="AV231" s="14" t="s">
        <v>82</v>
      </c>
      <c r="AW231" s="14" t="s">
        <v>30</v>
      </c>
      <c r="AX231" s="14" t="s">
        <v>80</v>
      </c>
      <c r="AY231" s="264" t="s">
        <v>202</v>
      </c>
    </row>
    <row r="232" s="2" customFormat="1" ht="33" customHeight="1">
      <c r="A232" s="40"/>
      <c r="B232" s="41"/>
      <c r="C232" s="230" t="s">
        <v>294</v>
      </c>
      <c r="D232" s="230" t="s">
        <v>204</v>
      </c>
      <c r="E232" s="231" t="s">
        <v>295</v>
      </c>
      <c r="F232" s="232" t="s">
        <v>296</v>
      </c>
      <c r="G232" s="233" t="s">
        <v>297</v>
      </c>
      <c r="H232" s="234">
        <v>52.408999999999999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298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288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289</v>
      </c>
      <c r="G234" s="255"/>
      <c r="H234" s="258">
        <v>895.76900000000001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290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4" customFormat="1">
      <c r="A236" s="14"/>
      <c r="B236" s="254"/>
      <c r="C236" s="255"/>
      <c r="D236" s="245" t="s">
        <v>211</v>
      </c>
      <c r="E236" s="256" t="s">
        <v>1</v>
      </c>
      <c r="F236" s="257" t="s">
        <v>291</v>
      </c>
      <c r="G236" s="255"/>
      <c r="H236" s="258">
        <v>-866.65300000000002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211</v>
      </c>
      <c r="AU236" s="264" t="s">
        <v>82</v>
      </c>
      <c r="AV236" s="14" t="s">
        <v>82</v>
      </c>
      <c r="AW236" s="14" t="s">
        <v>30</v>
      </c>
      <c r="AX236" s="14" t="s">
        <v>73</v>
      </c>
      <c r="AY236" s="264" t="s">
        <v>202</v>
      </c>
    </row>
    <row r="237" s="16" customFormat="1">
      <c r="A237" s="16"/>
      <c r="B237" s="276"/>
      <c r="C237" s="277"/>
      <c r="D237" s="245" t="s">
        <v>211</v>
      </c>
      <c r="E237" s="278" t="s">
        <v>1</v>
      </c>
      <c r="F237" s="279" t="s">
        <v>241</v>
      </c>
      <c r="G237" s="277"/>
      <c r="H237" s="280">
        <v>29.115999999999985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6" t="s">
        <v>211</v>
      </c>
      <c r="AU237" s="286" t="s">
        <v>82</v>
      </c>
      <c r="AV237" s="16" t="s">
        <v>90</v>
      </c>
      <c r="AW237" s="16" t="s">
        <v>30</v>
      </c>
      <c r="AX237" s="16" t="s">
        <v>73</v>
      </c>
      <c r="AY237" s="286" t="s">
        <v>202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299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300</v>
      </c>
      <c r="G239" s="255"/>
      <c r="H239" s="258">
        <v>52.408999999999999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2" customFormat="1" ht="16.5" customHeight="1">
      <c r="A240" s="40"/>
      <c r="B240" s="41"/>
      <c r="C240" s="230" t="s">
        <v>301</v>
      </c>
      <c r="D240" s="230" t="s">
        <v>204</v>
      </c>
      <c r="E240" s="231" t="s">
        <v>302</v>
      </c>
      <c r="F240" s="232" t="s">
        <v>303</v>
      </c>
      <c r="G240" s="233" t="s">
        <v>207</v>
      </c>
      <c r="H240" s="234">
        <v>34.356999999999999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209</v>
      </c>
      <c r="AT240" s="241" t="s">
        <v>204</v>
      </c>
      <c r="AU240" s="241" t="s">
        <v>82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209</v>
      </c>
      <c r="BM240" s="241" t="s">
        <v>304</v>
      </c>
    </row>
    <row r="241" s="14" customFormat="1">
      <c r="A241" s="14"/>
      <c r="B241" s="254"/>
      <c r="C241" s="255"/>
      <c r="D241" s="245" t="s">
        <v>211</v>
      </c>
      <c r="E241" s="256" t="s">
        <v>1</v>
      </c>
      <c r="F241" s="257" t="s">
        <v>305</v>
      </c>
      <c r="G241" s="255"/>
      <c r="H241" s="258">
        <v>34.356999999999999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211</v>
      </c>
      <c r="AU241" s="264" t="s">
        <v>82</v>
      </c>
      <c r="AV241" s="14" t="s">
        <v>82</v>
      </c>
      <c r="AW241" s="14" t="s">
        <v>30</v>
      </c>
      <c r="AX241" s="14" t="s">
        <v>80</v>
      </c>
      <c r="AY241" s="264" t="s">
        <v>202</v>
      </c>
    </row>
    <row r="242" s="12" customFormat="1" ht="22.8" customHeight="1">
      <c r="A242" s="12"/>
      <c r="B242" s="214"/>
      <c r="C242" s="215"/>
      <c r="D242" s="216" t="s">
        <v>72</v>
      </c>
      <c r="E242" s="228" t="s">
        <v>82</v>
      </c>
      <c r="F242" s="228" t="s">
        <v>306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SUM(P243:P326)</f>
        <v>0</v>
      </c>
      <c r="Q242" s="222"/>
      <c r="R242" s="223">
        <f>SUM(R243:R326)</f>
        <v>245.56853527636287</v>
      </c>
      <c r="S242" s="222"/>
      <c r="T242" s="224">
        <f>SUM(T243:T326)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80</v>
      </c>
      <c r="AY242" s="225" t="s">
        <v>202</v>
      </c>
      <c r="BK242" s="227">
        <f>SUM(BK243:BK326)</f>
        <v>0</v>
      </c>
    </row>
    <row r="243" s="2" customFormat="1" ht="24.15" customHeight="1">
      <c r="A243" s="40"/>
      <c r="B243" s="41"/>
      <c r="C243" s="230" t="s">
        <v>307</v>
      </c>
      <c r="D243" s="230" t="s">
        <v>204</v>
      </c>
      <c r="E243" s="231" t="s">
        <v>308</v>
      </c>
      <c r="F243" s="232" t="s">
        <v>309</v>
      </c>
      <c r="G243" s="233" t="s">
        <v>207</v>
      </c>
      <c r="H243" s="234">
        <v>0.96799999999999997</v>
      </c>
      <c r="I243" s="235"/>
      <c r="J243" s="236">
        <f>ROUND(I243*H243,2)</f>
        <v>0</v>
      </c>
      <c r="K243" s="232" t="s">
        <v>1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2.3010199999999998</v>
      </c>
      <c r="R243" s="239">
        <f>Q243*H243</f>
        <v>2.2273873599999998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82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310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311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4" customFormat="1">
      <c r="A245" s="14"/>
      <c r="B245" s="254"/>
      <c r="C245" s="255"/>
      <c r="D245" s="245" t="s">
        <v>211</v>
      </c>
      <c r="E245" s="256" t="s">
        <v>1</v>
      </c>
      <c r="F245" s="257" t="s">
        <v>312</v>
      </c>
      <c r="G245" s="255"/>
      <c r="H245" s="258">
        <v>0.96799999999999997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211</v>
      </c>
      <c r="AU245" s="264" t="s">
        <v>82</v>
      </c>
      <c r="AV245" s="14" t="s">
        <v>82</v>
      </c>
      <c r="AW245" s="14" t="s">
        <v>30</v>
      </c>
      <c r="AX245" s="14" t="s">
        <v>80</v>
      </c>
      <c r="AY245" s="264" t="s">
        <v>202</v>
      </c>
    </row>
    <row r="246" s="2" customFormat="1" ht="16.5" customHeight="1">
      <c r="A246" s="40"/>
      <c r="B246" s="41"/>
      <c r="C246" s="230" t="s">
        <v>8</v>
      </c>
      <c r="D246" s="230" t="s">
        <v>204</v>
      </c>
      <c r="E246" s="231" t="s">
        <v>313</v>
      </c>
      <c r="F246" s="232" t="s">
        <v>314</v>
      </c>
      <c r="G246" s="233" t="s">
        <v>297</v>
      </c>
      <c r="H246" s="234">
        <v>0.057000000000000002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1.0627727797</v>
      </c>
      <c r="R246" s="239">
        <f>Q246*H246</f>
        <v>0.060578048442899997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209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315</v>
      </c>
    </row>
    <row r="247" s="13" customFormat="1">
      <c r="A247" s="13"/>
      <c r="B247" s="243"/>
      <c r="C247" s="244"/>
      <c r="D247" s="245" t="s">
        <v>211</v>
      </c>
      <c r="E247" s="246" t="s">
        <v>1</v>
      </c>
      <c r="F247" s="247" t="s">
        <v>311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211</v>
      </c>
      <c r="AU247" s="253" t="s">
        <v>82</v>
      </c>
      <c r="AV247" s="13" t="s">
        <v>80</v>
      </c>
      <c r="AW247" s="13" t="s">
        <v>30</v>
      </c>
      <c r="AX247" s="13" t="s">
        <v>73</v>
      </c>
      <c r="AY247" s="253" t="s">
        <v>202</v>
      </c>
    </row>
    <row r="248" s="14" customFormat="1">
      <c r="A248" s="14"/>
      <c r="B248" s="254"/>
      <c r="C248" s="255"/>
      <c r="D248" s="245" t="s">
        <v>211</v>
      </c>
      <c r="E248" s="256" t="s">
        <v>1</v>
      </c>
      <c r="F248" s="257" t="s">
        <v>316</v>
      </c>
      <c r="G248" s="255"/>
      <c r="H248" s="258">
        <v>0.057000000000000002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211</v>
      </c>
      <c r="AU248" s="264" t="s">
        <v>82</v>
      </c>
      <c r="AV248" s="14" t="s">
        <v>82</v>
      </c>
      <c r="AW248" s="14" t="s">
        <v>30</v>
      </c>
      <c r="AX248" s="14" t="s">
        <v>80</v>
      </c>
      <c r="AY248" s="264" t="s">
        <v>202</v>
      </c>
    </row>
    <row r="249" s="2" customFormat="1" ht="16.5" customHeight="1">
      <c r="A249" s="40"/>
      <c r="B249" s="41"/>
      <c r="C249" s="230" t="s">
        <v>317</v>
      </c>
      <c r="D249" s="230" t="s">
        <v>204</v>
      </c>
      <c r="E249" s="231" t="s">
        <v>318</v>
      </c>
      <c r="F249" s="232" t="s">
        <v>319</v>
      </c>
      <c r="G249" s="233" t="s">
        <v>207</v>
      </c>
      <c r="H249" s="234">
        <v>10.483000000000001</v>
      </c>
      <c r="I249" s="235"/>
      <c r="J249" s="236">
        <f>ROUND(I249*H249,2)</f>
        <v>0</v>
      </c>
      <c r="K249" s="232" t="s">
        <v>320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2.3010199999999998</v>
      </c>
      <c r="R249" s="239">
        <f>Q249*H249</f>
        <v>24.121592660000001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209</v>
      </c>
      <c r="AT249" s="241" t="s">
        <v>204</v>
      </c>
      <c r="AU249" s="241" t="s">
        <v>82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209</v>
      </c>
      <c r="BM249" s="241" t="s">
        <v>321</v>
      </c>
    </row>
    <row r="250" s="13" customFormat="1">
      <c r="A250" s="13"/>
      <c r="B250" s="243"/>
      <c r="C250" s="244"/>
      <c r="D250" s="245" t="s">
        <v>211</v>
      </c>
      <c r="E250" s="246" t="s">
        <v>1</v>
      </c>
      <c r="F250" s="247" t="s">
        <v>226</v>
      </c>
      <c r="G250" s="244"/>
      <c r="H250" s="246" t="s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211</v>
      </c>
      <c r="AU250" s="253" t="s">
        <v>82</v>
      </c>
      <c r="AV250" s="13" t="s">
        <v>80</v>
      </c>
      <c r="AW250" s="13" t="s">
        <v>30</v>
      </c>
      <c r="AX250" s="13" t="s">
        <v>73</v>
      </c>
      <c r="AY250" s="253" t="s">
        <v>202</v>
      </c>
    </row>
    <row r="251" s="13" customFormat="1">
      <c r="A251" s="13"/>
      <c r="B251" s="243"/>
      <c r="C251" s="244"/>
      <c r="D251" s="245" t="s">
        <v>211</v>
      </c>
      <c r="E251" s="246" t="s">
        <v>1</v>
      </c>
      <c r="F251" s="247" t="s">
        <v>226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211</v>
      </c>
      <c r="AU251" s="253" t="s">
        <v>82</v>
      </c>
      <c r="AV251" s="13" t="s">
        <v>80</v>
      </c>
      <c r="AW251" s="13" t="s">
        <v>30</v>
      </c>
      <c r="AX251" s="13" t="s">
        <v>73</v>
      </c>
      <c r="AY251" s="253" t="s">
        <v>202</v>
      </c>
    </row>
    <row r="252" s="13" customFormat="1">
      <c r="A252" s="13"/>
      <c r="B252" s="243"/>
      <c r="C252" s="244"/>
      <c r="D252" s="245" t="s">
        <v>211</v>
      </c>
      <c r="E252" s="246" t="s">
        <v>1</v>
      </c>
      <c r="F252" s="247" t="s">
        <v>227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211</v>
      </c>
      <c r="AU252" s="253" t="s">
        <v>82</v>
      </c>
      <c r="AV252" s="13" t="s">
        <v>80</v>
      </c>
      <c r="AW252" s="13" t="s">
        <v>30</v>
      </c>
      <c r="AX252" s="13" t="s">
        <v>73</v>
      </c>
      <c r="AY252" s="253" t="s">
        <v>202</v>
      </c>
    </row>
    <row r="253" s="14" customFormat="1">
      <c r="A253" s="14"/>
      <c r="B253" s="254"/>
      <c r="C253" s="255"/>
      <c r="D253" s="245" t="s">
        <v>211</v>
      </c>
      <c r="E253" s="256" t="s">
        <v>1</v>
      </c>
      <c r="F253" s="257" t="s">
        <v>228</v>
      </c>
      <c r="G253" s="255"/>
      <c r="H253" s="258">
        <v>5.8300000000000001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211</v>
      </c>
      <c r="AU253" s="264" t="s">
        <v>82</v>
      </c>
      <c r="AV253" s="14" t="s">
        <v>82</v>
      </c>
      <c r="AW253" s="14" t="s">
        <v>30</v>
      </c>
      <c r="AX253" s="14" t="s">
        <v>73</v>
      </c>
      <c r="AY253" s="264" t="s">
        <v>202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231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232</v>
      </c>
      <c r="G255" s="255"/>
      <c r="H255" s="258">
        <v>3.1299999999999999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3" customFormat="1">
      <c r="A256" s="13"/>
      <c r="B256" s="243"/>
      <c r="C256" s="244"/>
      <c r="D256" s="245" t="s">
        <v>211</v>
      </c>
      <c r="E256" s="246" t="s">
        <v>1</v>
      </c>
      <c r="F256" s="247" t="s">
        <v>229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211</v>
      </c>
      <c r="AU256" s="253" t="s">
        <v>82</v>
      </c>
      <c r="AV256" s="13" t="s">
        <v>80</v>
      </c>
      <c r="AW256" s="13" t="s">
        <v>30</v>
      </c>
      <c r="AX256" s="13" t="s">
        <v>73</v>
      </c>
      <c r="AY256" s="253" t="s">
        <v>202</v>
      </c>
    </row>
    <row r="257" s="14" customFormat="1">
      <c r="A257" s="14"/>
      <c r="B257" s="254"/>
      <c r="C257" s="255"/>
      <c r="D257" s="245" t="s">
        <v>211</v>
      </c>
      <c r="E257" s="256" t="s">
        <v>1</v>
      </c>
      <c r="F257" s="257" t="s">
        <v>322</v>
      </c>
      <c r="G257" s="255"/>
      <c r="H257" s="258">
        <v>1.365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211</v>
      </c>
      <c r="AU257" s="264" t="s">
        <v>82</v>
      </c>
      <c r="AV257" s="14" t="s">
        <v>82</v>
      </c>
      <c r="AW257" s="14" t="s">
        <v>30</v>
      </c>
      <c r="AX257" s="14" t="s">
        <v>73</v>
      </c>
      <c r="AY257" s="264" t="s">
        <v>202</v>
      </c>
    </row>
    <row r="258" s="13" customFormat="1">
      <c r="A258" s="13"/>
      <c r="B258" s="243"/>
      <c r="C258" s="244"/>
      <c r="D258" s="245" t="s">
        <v>211</v>
      </c>
      <c r="E258" s="246" t="s">
        <v>1</v>
      </c>
      <c r="F258" s="247" t="s">
        <v>323</v>
      </c>
      <c r="G258" s="244"/>
      <c r="H258" s="246" t="s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211</v>
      </c>
      <c r="AU258" s="253" t="s">
        <v>82</v>
      </c>
      <c r="AV258" s="13" t="s">
        <v>80</v>
      </c>
      <c r="AW258" s="13" t="s">
        <v>30</v>
      </c>
      <c r="AX258" s="13" t="s">
        <v>73</v>
      </c>
      <c r="AY258" s="253" t="s">
        <v>202</v>
      </c>
    </row>
    <row r="259" s="14" customFormat="1">
      <c r="A259" s="14"/>
      <c r="B259" s="254"/>
      <c r="C259" s="255"/>
      <c r="D259" s="245" t="s">
        <v>211</v>
      </c>
      <c r="E259" s="256" t="s">
        <v>1</v>
      </c>
      <c r="F259" s="257" t="s">
        <v>324</v>
      </c>
      <c r="G259" s="255"/>
      <c r="H259" s="258">
        <v>0.158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211</v>
      </c>
      <c r="AU259" s="264" t="s">
        <v>82</v>
      </c>
      <c r="AV259" s="14" t="s">
        <v>82</v>
      </c>
      <c r="AW259" s="14" t="s">
        <v>30</v>
      </c>
      <c r="AX259" s="14" t="s">
        <v>73</v>
      </c>
      <c r="AY259" s="264" t="s">
        <v>202</v>
      </c>
    </row>
    <row r="260" s="15" customFormat="1">
      <c r="A260" s="15"/>
      <c r="B260" s="265"/>
      <c r="C260" s="266"/>
      <c r="D260" s="245" t="s">
        <v>211</v>
      </c>
      <c r="E260" s="267" t="s">
        <v>1</v>
      </c>
      <c r="F260" s="268" t="s">
        <v>222</v>
      </c>
      <c r="G260" s="266"/>
      <c r="H260" s="269">
        <v>10.483000000000001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211</v>
      </c>
      <c r="AU260" s="275" t="s">
        <v>82</v>
      </c>
      <c r="AV260" s="15" t="s">
        <v>209</v>
      </c>
      <c r="AW260" s="15" t="s">
        <v>30</v>
      </c>
      <c r="AX260" s="15" t="s">
        <v>80</v>
      </c>
      <c r="AY260" s="275" t="s">
        <v>202</v>
      </c>
    </row>
    <row r="261" s="2" customFormat="1" ht="16.5" customHeight="1">
      <c r="A261" s="40"/>
      <c r="B261" s="41"/>
      <c r="C261" s="230" t="s">
        <v>325</v>
      </c>
      <c r="D261" s="230" t="s">
        <v>204</v>
      </c>
      <c r="E261" s="231" t="s">
        <v>326</v>
      </c>
      <c r="F261" s="232" t="s">
        <v>327</v>
      </c>
      <c r="G261" s="233" t="s">
        <v>254</v>
      </c>
      <c r="H261" s="234">
        <v>15.140000000000001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0.0026919000000000001</v>
      </c>
      <c r="R261" s="239">
        <f>Q261*H261</f>
        <v>0.040755366000000001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209</v>
      </c>
      <c r="AT261" s="241" t="s">
        <v>204</v>
      </c>
      <c r="AU261" s="241" t="s">
        <v>82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328</v>
      </c>
    </row>
    <row r="262" s="13" customFormat="1">
      <c r="A262" s="13"/>
      <c r="B262" s="243"/>
      <c r="C262" s="244"/>
      <c r="D262" s="245" t="s">
        <v>211</v>
      </c>
      <c r="E262" s="246" t="s">
        <v>1</v>
      </c>
      <c r="F262" s="247" t="s">
        <v>229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211</v>
      </c>
      <c r="AU262" s="253" t="s">
        <v>82</v>
      </c>
      <c r="AV262" s="13" t="s">
        <v>80</v>
      </c>
      <c r="AW262" s="13" t="s">
        <v>30</v>
      </c>
      <c r="AX262" s="13" t="s">
        <v>73</v>
      </c>
      <c r="AY262" s="253" t="s">
        <v>202</v>
      </c>
    </row>
    <row r="263" s="13" customFormat="1">
      <c r="A263" s="13"/>
      <c r="B263" s="243"/>
      <c r="C263" s="244"/>
      <c r="D263" s="245" t="s">
        <v>211</v>
      </c>
      <c r="E263" s="246" t="s">
        <v>1</v>
      </c>
      <c r="F263" s="247" t="s">
        <v>329</v>
      </c>
      <c r="G263" s="244"/>
      <c r="H263" s="246" t="s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211</v>
      </c>
      <c r="AU263" s="253" t="s">
        <v>82</v>
      </c>
      <c r="AV263" s="13" t="s">
        <v>80</v>
      </c>
      <c r="AW263" s="13" t="s">
        <v>30</v>
      </c>
      <c r="AX263" s="13" t="s">
        <v>73</v>
      </c>
      <c r="AY263" s="253" t="s">
        <v>202</v>
      </c>
    </row>
    <row r="264" s="14" customFormat="1">
      <c r="A264" s="14"/>
      <c r="B264" s="254"/>
      <c r="C264" s="255"/>
      <c r="D264" s="245" t="s">
        <v>211</v>
      </c>
      <c r="E264" s="256" t="s">
        <v>1</v>
      </c>
      <c r="F264" s="257" t="s">
        <v>330</v>
      </c>
      <c r="G264" s="255"/>
      <c r="H264" s="258">
        <v>14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211</v>
      </c>
      <c r="AU264" s="264" t="s">
        <v>82</v>
      </c>
      <c r="AV264" s="14" t="s">
        <v>82</v>
      </c>
      <c r="AW264" s="14" t="s">
        <v>30</v>
      </c>
      <c r="AX264" s="14" t="s">
        <v>73</v>
      </c>
      <c r="AY264" s="264" t="s">
        <v>202</v>
      </c>
    </row>
    <row r="265" s="13" customFormat="1">
      <c r="A265" s="13"/>
      <c r="B265" s="243"/>
      <c r="C265" s="244"/>
      <c r="D265" s="245" t="s">
        <v>211</v>
      </c>
      <c r="E265" s="246" t="s">
        <v>1</v>
      </c>
      <c r="F265" s="247" t="s">
        <v>323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211</v>
      </c>
      <c r="AU265" s="253" t="s">
        <v>82</v>
      </c>
      <c r="AV265" s="13" t="s">
        <v>80</v>
      </c>
      <c r="AW265" s="13" t="s">
        <v>30</v>
      </c>
      <c r="AX265" s="13" t="s">
        <v>73</v>
      </c>
      <c r="AY265" s="253" t="s">
        <v>202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331</v>
      </c>
      <c r="G266" s="255"/>
      <c r="H266" s="258">
        <v>1.1399999999999999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82</v>
      </c>
      <c r="AV266" s="14" t="s">
        <v>82</v>
      </c>
      <c r="AW266" s="14" t="s">
        <v>30</v>
      </c>
      <c r="AX266" s="14" t="s">
        <v>73</v>
      </c>
      <c r="AY266" s="264" t="s">
        <v>202</v>
      </c>
    </row>
    <row r="267" s="15" customFormat="1">
      <c r="A267" s="15"/>
      <c r="B267" s="265"/>
      <c r="C267" s="266"/>
      <c r="D267" s="245" t="s">
        <v>211</v>
      </c>
      <c r="E267" s="267" t="s">
        <v>1</v>
      </c>
      <c r="F267" s="268" t="s">
        <v>222</v>
      </c>
      <c r="G267" s="266"/>
      <c r="H267" s="269">
        <v>15.140000000000001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211</v>
      </c>
      <c r="AU267" s="275" t="s">
        <v>82</v>
      </c>
      <c r="AV267" s="15" t="s">
        <v>209</v>
      </c>
      <c r="AW267" s="15" t="s">
        <v>30</v>
      </c>
      <c r="AX267" s="15" t="s">
        <v>80</v>
      </c>
      <c r="AY267" s="275" t="s">
        <v>202</v>
      </c>
    </row>
    <row r="268" s="2" customFormat="1" ht="16.5" customHeight="1">
      <c r="A268" s="40"/>
      <c r="B268" s="41"/>
      <c r="C268" s="230" t="s">
        <v>332</v>
      </c>
      <c r="D268" s="230" t="s">
        <v>204</v>
      </c>
      <c r="E268" s="231" t="s">
        <v>333</v>
      </c>
      <c r="F268" s="232" t="s">
        <v>334</v>
      </c>
      <c r="G268" s="233" t="s">
        <v>254</v>
      </c>
      <c r="H268" s="234">
        <v>15.140000000000001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82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335</v>
      </c>
    </row>
    <row r="269" s="2" customFormat="1" ht="24.15" customHeight="1">
      <c r="A269" s="40"/>
      <c r="B269" s="41"/>
      <c r="C269" s="230" t="s">
        <v>336</v>
      </c>
      <c r="D269" s="230" t="s">
        <v>204</v>
      </c>
      <c r="E269" s="231" t="s">
        <v>337</v>
      </c>
      <c r="F269" s="232" t="s">
        <v>338</v>
      </c>
      <c r="G269" s="233" t="s">
        <v>254</v>
      </c>
      <c r="H269" s="234">
        <v>22.399999999999999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0.37678477999999999</v>
      </c>
      <c r="R269" s="239">
        <f>Q269*H269</f>
        <v>8.4399790719999999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339</v>
      </c>
    </row>
    <row r="270" s="13" customFormat="1">
      <c r="A270" s="13"/>
      <c r="B270" s="243"/>
      <c r="C270" s="244"/>
      <c r="D270" s="245" t="s">
        <v>211</v>
      </c>
      <c r="E270" s="246" t="s">
        <v>1</v>
      </c>
      <c r="F270" s="247" t="s">
        <v>268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211</v>
      </c>
      <c r="AU270" s="253" t="s">
        <v>82</v>
      </c>
      <c r="AV270" s="13" t="s">
        <v>80</v>
      </c>
      <c r="AW270" s="13" t="s">
        <v>30</v>
      </c>
      <c r="AX270" s="13" t="s">
        <v>73</v>
      </c>
      <c r="AY270" s="253" t="s">
        <v>202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340</v>
      </c>
      <c r="G271" s="255"/>
      <c r="H271" s="258">
        <v>22.399999999999999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80</v>
      </c>
      <c r="AY271" s="264" t="s">
        <v>202</v>
      </c>
    </row>
    <row r="272" s="2" customFormat="1" ht="37.8" customHeight="1">
      <c r="A272" s="40"/>
      <c r="B272" s="41"/>
      <c r="C272" s="230" t="s">
        <v>341</v>
      </c>
      <c r="D272" s="230" t="s">
        <v>204</v>
      </c>
      <c r="E272" s="231" t="s">
        <v>342</v>
      </c>
      <c r="F272" s="232" t="s">
        <v>343</v>
      </c>
      <c r="G272" s="233" t="s">
        <v>254</v>
      </c>
      <c r="H272" s="234">
        <v>51.725000000000001</v>
      </c>
      <c r="I272" s="235"/>
      <c r="J272" s="236">
        <f>ROUND(I272*H272,2)</f>
        <v>0</v>
      </c>
      <c r="K272" s="232" t="s">
        <v>320</v>
      </c>
      <c r="L272" s="46"/>
      <c r="M272" s="237" t="s">
        <v>1</v>
      </c>
      <c r="N272" s="238" t="s">
        <v>38</v>
      </c>
      <c r="O272" s="93"/>
      <c r="P272" s="239">
        <f>O272*H272</f>
        <v>0</v>
      </c>
      <c r="Q272" s="239">
        <v>1.0146</v>
      </c>
      <c r="R272" s="239">
        <f>Q272*H272</f>
        <v>52.480184999999999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209</v>
      </c>
      <c r="AT272" s="241" t="s">
        <v>204</v>
      </c>
      <c r="AU272" s="241" t="s">
        <v>82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209</v>
      </c>
      <c r="BM272" s="241" t="s">
        <v>344</v>
      </c>
    </row>
    <row r="273" s="13" customFormat="1">
      <c r="A273" s="13"/>
      <c r="B273" s="243"/>
      <c r="C273" s="244"/>
      <c r="D273" s="245" t="s">
        <v>211</v>
      </c>
      <c r="E273" s="246" t="s">
        <v>1</v>
      </c>
      <c r="F273" s="247" t="s">
        <v>345</v>
      </c>
      <c r="G273" s="244"/>
      <c r="H273" s="246" t="s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211</v>
      </c>
      <c r="AU273" s="253" t="s">
        <v>82</v>
      </c>
      <c r="AV273" s="13" t="s">
        <v>80</v>
      </c>
      <c r="AW273" s="13" t="s">
        <v>30</v>
      </c>
      <c r="AX273" s="13" t="s">
        <v>73</v>
      </c>
      <c r="AY273" s="253" t="s">
        <v>202</v>
      </c>
    </row>
    <row r="274" s="14" customFormat="1">
      <c r="A274" s="14"/>
      <c r="B274" s="254"/>
      <c r="C274" s="255"/>
      <c r="D274" s="245" t="s">
        <v>211</v>
      </c>
      <c r="E274" s="256" t="s">
        <v>1</v>
      </c>
      <c r="F274" s="257" t="s">
        <v>346</v>
      </c>
      <c r="G274" s="255"/>
      <c r="H274" s="258">
        <v>42.299999999999997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211</v>
      </c>
      <c r="AU274" s="264" t="s">
        <v>82</v>
      </c>
      <c r="AV274" s="14" t="s">
        <v>82</v>
      </c>
      <c r="AW274" s="14" t="s">
        <v>30</v>
      </c>
      <c r="AX274" s="14" t="s">
        <v>73</v>
      </c>
      <c r="AY274" s="264" t="s">
        <v>202</v>
      </c>
    </row>
    <row r="275" s="13" customFormat="1">
      <c r="A275" s="13"/>
      <c r="B275" s="243"/>
      <c r="C275" s="244"/>
      <c r="D275" s="245" t="s">
        <v>211</v>
      </c>
      <c r="E275" s="246" t="s">
        <v>1</v>
      </c>
      <c r="F275" s="247" t="s">
        <v>347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211</v>
      </c>
      <c r="AU275" s="253" t="s">
        <v>82</v>
      </c>
      <c r="AV275" s="13" t="s">
        <v>80</v>
      </c>
      <c r="AW275" s="13" t="s">
        <v>30</v>
      </c>
      <c r="AX275" s="13" t="s">
        <v>73</v>
      </c>
      <c r="AY275" s="253" t="s">
        <v>202</v>
      </c>
    </row>
    <row r="276" s="14" customFormat="1">
      <c r="A276" s="14"/>
      <c r="B276" s="254"/>
      <c r="C276" s="255"/>
      <c r="D276" s="245" t="s">
        <v>211</v>
      </c>
      <c r="E276" s="256" t="s">
        <v>1</v>
      </c>
      <c r="F276" s="257" t="s">
        <v>348</v>
      </c>
      <c r="G276" s="255"/>
      <c r="H276" s="258">
        <v>4.9249999999999998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211</v>
      </c>
      <c r="AU276" s="264" t="s">
        <v>82</v>
      </c>
      <c r="AV276" s="14" t="s">
        <v>82</v>
      </c>
      <c r="AW276" s="14" t="s">
        <v>30</v>
      </c>
      <c r="AX276" s="14" t="s">
        <v>73</v>
      </c>
      <c r="AY276" s="264" t="s">
        <v>202</v>
      </c>
    </row>
    <row r="277" s="13" customFormat="1">
      <c r="A277" s="13"/>
      <c r="B277" s="243"/>
      <c r="C277" s="244"/>
      <c r="D277" s="245" t="s">
        <v>211</v>
      </c>
      <c r="E277" s="246" t="s">
        <v>1</v>
      </c>
      <c r="F277" s="247" t="s">
        <v>349</v>
      </c>
      <c r="G277" s="244"/>
      <c r="H277" s="246" t="s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211</v>
      </c>
      <c r="AU277" s="253" t="s">
        <v>82</v>
      </c>
      <c r="AV277" s="13" t="s">
        <v>80</v>
      </c>
      <c r="AW277" s="13" t="s">
        <v>30</v>
      </c>
      <c r="AX277" s="13" t="s">
        <v>73</v>
      </c>
      <c r="AY277" s="253" t="s">
        <v>202</v>
      </c>
    </row>
    <row r="278" s="13" customFormat="1">
      <c r="A278" s="13"/>
      <c r="B278" s="243"/>
      <c r="C278" s="244"/>
      <c r="D278" s="245" t="s">
        <v>211</v>
      </c>
      <c r="E278" s="246" t="s">
        <v>1</v>
      </c>
      <c r="F278" s="247" t="s">
        <v>329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211</v>
      </c>
      <c r="AU278" s="253" t="s">
        <v>82</v>
      </c>
      <c r="AV278" s="13" t="s">
        <v>80</v>
      </c>
      <c r="AW278" s="13" t="s">
        <v>30</v>
      </c>
      <c r="AX278" s="13" t="s">
        <v>73</v>
      </c>
      <c r="AY278" s="253" t="s">
        <v>202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350</v>
      </c>
      <c r="G279" s="255"/>
      <c r="H279" s="258">
        <v>4.5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5" customFormat="1">
      <c r="A280" s="15"/>
      <c r="B280" s="265"/>
      <c r="C280" s="266"/>
      <c r="D280" s="245" t="s">
        <v>211</v>
      </c>
      <c r="E280" s="267" t="s">
        <v>1</v>
      </c>
      <c r="F280" s="268" t="s">
        <v>222</v>
      </c>
      <c r="G280" s="266"/>
      <c r="H280" s="269">
        <v>51.724999999999994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211</v>
      </c>
      <c r="AU280" s="275" t="s">
        <v>82</v>
      </c>
      <c r="AV280" s="15" t="s">
        <v>209</v>
      </c>
      <c r="AW280" s="15" t="s">
        <v>30</v>
      </c>
      <c r="AX280" s="15" t="s">
        <v>80</v>
      </c>
      <c r="AY280" s="275" t="s">
        <v>202</v>
      </c>
    </row>
    <row r="281" s="2" customFormat="1" ht="37.8" customHeight="1">
      <c r="A281" s="40"/>
      <c r="B281" s="41"/>
      <c r="C281" s="230" t="s">
        <v>7</v>
      </c>
      <c r="D281" s="230" t="s">
        <v>204</v>
      </c>
      <c r="E281" s="231" t="s">
        <v>351</v>
      </c>
      <c r="F281" s="232" t="s">
        <v>352</v>
      </c>
      <c r="G281" s="233" t="s">
        <v>353</v>
      </c>
      <c r="H281" s="234">
        <v>1</v>
      </c>
      <c r="I281" s="235"/>
      <c r="J281" s="236">
        <f>ROUND(I281*H281,2)</f>
        <v>0</v>
      </c>
      <c r="K281" s="232" t="s">
        <v>320</v>
      </c>
      <c r="L281" s="46"/>
      <c r="M281" s="237" t="s">
        <v>1</v>
      </c>
      <c r="N281" s="238" t="s">
        <v>38</v>
      </c>
      <c r="O281" s="93"/>
      <c r="P281" s="239">
        <f>O281*H281</f>
        <v>0</v>
      </c>
      <c r="Q281" s="239">
        <v>1.0146</v>
      </c>
      <c r="R281" s="239">
        <f>Q281*H281</f>
        <v>1.0146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209</v>
      </c>
      <c r="AT281" s="241" t="s">
        <v>204</v>
      </c>
      <c r="AU281" s="241" t="s">
        <v>82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354</v>
      </c>
    </row>
    <row r="282" s="2" customFormat="1" ht="24.15" customHeight="1">
      <c r="A282" s="40"/>
      <c r="B282" s="41"/>
      <c r="C282" s="230" t="s">
        <v>355</v>
      </c>
      <c r="D282" s="230" t="s">
        <v>204</v>
      </c>
      <c r="E282" s="231" t="s">
        <v>356</v>
      </c>
      <c r="F282" s="232" t="s">
        <v>357</v>
      </c>
      <c r="G282" s="233" t="s">
        <v>297</v>
      </c>
      <c r="H282" s="234">
        <v>1.2509999999999999</v>
      </c>
      <c r="I282" s="235"/>
      <c r="J282" s="236">
        <f>ROUND(I282*H282,2)</f>
        <v>0</v>
      </c>
      <c r="K282" s="232" t="s">
        <v>208</v>
      </c>
      <c r="L282" s="46"/>
      <c r="M282" s="237" t="s">
        <v>1</v>
      </c>
      <c r="N282" s="238" t="s">
        <v>38</v>
      </c>
      <c r="O282" s="93"/>
      <c r="P282" s="239">
        <f>O282*H282</f>
        <v>0</v>
      </c>
      <c r="Q282" s="239">
        <v>1.05940312</v>
      </c>
      <c r="R282" s="239">
        <f>Q282*H282</f>
        <v>1.32531330312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209</v>
      </c>
      <c r="AT282" s="241" t="s">
        <v>204</v>
      </c>
      <c r="AU282" s="241" t="s">
        <v>82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358</v>
      </c>
    </row>
    <row r="283" s="13" customFormat="1">
      <c r="A283" s="13"/>
      <c r="B283" s="243"/>
      <c r="C283" s="244"/>
      <c r="D283" s="245" t="s">
        <v>211</v>
      </c>
      <c r="E283" s="246" t="s">
        <v>1</v>
      </c>
      <c r="F283" s="247" t="s">
        <v>359</v>
      </c>
      <c r="G283" s="244"/>
      <c r="H283" s="246" t="s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211</v>
      </c>
      <c r="AU283" s="253" t="s">
        <v>82</v>
      </c>
      <c r="AV283" s="13" t="s">
        <v>80</v>
      </c>
      <c r="AW283" s="13" t="s">
        <v>30</v>
      </c>
      <c r="AX283" s="13" t="s">
        <v>73</v>
      </c>
      <c r="AY283" s="253" t="s">
        <v>202</v>
      </c>
    </row>
    <row r="284" s="14" customFormat="1">
      <c r="A284" s="14"/>
      <c r="B284" s="254"/>
      <c r="C284" s="255"/>
      <c r="D284" s="245" t="s">
        <v>211</v>
      </c>
      <c r="E284" s="256" t="s">
        <v>1</v>
      </c>
      <c r="F284" s="257" t="s">
        <v>360</v>
      </c>
      <c r="G284" s="255"/>
      <c r="H284" s="258">
        <v>1.117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211</v>
      </c>
      <c r="AU284" s="264" t="s">
        <v>82</v>
      </c>
      <c r="AV284" s="14" t="s">
        <v>82</v>
      </c>
      <c r="AW284" s="14" t="s">
        <v>30</v>
      </c>
      <c r="AX284" s="14" t="s">
        <v>73</v>
      </c>
      <c r="AY284" s="264" t="s">
        <v>202</v>
      </c>
    </row>
    <row r="285" s="13" customFormat="1">
      <c r="A285" s="13"/>
      <c r="B285" s="243"/>
      <c r="C285" s="244"/>
      <c r="D285" s="245" t="s">
        <v>211</v>
      </c>
      <c r="E285" s="246" t="s">
        <v>1</v>
      </c>
      <c r="F285" s="247" t="s">
        <v>361</v>
      </c>
      <c r="G285" s="244"/>
      <c r="H285" s="246" t="s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211</v>
      </c>
      <c r="AU285" s="253" t="s">
        <v>82</v>
      </c>
      <c r="AV285" s="13" t="s">
        <v>80</v>
      </c>
      <c r="AW285" s="13" t="s">
        <v>30</v>
      </c>
      <c r="AX285" s="13" t="s">
        <v>73</v>
      </c>
      <c r="AY285" s="253" t="s">
        <v>202</v>
      </c>
    </row>
    <row r="286" s="14" customFormat="1">
      <c r="A286" s="14"/>
      <c r="B286" s="254"/>
      <c r="C286" s="255"/>
      <c r="D286" s="245" t="s">
        <v>211</v>
      </c>
      <c r="E286" s="256" t="s">
        <v>1</v>
      </c>
      <c r="F286" s="257" t="s">
        <v>362</v>
      </c>
      <c r="G286" s="255"/>
      <c r="H286" s="258">
        <v>0.13400000000000001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211</v>
      </c>
      <c r="AU286" s="264" t="s">
        <v>82</v>
      </c>
      <c r="AV286" s="14" t="s">
        <v>82</v>
      </c>
      <c r="AW286" s="14" t="s">
        <v>30</v>
      </c>
      <c r="AX286" s="14" t="s">
        <v>73</v>
      </c>
      <c r="AY286" s="264" t="s">
        <v>202</v>
      </c>
    </row>
    <row r="287" s="15" customFormat="1">
      <c r="A287" s="15"/>
      <c r="B287" s="265"/>
      <c r="C287" s="266"/>
      <c r="D287" s="245" t="s">
        <v>211</v>
      </c>
      <c r="E287" s="267" t="s">
        <v>1</v>
      </c>
      <c r="F287" s="268" t="s">
        <v>222</v>
      </c>
      <c r="G287" s="266"/>
      <c r="H287" s="269">
        <v>1.2509999999999999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211</v>
      </c>
      <c r="AU287" s="275" t="s">
        <v>82</v>
      </c>
      <c r="AV287" s="15" t="s">
        <v>209</v>
      </c>
      <c r="AW287" s="15" t="s">
        <v>30</v>
      </c>
      <c r="AX287" s="15" t="s">
        <v>80</v>
      </c>
      <c r="AY287" s="275" t="s">
        <v>202</v>
      </c>
    </row>
    <row r="288" s="2" customFormat="1" ht="24.15" customHeight="1">
      <c r="A288" s="40"/>
      <c r="B288" s="41"/>
      <c r="C288" s="230" t="s">
        <v>363</v>
      </c>
      <c r="D288" s="230" t="s">
        <v>204</v>
      </c>
      <c r="E288" s="231" t="s">
        <v>364</v>
      </c>
      <c r="F288" s="232" t="s">
        <v>365</v>
      </c>
      <c r="G288" s="233" t="s">
        <v>207</v>
      </c>
      <c r="H288" s="234">
        <v>38.149000000000001</v>
      </c>
      <c r="I288" s="235"/>
      <c r="J288" s="236">
        <f>ROUND(I288*H288,2)</f>
        <v>0</v>
      </c>
      <c r="K288" s="232" t="s">
        <v>208</v>
      </c>
      <c r="L288" s="46"/>
      <c r="M288" s="237" t="s">
        <v>1</v>
      </c>
      <c r="N288" s="238" t="s">
        <v>38</v>
      </c>
      <c r="O288" s="93"/>
      <c r="P288" s="239">
        <f>O288*H288</f>
        <v>0</v>
      </c>
      <c r="Q288" s="239">
        <v>2.1600000000000001</v>
      </c>
      <c r="R288" s="239">
        <f>Q288*H288</f>
        <v>82.401840000000007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209</v>
      </c>
      <c r="AT288" s="241" t="s">
        <v>204</v>
      </c>
      <c r="AU288" s="241" t="s">
        <v>82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366</v>
      </c>
    </row>
    <row r="289" s="13" customFormat="1">
      <c r="A289" s="13"/>
      <c r="B289" s="243"/>
      <c r="C289" s="244"/>
      <c r="D289" s="245" t="s">
        <v>211</v>
      </c>
      <c r="E289" s="246" t="s">
        <v>1</v>
      </c>
      <c r="F289" s="247" t="s">
        <v>367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211</v>
      </c>
      <c r="AU289" s="253" t="s">
        <v>82</v>
      </c>
      <c r="AV289" s="13" t="s">
        <v>80</v>
      </c>
      <c r="AW289" s="13" t="s">
        <v>30</v>
      </c>
      <c r="AX289" s="13" t="s">
        <v>73</v>
      </c>
      <c r="AY289" s="253" t="s">
        <v>202</v>
      </c>
    </row>
    <row r="290" s="13" customFormat="1">
      <c r="A290" s="13"/>
      <c r="B290" s="243"/>
      <c r="C290" s="244"/>
      <c r="D290" s="245" t="s">
        <v>211</v>
      </c>
      <c r="E290" s="246" t="s">
        <v>1</v>
      </c>
      <c r="F290" s="247" t="s">
        <v>329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211</v>
      </c>
      <c r="AU290" s="253" t="s">
        <v>82</v>
      </c>
      <c r="AV290" s="13" t="s">
        <v>80</v>
      </c>
      <c r="AW290" s="13" t="s">
        <v>30</v>
      </c>
      <c r="AX290" s="13" t="s">
        <v>73</v>
      </c>
      <c r="AY290" s="253" t="s">
        <v>202</v>
      </c>
    </row>
    <row r="291" s="13" customFormat="1">
      <c r="A291" s="13"/>
      <c r="B291" s="243"/>
      <c r="C291" s="244"/>
      <c r="D291" s="245" t="s">
        <v>211</v>
      </c>
      <c r="E291" s="246" t="s">
        <v>1</v>
      </c>
      <c r="F291" s="247" t="s">
        <v>368</v>
      </c>
      <c r="G291" s="244"/>
      <c r="H291" s="246" t="s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211</v>
      </c>
      <c r="AU291" s="253" t="s">
        <v>82</v>
      </c>
      <c r="AV291" s="13" t="s">
        <v>80</v>
      </c>
      <c r="AW291" s="13" t="s">
        <v>30</v>
      </c>
      <c r="AX291" s="13" t="s">
        <v>73</v>
      </c>
      <c r="AY291" s="253" t="s">
        <v>202</v>
      </c>
    </row>
    <row r="292" s="14" customFormat="1">
      <c r="A292" s="14"/>
      <c r="B292" s="254"/>
      <c r="C292" s="255"/>
      <c r="D292" s="245" t="s">
        <v>211</v>
      </c>
      <c r="E292" s="256" t="s">
        <v>1</v>
      </c>
      <c r="F292" s="257" t="s">
        <v>369</v>
      </c>
      <c r="G292" s="255"/>
      <c r="H292" s="258">
        <v>22.771999999999998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211</v>
      </c>
      <c r="AU292" s="264" t="s">
        <v>82</v>
      </c>
      <c r="AV292" s="14" t="s">
        <v>82</v>
      </c>
      <c r="AW292" s="14" t="s">
        <v>30</v>
      </c>
      <c r="AX292" s="14" t="s">
        <v>73</v>
      </c>
      <c r="AY292" s="264" t="s">
        <v>202</v>
      </c>
    </row>
    <row r="293" s="13" customFormat="1">
      <c r="A293" s="13"/>
      <c r="B293" s="243"/>
      <c r="C293" s="244"/>
      <c r="D293" s="245" t="s">
        <v>211</v>
      </c>
      <c r="E293" s="246" t="s">
        <v>1</v>
      </c>
      <c r="F293" s="247" t="s">
        <v>370</v>
      </c>
      <c r="G293" s="244"/>
      <c r="H293" s="246" t="s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211</v>
      </c>
      <c r="AU293" s="253" t="s">
        <v>82</v>
      </c>
      <c r="AV293" s="13" t="s">
        <v>80</v>
      </c>
      <c r="AW293" s="13" t="s">
        <v>30</v>
      </c>
      <c r="AX293" s="13" t="s">
        <v>73</v>
      </c>
      <c r="AY293" s="253" t="s">
        <v>202</v>
      </c>
    </row>
    <row r="294" s="14" customFormat="1">
      <c r="A294" s="14"/>
      <c r="B294" s="254"/>
      <c r="C294" s="255"/>
      <c r="D294" s="245" t="s">
        <v>211</v>
      </c>
      <c r="E294" s="256" t="s">
        <v>1</v>
      </c>
      <c r="F294" s="257" t="s">
        <v>371</v>
      </c>
      <c r="G294" s="255"/>
      <c r="H294" s="258">
        <v>10.433999999999999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211</v>
      </c>
      <c r="AU294" s="264" t="s">
        <v>82</v>
      </c>
      <c r="AV294" s="14" t="s">
        <v>82</v>
      </c>
      <c r="AW294" s="14" t="s">
        <v>30</v>
      </c>
      <c r="AX294" s="14" t="s">
        <v>73</v>
      </c>
      <c r="AY294" s="264" t="s">
        <v>202</v>
      </c>
    </row>
    <row r="295" s="13" customFormat="1">
      <c r="A295" s="13"/>
      <c r="B295" s="243"/>
      <c r="C295" s="244"/>
      <c r="D295" s="245" t="s">
        <v>211</v>
      </c>
      <c r="E295" s="246" t="s">
        <v>1</v>
      </c>
      <c r="F295" s="247" t="s">
        <v>372</v>
      </c>
      <c r="G295" s="244"/>
      <c r="H295" s="246" t="s">
        <v>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211</v>
      </c>
      <c r="AU295" s="253" t="s">
        <v>82</v>
      </c>
      <c r="AV295" s="13" t="s">
        <v>80</v>
      </c>
      <c r="AW295" s="13" t="s">
        <v>30</v>
      </c>
      <c r="AX295" s="13" t="s">
        <v>73</v>
      </c>
      <c r="AY295" s="253" t="s">
        <v>202</v>
      </c>
    </row>
    <row r="296" s="13" customFormat="1">
      <c r="A296" s="13"/>
      <c r="B296" s="243"/>
      <c r="C296" s="244"/>
      <c r="D296" s="245" t="s">
        <v>211</v>
      </c>
      <c r="E296" s="246" t="s">
        <v>1</v>
      </c>
      <c r="F296" s="247" t="s">
        <v>373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211</v>
      </c>
      <c r="AU296" s="253" t="s">
        <v>82</v>
      </c>
      <c r="AV296" s="13" t="s">
        <v>80</v>
      </c>
      <c r="AW296" s="13" t="s">
        <v>30</v>
      </c>
      <c r="AX296" s="13" t="s">
        <v>73</v>
      </c>
      <c r="AY296" s="253" t="s">
        <v>202</v>
      </c>
    </row>
    <row r="297" s="14" customFormat="1">
      <c r="A297" s="14"/>
      <c r="B297" s="254"/>
      <c r="C297" s="255"/>
      <c r="D297" s="245" t="s">
        <v>211</v>
      </c>
      <c r="E297" s="256" t="s">
        <v>1</v>
      </c>
      <c r="F297" s="257" t="s">
        <v>374</v>
      </c>
      <c r="G297" s="255"/>
      <c r="H297" s="258">
        <v>4.9429999999999996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211</v>
      </c>
      <c r="AU297" s="264" t="s">
        <v>82</v>
      </c>
      <c r="AV297" s="14" t="s">
        <v>82</v>
      </c>
      <c r="AW297" s="14" t="s">
        <v>30</v>
      </c>
      <c r="AX297" s="14" t="s">
        <v>73</v>
      </c>
      <c r="AY297" s="264" t="s">
        <v>202</v>
      </c>
    </row>
    <row r="298" s="15" customFormat="1">
      <c r="A298" s="15"/>
      <c r="B298" s="265"/>
      <c r="C298" s="266"/>
      <c r="D298" s="245" t="s">
        <v>211</v>
      </c>
      <c r="E298" s="267" t="s">
        <v>1</v>
      </c>
      <c r="F298" s="268" t="s">
        <v>222</v>
      </c>
      <c r="G298" s="266"/>
      <c r="H298" s="269">
        <v>38.148999999999994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211</v>
      </c>
      <c r="AU298" s="275" t="s">
        <v>82</v>
      </c>
      <c r="AV298" s="15" t="s">
        <v>209</v>
      </c>
      <c r="AW298" s="15" t="s">
        <v>30</v>
      </c>
      <c r="AX298" s="15" t="s">
        <v>80</v>
      </c>
      <c r="AY298" s="275" t="s">
        <v>202</v>
      </c>
    </row>
    <row r="299" s="2" customFormat="1" ht="16.5" customHeight="1">
      <c r="A299" s="40"/>
      <c r="B299" s="41"/>
      <c r="C299" s="230" t="s">
        <v>375</v>
      </c>
      <c r="D299" s="230" t="s">
        <v>204</v>
      </c>
      <c r="E299" s="231" t="s">
        <v>376</v>
      </c>
      <c r="F299" s="232" t="s">
        <v>377</v>
      </c>
      <c r="G299" s="233" t="s">
        <v>254</v>
      </c>
      <c r="H299" s="234">
        <v>215.46000000000001</v>
      </c>
      <c r="I299" s="235"/>
      <c r="J299" s="236">
        <f>ROUND(I299*H299,2)</f>
        <v>0</v>
      </c>
      <c r="K299" s="232" t="s">
        <v>208</v>
      </c>
      <c r="L299" s="46"/>
      <c r="M299" s="237" t="s">
        <v>1</v>
      </c>
      <c r="N299" s="238" t="s">
        <v>38</v>
      </c>
      <c r="O299" s="93"/>
      <c r="P299" s="239">
        <f>O299*H299</f>
        <v>0</v>
      </c>
      <c r="Q299" s="239">
        <v>0.00033</v>
      </c>
      <c r="R299" s="239">
        <f>Q299*H299</f>
        <v>0.071101800000000007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209</v>
      </c>
      <c r="AT299" s="241" t="s">
        <v>204</v>
      </c>
      <c r="AU299" s="241" t="s">
        <v>82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209</v>
      </c>
      <c r="BM299" s="241" t="s">
        <v>378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367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3" customFormat="1">
      <c r="A301" s="13"/>
      <c r="B301" s="243"/>
      <c r="C301" s="244"/>
      <c r="D301" s="245" t="s">
        <v>211</v>
      </c>
      <c r="E301" s="246" t="s">
        <v>1</v>
      </c>
      <c r="F301" s="247" t="s">
        <v>329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211</v>
      </c>
      <c r="AU301" s="253" t="s">
        <v>82</v>
      </c>
      <c r="AV301" s="13" t="s">
        <v>80</v>
      </c>
      <c r="AW301" s="13" t="s">
        <v>30</v>
      </c>
      <c r="AX301" s="13" t="s">
        <v>73</v>
      </c>
      <c r="AY301" s="253" t="s">
        <v>202</v>
      </c>
    </row>
    <row r="302" s="13" customFormat="1">
      <c r="A302" s="13"/>
      <c r="B302" s="243"/>
      <c r="C302" s="244"/>
      <c r="D302" s="245" t="s">
        <v>211</v>
      </c>
      <c r="E302" s="246" t="s">
        <v>1</v>
      </c>
      <c r="F302" s="247" t="s">
        <v>368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211</v>
      </c>
      <c r="AU302" s="253" t="s">
        <v>82</v>
      </c>
      <c r="AV302" s="13" t="s">
        <v>80</v>
      </c>
      <c r="AW302" s="13" t="s">
        <v>30</v>
      </c>
      <c r="AX302" s="13" t="s">
        <v>73</v>
      </c>
      <c r="AY302" s="253" t="s">
        <v>202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379</v>
      </c>
      <c r="G303" s="255"/>
      <c r="H303" s="258">
        <v>113.86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82</v>
      </c>
      <c r="AV303" s="14" t="s">
        <v>82</v>
      </c>
      <c r="AW303" s="14" t="s">
        <v>30</v>
      </c>
      <c r="AX303" s="14" t="s">
        <v>73</v>
      </c>
      <c r="AY303" s="264" t="s">
        <v>202</v>
      </c>
    </row>
    <row r="304" s="13" customFormat="1">
      <c r="A304" s="13"/>
      <c r="B304" s="243"/>
      <c r="C304" s="244"/>
      <c r="D304" s="245" t="s">
        <v>211</v>
      </c>
      <c r="E304" s="246" t="s">
        <v>1</v>
      </c>
      <c r="F304" s="247" t="s">
        <v>370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211</v>
      </c>
      <c r="AU304" s="253" t="s">
        <v>82</v>
      </c>
      <c r="AV304" s="13" t="s">
        <v>80</v>
      </c>
      <c r="AW304" s="13" t="s">
        <v>30</v>
      </c>
      <c r="AX304" s="13" t="s">
        <v>73</v>
      </c>
      <c r="AY304" s="253" t="s">
        <v>202</v>
      </c>
    </row>
    <row r="305" s="14" customFormat="1">
      <c r="A305" s="14"/>
      <c r="B305" s="254"/>
      <c r="C305" s="255"/>
      <c r="D305" s="245" t="s">
        <v>211</v>
      </c>
      <c r="E305" s="256" t="s">
        <v>1</v>
      </c>
      <c r="F305" s="257" t="s">
        <v>380</v>
      </c>
      <c r="G305" s="255"/>
      <c r="H305" s="258">
        <v>52.170000000000002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211</v>
      </c>
      <c r="AU305" s="264" t="s">
        <v>82</v>
      </c>
      <c r="AV305" s="14" t="s">
        <v>82</v>
      </c>
      <c r="AW305" s="14" t="s">
        <v>30</v>
      </c>
      <c r="AX305" s="14" t="s">
        <v>73</v>
      </c>
      <c r="AY305" s="264" t="s">
        <v>202</v>
      </c>
    </row>
    <row r="306" s="13" customFormat="1">
      <c r="A306" s="13"/>
      <c r="B306" s="243"/>
      <c r="C306" s="244"/>
      <c r="D306" s="245" t="s">
        <v>211</v>
      </c>
      <c r="E306" s="246" t="s">
        <v>1</v>
      </c>
      <c r="F306" s="247" t="s">
        <v>372</v>
      </c>
      <c r="G306" s="244"/>
      <c r="H306" s="246" t="s">
        <v>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211</v>
      </c>
      <c r="AU306" s="253" t="s">
        <v>82</v>
      </c>
      <c r="AV306" s="13" t="s">
        <v>80</v>
      </c>
      <c r="AW306" s="13" t="s">
        <v>30</v>
      </c>
      <c r="AX306" s="13" t="s">
        <v>73</v>
      </c>
      <c r="AY306" s="253" t="s">
        <v>202</v>
      </c>
    </row>
    <row r="307" s="13" customFormat="1">
      <c r="A307" s="13"/>
      <c r="B307" s="243"/>
      <c r="C307" s="244"/>
      <c r="D307" s="245" t="s">
        <v>211</v>
      </c>
      <c r="E307" s="246" t="s">
        <v>1</v>
      </c>
      <c r="F307" s="247" t="s">
        <v>373</v>
      </c>
      <c r="G307" s="244"/>
      <c r="H307" s="246" t="s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211</v>
      </c>
      <c r="AU307" s="253" t="s">
        <v>82</v>
      </c>
      <c r="AV307" s="13" t="s">
        <v>80</v>
      </c>
      <c r="AW307" s="13" t="s">
        <v>30</v>
      </c>
      <c r="AX307" s="13" t="s">
        <v>73</v>
      </c>
      <c r="AY307" s="253" t="s">
        <v>202</v>
      </c>
    </row>
    <row r="308" s="14" customFormat="1">
      <c r="A308" s="14"/>
      <c r="B308" s="254"/>
      <c r="C308" s="255"/>
      <c r="D308" s="245" t="s">
        <v>211</v>
      </c>
      <c r="E308" s="256" t="s">
        <v>1</v>
      </c>
      <c r="F308" s="257" t="s">
        <v>381</v>
      </c>
      <c r="G308" s="255"/>
      <c r="H308" s="258">
        <v>49.43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211</v>
      </c>
      <c r="AU308" s="264" t="s">
        <v>82</v>
      </c>
      <c r="AV308" s="14" t="s">
        <v>82</v>
      </c>
      <c r="AW308" s="14" t="s">
        <v>30</v>
      </c>
      <c r="AX308" s="14" t="s">
        <v>73</v>
      </c>
      <c r="AY308" s="264" t="s">
        <v>202</v>
      </c>
    </row>
    <row r="309" s="15" customFormat="1">
      <c r="A309" s="15"/>
      <c r="B309" s="265"/>
      <c r="C309" s="266"/>
      <c r="D309" s="245" t="s">
        <v>211</v>
      </c>
      <c r="E309" s="267" t="s">
        <v>1</v>
      </c>
      <c r="F309" s="268" t="s">
        <v>222</v>
      </c>
      <c r="G309" s="266"/>
      <c r="H309" s="269">
        <v>215.46000000000001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5" t="s">
        <v>211</v>
      </c>
      <c r="AU309" s="275" t="s">
        <v>82</v>
      </c>
      <c r="AV309" s="15" t="s">
        <v>209</v>
      </c>
      <c r="AW309" s="15" t="s">
        <v>30</v>
      </c>
      <c r="AX309" s="15" t="s">
        <v>80</v>
      </c>
      <c r="AY309" s="275" t="s">
        <v>202</v>
      </c>
    </row>
    <row r="310" s="2" customFormat="1" ht="16.5" customHeight="1">
      <c r="A310" s="40"/>
      <c r="B310" s="41"/>
      <c r="C310" s="230" t="s">
        <v>382</v>
      </c>
      <c r="D310" s="230" t="s">
        <v>204</v>
      </c>
      <c r="E310" s="231" t="s">
        <v>383</v>
      </c>
      <c r="F310" s="232" t="s">
        <v>384</v>
      </c>
      <c r="G310" s="233" t="s">
        <v>207</v>
      </c>
      <c r="H310" s="234">
        <v>31.725999999999999</v>
      </c>
      <c r="I310" s="235"/>
      <c r="J310" s="236">
        <f>ROUND(I310*H310,2)</f>
        <v>0</v>
      </c>
      <c r="K310" s="232" t="s">
        <v>320</v>
      </c>
      <c r="L310" s="46"/>
      <c r="M310" s="237" t="s">
        <v>1</v>
      </c>
      <c r="N310" s="238" t="s">
        <v>38</v>
      </c>
      <c r="O310" s="93"/>
      <c r="P310" s="239">
        <f>O310*H310</f>
        <v>0</v>
      </c>
      <c r="Q310" s="239">
        <v>2.3010199999999998</v>
      </c>
      <c r="R310" s="239">
        <f>Q310*H310</f>
        <v>73.00216051999999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209</v>
      </c>
      <c r="AT310" s="241" t="s">
        <v>204</v>
      </c>
      <c r="AU310" s="241" t="s">
        <v>82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209</v>
      </c>
      <c r="BM310" s="241" t="s">
        <v>385</v>
      </c>
    </row>
    <row r="311" s="13" customFormat="1">
      <c r="A311" s="13"/>
      <c r="B311" s="243"/>
      <c r="C311" s="244"/>
      <c r="D311" s="245" t="s">
        <v>211</v>
      </c>
      <c r="E311" s="246" t="s">
        <v>1</v>
      </c>
      <c r="F311" s="247" t="s">
        <v>386</v>
      </c>
      <c r="G311" s="244"/>
      <c r="H311" s="246" t="s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211</v>
      </c>
      <c r="AU311" s="253" t="s">
        <v>82</v>
      </c>
      <c r="AV311" s="13" t="s">
        <v>80</v>
      </c>
      <c r="AW311" s="13" t="s">
        <v>30</v>
      </c>
      <c r="AX311" s="13" t="s">
        <v>73</v>
      </c>
      <c r="AY311" s="253" t="s">
        <v>202</v>
      </c>
    </row>
    <row r="312" s="13" customFormat="1">
      <c r="A312" s="13"/>
      <c r="B312" s="243"/>
      <c r="C312" s="244"/>
      <c r="D312" s="245" t="s">
        <v>211</v>
      </c>
      <c r="E312" s="246" t="s">
        <v>1</v>
      </c>
      <c r="F312" s="247" t="s">
        <v>329</v>
      </c>
      <c r="G312" s="244"/>
      <c r="H312" s="246" t="s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211</v>
      </c>
      <c r="AU312" s="253" t="s">
        <v>82</v>
      </c>
      <c r="AV312" s="13" t="s">
        <v>80</v>
      </c>
      <c r="AW312" s="13" t="s">
        <v>30</v>
      </c>
      <c r="AX312" s="13" t="s">
        <v>73</v>
      </c>
      <c r="AY312" s="253" t="s">
        <v>202</v>
      </c>
    </row>
    <row r="313" s="13" customFormat="1">
      <c r="A313" s="13"/>
      <c r="B313" s="243"/>
      <c r="C313" s="244"/>
      <c r="D313" s="245" t="s">
        <v>211</v>
      </c>
      <c r="E313" s="246" t="s">
        <v>1</v>
      </c>
      <c r="F313" s="247" t="s">
        <v>368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211</v>
      </c>
      <c r="AU313" s="253" t="s">
        <v>82</v>
      </c>
      <c r="AV313" s="13" t="s">
        <v>80</v>
      </c>
      <c r="AW313" s="13" t="s">
        <v>30</v>
      </c>
      <c r="AX313" s="13" t="s">
        <v>73</v>
      </c>
      <c r="AY313" s="253" t="s">
        <v>202</v>
      </c>
    </row>
    <row r="314" s="13" customFormat="1">
      <c r="A314" s="13"/>
      <c r="B314" s="243"/>
      <c r="C314" s="244"/>
      <c r="D314" s="245" t="s">
        <v>211</v>
      </c>
      <c r="E314" s="246" t="s">
        <v>1</v>
      </c>
      <c r="F314" s="247" t="s">
        <v>387</v>
      </c>
      <c r="G314" s="244"/>
      <c r="H314" s="246" t="s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211</v>
      </c>
      <c r="AU314" s="253" t="s">
        <v>82</v>
      </c>
      <c r="AV314" s="13" t="s">
        <v>80</v>
      </c>
      <c r="AW314" s="13" t="s">
        <v>30</v>
      </c>
      <c r="AX314" s="13" t="s">
        <v>73</v>
      </c>
      <c r="AY314" s="253" t="s">
        <v>202</v>
      </c>
    </row>
    <row r="315" s="14" customFormat="1">
      <c r="A315" s="14"/>
      <c r="B315" s="254"/>
      <c r="C315" s="255"/>
      <c r="D315" s="245" t="s">
        <v>211</v>
      </c>
      <c r="E315" s="256" t="s">
        <v>1</v>
      </c>
      <c r="F315" s="257" t="s">
        <v>388</v>
      </c>
      <c r="G315" s="255"/>
      <c r="H315" s="258">
        <v>17.079000000000001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211</v>
      </c>
      <c r="AU315" s="264" t="s">
        <v>82</v>
      </c>
      <c r="AV315" s="14" t="s">
        <v>82</v>
      </c>
      <c r="AW315" s="14" t="s">
        <v>30</v>
      </c>
      <c r="AX315" s="14" t="s">
        <v>73</v>
      </c>
      <c r="AY315" s="264" t="s">
        <v>202</v>
      </c>
    </row>
    <row r="316" s="13" customFormat="1">
      <c r="A316" s="13"/>
      <c r="B316" s="243"/>
      <c r="C316" s="244"/>
      <c r="D316" s="245" t="s">
        <v>211</v>
      </c>
      <c r="E316" s="246" t="s">
        <v>1</v>
      </c>
      <c r="F316" s="247" t="s">
        <v>373</v>
      </c>
      <c r="G316" s="244"/>
      <c r="H316" s="246" t="s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211</v>
      </c>
      <c r="AU316" s="253" t="s">
        <v>82</v>
      </c>
      <c r="AV316" s="13" t="s">
        <v>80</v>
      </c>
      <c r="AW316" s="13" t="s">
        <v>30</v>
      </c>
      <c r="AX316" s="13" t="s">
        <v>73</v>
      </c>
      <c r="AY316" s="253" t="s">
        <v>202</v>
      </c>
    </row>
    <row r="317" s="14" customFormat="1">
      <c r="A317" s="14"/>
      <c r="B317" s="254"/>
      <c r="C317" s="255"/>
      <c r="D317" s="245" t="s">
        <v>211</v>
      </c>
      <c r="E317" s="256" t="s">
        <v>1</v>
      </c>
      <c r="F317" s="257" t="s">
        <v>374</v>
      </c>
      <c r="G317" s="255"/>
      <c r="H317" s="258">
        <v>4.9429999999999996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211</v>
      </c>
      <c r="AU317" s="264" t="s">
        <v>82</v>
      </c>
      <c r="AV317" s="14" t="s">
        <v>82</v>
      </c>
      <c r="AW317" s="14" t="s">
        <v>30</v>
      </c>
      <c r="AX317" s="14" t="s">
        <v>73</v>
      </c>
      <c r="AY317" s="264" t="s">
        <v>202</v>
      </c>
    </row>
    <row r="318" s="13" customFormat="1">
      <c r="A318" s="13"/>
      <c r="B318" s="243"/>
      <c r="C318" s="244"/>
      <c r="D318" s="245" t="s">
        <v>211</v>
      </c>
      <c r="E318" s="246" t="s">
        <v>1</v>
      </c>
      <c r="F318" s="247" t="s">
        <v>370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211</v>
      </c>
      <c r="AU318" s="253" t="s">
        <v>82</v>
      </c>
      <c r="AV318" s="13" t="s">
        <v>80</v>
      </c>
      <c r="AW318" s="13" t="s">
        <v>30</v>
      </c>
      <c r="AX318" s="13" t="s">
        <v>73</v>
      </c>
      <c r="AY318" s="253" t="s">
        <v>202</v>
      </c>
    </row>
    <row r="319" s="14" customFormat="1">
      <c r="A319" s="14"/>
      <c r="B319" s="254"/>
      <c r="C319" s="255"/>
      <c r="D319" s="245" t="s">
        <v>211</v>
      </c>
      <c r="E319" s="256" t="s">
        <v>1</v>
      </c>
      <c r="F319" s="257" t="s">
        <v>389</v>
      </c>
      <c r="G319" s="255"/>
      <c r="H319" s="258">
        <v>9.7040000000000006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211</v>
      </c>
      <c r="AU319" s="264" t="s">
        <v>82</v>
      </c>
      <c r="AV319" s="14" t="s">
        <v>82</v>
      </c>
      <c r="AW319" s="14" t="s">
        <v>30</v>
      </c>
      <c r="AX319" s="14" t="s">
        <v>73</v>
      </c>
      <c r="AY319" s="264" t="s">
        <v>202</v>
      </c>
    </row>
    <row r="320" s="15" customFormat="1">
      <c r="A320" s="15"/>
      <c r="B320" s="265"/>
      <c r="C320" s="266"/>
      <c r="D320" s="245" t="s">
        <v>211</v>
      </c>
      <c r="E320" s="267" t="s">
        <v>1</v>
      </c>
      <c r="F320" s="268" t="s">
        <v>222</v>
      </c>
      <c r="G320" s="266"/>
      <c r="H320" s="269">
        <v>31.725999999999999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211</v>
      </c>
      <c r="AU320" s="275" t="s">
        <v>82</v>
      </c>
      <c r="AV320" s="15" t="s">
        <v>209</v>
      </c>
      <c r="AW320" s="15" t="s">
        <v>30</v>
      </c>
      <c r="AX320" s="15" t="s">
        <v>80</v>
      </c>
      <c r="AY320" s="275" t="s">
        <v>202</v>
      </c>
    </row>
    <row r="321" s="2" customFormat="1" ht="16.5" customHeight="1">
      <c r="A321" s="40"/>
      <c r="B321" s="41"/>
      <c r="C321" s="230" t="s">
        <v>390</v>
      </c>
      <c r="D321" s="230" t="s">
        <v>204</v>
      </c>
      <c r="E321" s="231" t="s">
        <v>391</v>
      </c>
      <c r="F321" s="232" t="s">
        <v>392</v>
      </c>
      <c r="G321" s="233" t="s">
        <v>254</v>
      </c>
      <c r="H321" s="234">
        <v>6.5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0.0024719</v>
      </c>
      <c r="R321" s="239">
        <f>Q321*H321</f>
        <v>0.016067350000000001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209</v>
      </c>
      <c r="AT321" s="241" t="s">
        <v>204</v>
      </c>
      <c r="AU321" s="241" t="s">
        <v>82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393</v>
      </c>
    </row>
    <row r="322" s="14" customFormat="1">
      <c r="A322" s="14"/>
      <c r="B322" s="254"/>
      <c r="C322" s="255"/>
      <c r="D322" s="245" t="s">
        <v>211</v>
      </c>
      <c r="E322" s="256" t="s">
        <v>1</v>
      </c>
      <c r="F322" s="257" t="s">
        <v>394</v>
      </c>
      <c r="G322" s="255"/>
      <c r="H322" s="258">
        <v>6.5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211</v>
      </c>
      <c r="AU322" s="264" t="s">
        <v>82</v>
      </c>
      <c r="AV322" s="14" t="s">
        <v>82</v>
      </c>
      <c r="AW322" s="14" t="s">
        <v>30</v>
      </c>
      <c r="AX322" s="14" t="s">
        <v>80</v>
      </c>
      <c r="AY322" s="264" t="s">
        <v>202</v>
      </c>
    </row>
    <row r="323" s="2" customFormat="1" ht="16.5" customHeight="1">
      <c r="A323" s="40"/>
      <c r="B323" s="41"/>
      <c r="C323" s="230" t="s">
        <v>395</v>
      </c>
      <c r="D323" s="230" t="s">
        <v>204</v>
      </c>
      <c r="E323" s="231" t="s">
        <v>396</v>
      </c>
      <c r="F323" s="232" t="s">
        <v>397</v>
      </c>
      <c r="G323" s="233" t="s">
        <v>254</v>
      </c>
      <c r="H323" s="234">
        <v>6.5</v>
      </c>
      <c r="I323" s="235"/>
      <c r="J323" s="236">
        <f>ROUND(I323*H323,2)</f>
        <v>0</v>
      </c>
      <c r="K323" s="232" t="s">
        <v>208</v>
      </c>
      <c r="L323" s="46"/>
      <c r="M323" s="237" t="s">
        <v>1</v>
      </c>
      <c r="N323" s="238" t="s">
        <v>38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209</v>
      </c>
      <c r="AT323" s="241" t="s">
        <v>204</v>
      </c>
      <c r="AU323" s="241" t="s">
        <v>82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209</v>
      </c>
      <c r="BM323" s="241" t="s">
        <v>398</v>
      </c>
    </row>
    <row r="324" s="2" customFormat="1" ht="21.75" customHeight="1">
      <c r="A324" s="40"/>
      <c r="B324" s="41"/>
      <c r="C324" s="230" t="s">
        <v>399</v>
      </c>
      <c r="D324" s="230" t="s">
        <v>204</v>
      </c>
      <c r="E324" s="231" t="s">
        <v>400</v>
      </c>
      <c r="F324" s="232" t="s">
        <v>401</v>
      </c>
      <c r="G324" s="233" t="s">
        <v>297</v>
      </c>
      <c r="H324" s="234">
        <v>0.34599999999999997</v>
      </c>
      <c r="I324" s="235"/>
      <c r="J324" s="236">
        <f>ROUND(I324*H324,2)</f>
        <v>0</v>
      </c>
      <c r="K324" s="232" t="s">
        <v>208</v>
      </c>
      <c r="L324" s="46"/>
      <c r="M324" s="237" t="s">
        <v>1</v>
      </c>
      <c r="N324" s="238" t="s">
        <v>38</v>
      </c>
      <c r="O324" s="93"/>
      <c r="P324" s="239">
        <f>O324*H324</f>
        <v>0</v>
      </c>
      <c r="Q324" s="239">
        <v>1.0606207999999999</v>
      </c>
      <c r="R324" s="239">
        <f>Q324*H324</f>
        <v>0.36697479679999995</v>
      </c>
      <c r="S324" s="239">
        <v>0</v>
      </c>
      <c r="T324" s="24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1" t="s">
        <v>209</v>
      </c>
      <c r="AT324" s="241" t="s">
        <v>204</v>
      </c>
      <c r="AU324" s="241" t="s">
        <v>82</v>
      </c>
      <c r="AY324" s="19" t="s">
        <v>202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80</v>
      </c>
      <c r="BK324" s="242">
        <f>ROUND(I324*H324,2)</f>
        <v>0</v>
      </c>
      <c r="BL324" s="19" t="s">
        <v>209</v>
      </c>
      <c r="BM324" s="241" t="s">
        <v>402</v>
      </c>
    </row>
    <row r="325" s="13" customFormat="1">
      <c r="A325" s="13"/>
      <c r="B325" s="243"/>
      <c r="C325" s="244"/>
      <c r="D325" s="245" t="s">
        <v>211</v>
      </c>
      <c r="E325" s="246" t="s">
        <v>1</v>
      </c>
      <c r="F325" s="247" t="s">
        <v>359</v>
      </c>
      <c r="G325" s="244"/>
      <c r="H325" s="246" t="s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211</v>
      </c>
      <c r="AU325" s="253" t="s">
        <v>82</v>
      </c>
      <c r="AV325" s="13" t="s">
        <v>80</v>
      </c>
      <c r="AW325" s="13" t="s">
        <v>30</v>
      </c>
      <c r="AX325" s="13" t="s">
        <v>73</v>
      </c>
      <c r="AY325" s="253" t="s">
        <v>202</v>
      </c>
    </row>
    <row r="326" s="14" customFormat="1">
      <c r="A326" s="14"/>
      <c r="B326" s="254"/>
      <c r="C326" s="255"/>
      <c r="D326" s="245" t="s">
        <v>211</v>
      </c>
      <c r="E326" s="256" t="s">
        <v>1</v>
      </c>
      <c r="F326" s="257" t="s">
        <v>403</v>
      </c>
      <c r="G326" s="255"/>
      <c r="H326" s="258">
        <v>0.34599999999999997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211</v>
      </c>
      <c r="AU326" s="264" t="s">
        <v>82</v>
      </c>
      <c r="AV326" s="14" t="s">
        <v>82</v>
      </c>
      <c r="AW326" s="14" t="s">
        <v>30</v>
      </c>
      <c r="AX326" s="14" t="s">
        <v>80</v>
      </c>
      <c r="AY326" s="264" t="s">
        <v>202</v>
      </c>
    </row>
    <row r="327" s="12" customFormat="1" ht="22.8" customHeight="1">
      <c r="A327" s="12"/>
      <c r="B327" s="214"/>
      <c r="C327" s="215"/>
      <c r="D327" s="216" t="s">
        <v>72</v>
      </c>
      <c r="E327" s="228" t="s">
        <v>90</v>
      </c>
      <c r="F327" s="228" t="s">
        <v>404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SUM(P328:P422)</f>
        <v>0</v>
      </c>
      <c r="Q327" s="222"/>
      <c r="R327" s="223">
        <f>SUM(R328:R422)</f>
        <v>117.71065282861999</v>
      </c>
      <c r="S327" s="222"/>
      <c r="T327" s="224">
        <f>SUM(T328:T422)</f>
        <v>20.4375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80</v>
      </c>
      <c r="AT327" s="226" t="s">
        <v>72</v>
      </c>
      <c r="AU327" s="226" t="s">
        <v>80</v>
      </c>
      <c r="AY327" s="225" t="s">
        <v>202</v>
      </c>
      <c r="BK327" s="227">
        <f>SUM(BK328:BK422)</f>
        <v>0</v>
      </c>
    </row>
    <row r="328" s="2" customFormat="1" ht="24.15" customHeight="1">
      <c r="A328" s="40"/>
      <c r="B328" s="41"/>
      <c r="C328" s="230" t="s">
        <v>405</v>
      </c>
      <c r="D328" s="230" t="s">
        <v>204</v>
      </c>
      <c r="E328" s="231" t="s">
        <v>406</v>
      </c>
      <c r="F328" s="232" t="s">
        <v>407</v>
      </c>
      <c r="G328" s="233" t="s">
        <v>207</v>
      </c>
      <c r="H328" s="234">
        <v>2.6459999999999999</v>
      </c>
      <c r="I328" s="235"/>
      <c r="J328" s="236">
        <f>ROUND(I328*H328,2)</f>
        <v>0</v>
      </c>
      <c r="K328" s="232" t="s">
        <v>208</v>
      </c>
      <c r="L328" s="46"/>
      <c r="M328" s="237" t="s">
        <v>1</v>
      </c>
      <c r="N328" s="238" t="s">
        <v>38</v>
      </c>
      <c r="O328" s="93"/>
      <c r="P328" s="239">
        <f>O328*H328</f>
        <v>0</v>
      </c>
      <c r="Q328" s="239">
        <v>1.8775</v>
      </c>
      <c r="R328" s="239">
        <f>Q328*H328</f>
        <v>4.9678649999999998</v>
      </c>
      <c r="S328" s="239">
        <v>0</v>
      </c>
      <c r="T328" s="24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1" t="s">
        <v>209</v>
      </c>
      <c r="AT328" s="241" t="s">
        <v>204</v>
      </c>
      <c r="AU328" s="241" t="s">
        <v>82</v>
      </c>
      <c r="AY328" s="19" t="s">
        <v>202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80</v>
      </c>
      <c r="BK328" s="242">
        <f>ROUND(I328*H328,2)</f>
        <v>0</v>
      </c>
      <c r="BL328" s="19" t="s">
        <v>209</v>
      </c>
      <c r="BM328" s="241" t="s">
        <v>408</v>
      </c>
    </row>
    <row r="329" s="13" customFormat="1">
      <c r="A329" s="13"/>
      <c r="B329" s="243"/>
      <c r="C329" s="244"/>
      <c r="D329" s="245" t="s">
        <v>211</v>
      </c>
      <c r="E329" s="246" t="s">
        <v>1</v>
      </c>
      <c r="F329" s="247" t="s">
        <v>409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211</v>
      </c>
      <c r="AU329" s="253" t="s">
        <v>82</v>
      </c>
      <c r="AV329" s="13" t="s">
        <v>80</v>
      </c>
      <c r="AW329" s="13" t="s">
        <v>30</v>
      </c>
      <c r="AX329" s="13" t="s">
        <v>73</v>
      </c>
      <c r="AY329" s="253" t="s">
        <v>202</v>
      </c>
    </row>
    <row r="330" s="13" customFormat="1">
      <c r="A330" s="13"/>
      <c r="B330" s="243"/>
      <c r="C330" s="244"/>
      <c r="D330" s="245" t="s">
        <v>211</v>
      </c>
      <c r="E330" s="246" t="s">
        <v>1</v>
      </c>
      <c r="F330" s="247" t="s">
        <v>373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211</v>
      </c>
      <c r="AU330" s="253" t="s">
        <v>82</v>
      </c>
      <c r="AV330" s="13" t="s">
        <v>80</v>
      </c>
      <c r="AW330" s="13" t="s">
        <v>30</v>
      </c>
      <c r="AX330" s="13" t="s">
        <v>73</v>
      </c>
      <c r="AY330" s="253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410</v>
      </c>
      <c r="G331" s="255"/>
      <c r="H331" s="258">
        <v>0.91400000000000003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3" customFormat="1">
      <c r="A332" s="13"/>
      <c r="B332" s="243"/>
      <c r="C332" s="244"/>
      <c r="D332" s="245" t="s">
        <v>211</v>
      </c>
      <c r="E332" s="246" t="s">
        <v>1</v>
      </c>
      <c r="F332" s="247" t="s">
        <v>387</v>
      </c>
      <c r="G332" s="244"/>
      <c r="H332" s="246" t="s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211</v>
      </c>
      <c r="AU332" s="253" t="s">
        <v>82</v>
      </c>
      <c r="AV332" s="13" t="s">
        <v>80</v>
      </c>
      <c r="AW332" s="13" t="s">
        <v>30</v>
      </c>
      <c r="AX332" s="13" t="s">
        <v>73</v>
      </c>
      <c r="AY332" s="253" t="s">
        <v>202</v>
      </c>
    </row>
    <row r="333" s="14" customFormat="1">
      <c r="A333" s="14"/>
      <c r="B333" s="254"/>
      <c r="C333" s="255"/>
      <c r="D333" s="245" t="s">
        <v>211</v>
      </c>
      <c r="E333" s="256" t="s">
        <v>1</v>
      </c>
      <c r="F333" s="257" t="s">
        <v>411</v>
      </c>
      <c r="G333" s="255"/>
      <c r="H333" s="258">
        <v>0.315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211</v>
      </c>
      <c r="AU333" s="264" t="s">
        <v>82</v>
      </c>
      <c r="AV333" s="14" t="s">
        <v>82</v>
      </c>
      <c r="AW333" s="14" t="s">
        <v>30</v>
      </c>
      <c r="AX333" s="14" t="s">
        <v>73</v>
      </c>
      <c r="AY333" s="264" t="s">
        <v>202</v>
      </c>
    </row>
    <row r="334" s="14" customFormat="1">
      <c r="A334" s="14"/>
      <c r="B334" s="254"/>
      <c r="C334" s="255"/>
      <c r="D334" s="245" t="s">
        <v>211</v>
      </c>
      <c r="E334" s="256" t="s">
        <v>1</v>
      </c>
      <c r="F334" s="257" t="s">
        <v>412</v>
      </c>
      <c r="G334" s="255"/>
      <c r="H334" s="258">
        <v>0.64400000000000002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211</v>
      </c>
      <c r="AU334" s="264" t="s">
        <v>82</v>
      </c>
      <c r="AV334" s="14" t="s">
        <v>82</v>
      </c>
      <c r="AW334" s="14" t="s">
        <v>30</v>
      </c>
      <c r="AX334" s="14" t="s">
        <v>73</v>
      </c>
      <c r="AY334" s="264" t="s">
        <v>202</v>
      </c>
    </row>
    <row r="335" s="14" customFormat="1">
      <c r="A335" s="14"/>
      <c r="B335" s="254"/>
      <c r="C335" s="255"/>
      <c r="D335" s="245" t="s">
        <v>211</v>
      </c>
      <c r="E335" s="256" t="s">
        <v>1</v>
      </c>
      <c r="F335" s="257" t="s">
        <v>413</v>
      </c>
      <c r="G335" s="255"/>
      <c r="H335" s="258">
        <v>0.219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211</v>
      </c>
      <c r="AU335" s="264" t="s">
        <v>82</v>
      </c>
      <c r="AV335" s="14" t="s">
        <v>82</v>
      </c>
      <c r="AW335" s="14" t="s">
        <v>30</v>
      </c>
      <c r="AX335" s="14" t="s">
        <v>73</v>
      </c>
      <c r="AY335" s="264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414</v>
      </c>
      <c r="G336" s="255"/>
      <c r="H336" s="258">
        <v>0.28999999999999998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3" customFormat="1">
      <c r="A337" s="13"/>
      <c r="B337" s="243"/>
      <c r="C337" s="244"/>
      <c r="D337" s="245" t="s">
        <v>211</v>
      </c>
      <c r="E337" s="246" t="s">
        <v>1</v>
      </c>
      <c r="F337" s="247" t="s">
        <v>415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211</v>
      </c>
      <c r="AU337" s="253" t="s">
        <v>82</v>
      </c>
      <c r="AV337" s="13" t="s">
        <v>80</v>
      </c>
      <c r="AW337" s="13" t="s">
        <v>30</v>
      </c>
      <c r="AX337" s="13" t="s">
        <v>73</v>
      </c>
      <c r="AY337" s="253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416</v>
      </c>
      <c r="G338" s="255"/>
      <c r="H338" s="258">
        <v>0.26400000000000001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5" customFormat="1">
      <c r="A339" s="15"/>
      <c r="B339" s="265"/>
      <c r="C339" s="266"/>
      <c r="D339" s="245" t="s">
        <v>211</v>
      </c>
      <c r="E339" s="267" t="s">
        <v>1</v>
      </c>
      <c r="F339" s="268" t="s">
        <v>222</v>
      </c>
      <c r="G339" s="266"/>
      <c r="H339" s="269">
        <v>2.6459999999999999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211</v>
      </c>
      <c r="AU339" s="275" t="s">
        <v>82</v>
      </c>
      <c r="AV339" s="15" t="s">
        <v>209</v>
      </c>
      <c r="AW339" s="15" t="s">
        <v>30</v>
      </c>
      <c r="AX339" s="15" t="s">
        <v>80</v>
      </c>
      <c r="AY339" s="275" t="s">
        <v>202</v>
      </c>
    </row>
    <row r="340" s="2" customFormat="1" ht="24.15" customHeight="1">
      <c r="A340" s="40"/>
      <c r="B340" s="41"/>
      <c r="C340" s="230" t="s">
        <v>417</v>
      </c>
      <c r="D340" s="230" t="s">
        <v>204</v>
      </c>
      <c r="E340" s="231" t="s">
        <v>418</v>
      </c>
      <c r="F340" s="232" t="s">
        <v>419</v>
      </c>
      <c r="G340" s="233" t="s">
        <v>207</v>
      </c>
      <c r="H340" s="234">
        <v>5.0970000000000004</v>
      </c>
      <c r="I340" s="235"/>
      <c r="J340" s="236">
        <f>ROUND(I340*H340,2)</f>
        <v>0</v>
      </c>
      <c r="K340" s="232" t="s">
        <v>208</v>
      </c>
      <c r="L340" s="46"/>
      <c r="M340" s="237" t="s">
        <v>1</v>
      </c>
      <c r="N340" s="238" t="s">
        <v>38</v>
      </c>
      <c r="O340" s="93"/>
      <c r="P340" s="239">
        <f>O340*H340</f>
        <v>0</v>
      </c>
      <c r="Q340" s="239">
        <v>1.8775</v>
      </c>
      <c r="R340" s="239">
        <f>Q340*H340</f>
        <v>9.5696174999999997</v>
      </c>
      <c r="S340" s="239">
        <v>0</v>
      </c>
      <c r="T340" s="24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1" t="s">
        <v>209</v>
      </c>
      <c r="AT340" s="241" t="s">
        <v>204</v>
      </c>
      <c r="AU340" s="241" t="s">
        <v>82</v>
      </c>
      <c r="AY340" s="19" t="s">
        <v>202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80</v>
      </c>
      <c r="BK340" s="242">
        <f>ROUND(I340*H340,2)</f>
        <v>0</v>
      </c>
      <c r="BL340" s="19" t="s">
        <v>209</v>
      </c>
      <c r="BM340" s="241" t="s">
        <v>420</v>
      </c>
    </row>
    <row r="341" s="13" customFormat="1">
      <c r="A341" s="13"/>
      <c r="B341" s="243"/>
      <c r="C341" s="244"/>
      <c r="D341" s="245" t="s">
        <v>211</v>
      </c>
      <c r="E341" s="246" t="s">
        <v>1</v>
      </c>
      <c r="F341" s="247" t="s">
        <v>409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211</v>
      </c>
      <c r="AU341" s="253" t="s">
        <v>82</v>
      </c>
      <c r="AV341" s="13" t="s">
        <v>80</v>
      </c>
      <c r="AW341" s="13" t="s">
        <v>30</v>
      </c>
      <c r="AX341" s="13" t="s">
        <v>73</v>
      </c>
      <c r="AY341" s="253" t="s">
        <v>202</v>
      </c>
    </row>
    <row r="342" s="13" customFormat="1">
      <c r="A342" s="13"/>
      <c r="B342" s="243"/>
      <c r="C342" s="244"/>
      <c r="D342" s="245" t="s">
        <v>211</v>
      </c>
      <c r="E342" s="246" t="s">
        <v>1</v>
      </c>
      <c r="F342" s="247" t="s">
        <v>387</v>
      </c>
      <c r="G342" s="244"/>
      <c r="H342" s="246" t="s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211</v>
      </c>
      <c r="AU342" s="253" t="s">
        <v>82</v>
      </c>
      <c r="AV342" s="13" t="s">
        <v>80</v>
      </c>
      <c r="AW342" s="13" t="s">
        <v>30</v>
      </c>
      <c r="AX342" s="13" t="s">
        <v>73</v>
      </c>
      <c r="AY342" s="253" t="s">
        <v>202</v>
      </c>
    </row>
    <row r="343" s="14" customFormat="1">
      <c r="A343" s="14"/>
      <c r="B343" s="254"/>
      <c r="C343" s="255"/>
      <c r="D343" s="245" t="s">
        <v>211</v>
      </c>
      <c r="E343" s="256" t="s">
        <v>1</v>
      </c>
      <c r="F343" s="257" t="s">
        <v>421</v>
      </c>
      <c r="G343" s="255"/>
      <c r="H343" s="258">
        <v>0.94099999999999995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211</v>
      </c>
      <c r="AU343" s="264" t="s">
        <v>82</v>
      </c>
      <c r="AV343" s="14" t="s">
        <v>82</v>
      </c>
      <c r="AW343" s="14" t="s">
        <v>30</v>
      </c>
      <c r="AX343" s="14" t="s">
        <v>73</v>
      </c>
      <c r="AY343" s="264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422</v>
      </c>
      <c r="G344" s="255"/>
      <c r="H344" s="258">
        <v>1.05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4" customFormat="1">
      <c r="A345" s="14"/>
      <c r="B345" s="254"/>
      <c r="C345" s="255"/>
      <c r="D345" s="245" t="s">
        <v>211</v>
      </c>
      <c r="E345" s="256" t="s">
        <v>1</v>
      </c>
      <c r="F345" s="257" t="s">
        <v>423</v>
      </c>
      <c r="G345" s="255"/>
      <c r="H345" s="258">
        <v>1.2869999999999999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211</v>
      </c>
      <c r="AU345" s="264" t="s">
        <v>82</v>
      </c>
      <c r="AV345" s="14" t="s">
        <v>82</v>
      </c>
      <c r="AW345" s="14" t="s">
        <v>30</v>
      </c>
      <c r="AX345" s="14" t="s">
        <v>73</v>
      </c>
      <c r="AY345" s="264" t="s">
        <v>202</v>
      </c>
    </row>
    <row r="346" s="13" customFormat="1">
      <c r="A346" s="13"/>
      <c r="B346" s="243"/>
      <c r="C346" s="244"/>
      <c r="D346" s="245" t="s">
        <v>211</v>
      </c>
      <c r="E346" s="246" t="s">
        <v>1</v>
      </c>
      <c r="F346" s="247" t="s">
        <v>415</v>
      </c>
      <c r="G346" s="244"/>
      <c r="H346" s="246" t="s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211</v>
      </c>
      <c r="AU346" s="253" t="s">
        <v>82</v>
      </c>
      <c r="AV346" s="13" t="s">
        <v>80</v>
      </c>
      <c r="AW346" s="13" t="s">
        <v>30</v>
      </c>
      <c r="AX346" s="13" t="s">
        <v>73</v>
      </c>
      <c r="AY346" s="253" t="s">
        <v>202</v>
      </c>
    </row>
    <row r="347" s="14" customFormat="1">
      <c r="A347" s="14"/>
      <c r="B347" s="254"/>
      <c r="C347" s="255"/>
      <c r="D347" s="245" t="s">
        <v>211</v>
      </c>
      <c r="E347" s="256" t="s">
        <v>1</v>
      </c>
      <c r="F347" s="257" t="s">
        <v>424</v>
      </c>
      <c r="G347" s="255"/>
      <c r="H347" s="258">
        <v>0.92300000000000004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211</v>
      </c>
      <c r="AU347" s="264" t="s">
        <v>82</v>
      </c>
      <c r="AV347" s="14" t="s">
        <v>82</v>
      </c>
      <c r="AW347" s="14" t="s">
        <v>30</v>
      </c>
      <c r="AX347" s="14" t="s">
        <v>73</v>
      </c>
      <c r="AY347" s="264" t="s">
        <v>202</v>
      </c>
    </row>
    <row r="348" s="14" customFormat="1">
      <c r="A348" s="14"/>
      <c r="B348" s="254"/>
      <c r="C348" s="255"/>
      <c r="D348" s="245" t="s">
        <v>211</v>
      </c>
      <c r="E348" s="256" t="s">
        <v>1</v>
      </c>
      <c r="F348" s="257" t="s">
        <v>425</v>
      </c>
      <c r="G348" s="255"/>
      <c r="H348" s="258">
        <v>0.89600000000000002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211</v>
      </c>
      <c r="AU348" s="264" t="s">
        <v>82</v>
      </c>
      <c r="AV348" s="14" t="s">
        <v>82</v>
      </c>
      <c r="AW348" s="14" t="s">
        <v>30</v>
      </c>
      <c r="AX348" s="14" t="s">
        <v>73</v>
      </c>
      <c r="AY348" s="264" t="s">
        <v>202</v>
      </c>
    </row>
    <row r="349" s="15" customFormat="1">
      <c r="A349" s="15"/>
      <c r="B349" s="265"/>
      <c r="C349" s="266"/>
      <c r="D349" s="245" t="s">
        <v>211</v>
      </c>
      <c r="E349" s="267" t="s">
        <v>1</v>
      </c>
      <c r="F349" s="268" t="s">
        <v>222</v>
      </c>
      <c r="G349" s="266"/>
      <c r="H349" s="269">
        <v>5.0970000000000004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211</v>
      </c>
      <c r="AU349" s="275" t="s">
        <v>82</v>
      </c>
      <c r="AV349" s="15" t="s">
        <v>209</v>
      </c>
      <c r="AW349" s="15" t="s">
        <v>30</v>
      </c>
      <c r="AX349" s="15" t="s">
        <v>80</v>
      </c>
      <c r="AY349" s="275" t="s">
        <v>202</v>
      </c>
    </row>
    <row r="350" s="2" customFormat="1" ht="37.8" customHeight="1">
      <c r="A350" s="40"/>
      <c r="B350" s="41"/>
      <c r="C350" s="230" t="s">
        <v>426</v>
      </c>
      <c r="D350" s="230" t="s">
        <v>204</v>
      </c>
      <c r="E350" s="231" t="s">
        <v>427</v>
      </c>
      <c r="F350" s="232" t="s">
        <v>428</v>
      </c>
      <c r="G350" s="233" t="s">
        <v>254</v>
      </c>
      <c r="H350" s="234">
        <v>190.90600000000001</v>
      </c>
      <c r="I350" s="235"/>
      <c r="J350" s="236">
        <f>ROUND(I350*H350,2)</f>
        <v>0</v>
      </c>
      <c r="K350" s="232" t="s">
        <v>208</v>
      </c>
      <c r="L350" s="46"/>
      <c r="M350" s="237" t="s">
        <v>1</v>
      </c>
      <c r="N350" s="238" t="s">
        <v>38</v>
      </c>
      <c r="O350" s="93"/>
      <c r="P350" s="239">
        <f>O350*H350</f>
        <v>0</v>
      </c>
      <c r="Q350" s="239">
        <v>0.29731439999999998</v>
      </c>
      <c r="R350" s="239">
        <f>Q350*H350</f>
        <v>56.759102846399998</v>
      </c>
      <c r="S350" s="239">
        <v>0</v>
      </c>
      <c r="T350" s="24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1" t="s">
        <v>209</v>
      </c>
      <c r="AT350" s="241" t="s">
        <v>204</v>
      </c>
      <c r="AU350" s="241" t="s">
        <v>82</v>
      </c>
      <c r="AY350" s="19" t="s">
        <v>202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80</v>
      </c>
      <c r="BK350" s="242">
        <f>ROUND(I350*H350,2)</f>
        <v>0</v>
      </c>
      <c r="BL350" s="19" t="s">
        <v>209</v>
      </c>
      <c r="BM350" s="241" t="s">
        <v>429</v>
      </c>
    </row>
    <row r="351" s="13" customFormat="1">
      <c r="A351" s="13"/>
      <c r="B351" s="243"/>
      <c r="C351" s="244"/>
      <c r="D351" s="245" t="s">
        <v>211</v>
      </c>
      <c r="E351" s="246" t="s">
        <v>1</v>
      </c>
      <c r="F351" s="247" t="s">
        <v>370</v>
      </c>
      <c r="G351" s="244"/>
      <c r="H351" s="246" t="s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211</v>
      </c>
      <c r="AU351" s="253" t="s">
        <v>82</v>
      </c>
      <c r="AV351" s="13" t="s">
        <v>80</v>
      </c>
      <c r="AW351" s="13" t="s">
        <v>30</v>
      </c>
      <c r="AX351" s="13" t="s">
        <v>73</v>
      </c>
      <c r="AY351" s="253" t="s">
        <v>202</v>
      </c>
    </row>
    <row r="352" s="13" customFormat="1">
      <c r="A352" s="13"/>
      <c r="B352" s="243"/>
      <c r="C352" s="244"/>
      <c r="D352" s="245" t="s">
        <v>211</v>
      </c>
      <c r="E352" s="246" t="s">
        <v>1</v>
      </c>
      <c r="F352" s="247" t="s">
        <v>387</v>
      </c>
      <c r="G352" s="244"/>
      <c r="H352" s="246" t="s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211</v>
      </c>
      <c r="AU352" s="253" t="s">
        <v>82</v>
      </c>
      <c r="AV352" s="13" t="s">
        <v>80</v>
      </c>
      <c r="AW352" s="13" t="s">
        <v>30</v>
      </c>
      <c r="AX352" s="13" t="s">
        <v>73</v>
      </c>
      <c r="AY352" s="253" t="s">
        <v>202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430</v>
      </c>
      <c r="G353" s="255"/>
      <c r="H353" s="258">
        <v>91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73</v>
      </c>
      <c r="AY353" s="264" t="s">
        <v>202</v>
      </c>
    </row>
    <row r="354" s="14" customFormat="1">
      <c r="A354" s="14"/>
      <c r="B354" s="254"/>
      <c r="C354" s="255"/>
      <c r="D354" s="245" t="s">
        <v>211</v>
      </c>
      <c r="E354" s="256" t="s">
        <v>1</v>
      </c>
      <c r="F354" s="257" t="s">
        <v>431</v>
      </c>
      <c r="G354" s="255"/>
      <c r="H354" s="258">
        <v>16.141999999999999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211</v>
      </c>
      <c r="AU354" s="264" t="s">
        <v>82</v>
      </c>
      <c r="AV354" s="14" t="s">
        <v>82</v>
      </c>
      <c r="AW354" s="14" t="s">
        <v>30</v>
      </c>
      <c r="AX354" s="14" t="s">
        <v>73</v>
      </c>
      <c r="AY354" s="264" t="s">
        <v>202</v>
      </c>
    </row>
    <row r="355" s="14" customFormat="1">
      <c r="A355" s="14"/>
      <c r="B355" s="254"/>
      <c r="C355" s="255"/>
      <c r="D355" s="245" t="s">
        <v>211</v>
      </c>
      <c r="E355" s="256" t="s">
        <v>1</v>
      </c>
      <c r="F355" s="257" t="s">
        <v>432</v>
      </c>
      <c r="G355" s="255"/>
      <c r="H355" s="258">
        <v>-8.641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211</v>
      </c>
      <c r="AU355" s="264" t="s">
        <v>82</v>
      </c>
      <c r="AV355" s="14" t="s">
        <v>82</v>
      </c>
      <c r="AW355" s="14" t="s">
        <v>30</v>
      </c>
      <c r="AX355" s="14" t="s">
        <v>73</v>
      </c>
      <c r="AY355" s="264" t="s">
        <v>202</v>
      </c>
    </row>
    <row r="356" s="14" customFormat="1">
      <c r="A356" s="14"/>
      <c r="B356" s="254"/>
      <c r="C356" s="255"/>
      <c r="D356" s="245" t="s">
        <v>211</v>
      </c>
      <c r="E356" s="256" t="s">
        <v>1</v>
      </c>
      <c r="F356" s="257" t="s">
        <v>433</v>
      </c>
      <c r="G356" s="255"/>
      <c r="H356" s="258">
        <v>-3.016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211</v>
      </c>
      <c r="AU356" s="264" t="s">
        <v>82</v>
      </c>
      <c r="AV356" s="14" t="s">
        <v>82</v>
      </c>
      <c r="AW356" s="14" t="s">
        <v>30</v>
      </c>
      <c r="AX356" s="14" t="s">
        <v>73</v>
      </c>
      <c r="AY356" s="264" t="s">
        <v>202</v>
      </c>
    </row>
    <row r="357" s="13" customFormat="1">
      <c r="A357" s="13"/>
      <c r="B357" s="243"/>
      <c r="C357" s="244"/>
      <c r="D357" s="245" t="s">
        <v>211</v>
      </c>
      <c r="E357" s="246" t="s">
        <v>1</v>
      </c>
      <c r="F357" s="247" t="s">
        <v>415</v>
      </c>
      <c r="G357" s="244"/>
      <c r="H357" s="246" t="s">
        <v>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211</v>
      </c>
      <c r="AU357" s="253" t="s">
        <v>82</v>
      </c>
      <c r="AV357" s="13" t="s">
        <v>80</v>
      </c>
      <c r="AW357" s="13" t="s">
        <v>30</v>
      </c>
      <c r="AX357" s="13" t="s">
        <v>73</v>
      </c>
      <c r="AY357" s="253" t="s">
        <v>202</v>
      </c>
    </row>
    <row r="358" s="14" customFormat="1">
      <c r="A358" s="14"/>
      <c r="B358" s="254"/>
      <c r="C358" s="255"/>
      <c r="D358" s="245" t="s">
        <v>211</v>
      </c>
      <c r="E358" s="256" t="s">
        <v>1</v>
      </c>
      <c r="F358" s="257" t="s">
        <v>434</v>
      </c>
      <c r="G358" s="255"/>
      <c r="H358" s="258">
        <v>84.5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211</v>
      </c>
      <c r="AU358" s="264" t="s">
        <v>82</v>
      </c>
      <c r="AV358" s="14" t="s">
        <v>82</v>
      </c>
      <c r="AW358" s="14" t="s">
        <v>30</v>
      </c>
      <c r="AX358" s="14" t="s">
        <v>73</v>
      </c>
      <c r="AY358" s="264" t="s">
        <v>202</v>
      </c>
    </row>
    <row r="359" s="14" customFormat="1">
      <c r="A359" s="14"/>
      <c r="B359" s="254"/>
      <c r="C359" s="255"/>
      <c r="D359" s="245" t="s">
        <v>211</v>
      </c>
      <c r="E359" s="256" t="s">
        <v>1</v>
      </c>
      <c r="F359" s="257" t="s">
        <v>435</v>
      </c>
      <c r="G359" s="255"/>
      <c r="H359" s="258">
        <v>5.1210000000000004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211</v>
      </c>
      <c r="AU359" s="264" t="s">
        <v>82</v>
      </c>
      <c r="AV359" s="14" t="s">
        <v>82</v>
      </c>
      <c r="AW359" s="14" t="s">
        <v>30</v>
      </c>
      <c r="AX359" s="14" t="s">
        <v>73</v>
      </c>
      <c r="AY359" s="264" t="s">
        <v>202</v>
      </c>
    </row>
    <row r="360" s="14" customFormat="1">
      <c r="A360" s="14"/>
      <c r="B360" s="254"/>
      <c r="C360" s="255"/>
      <c r="D360" s="245" t="s">
        <v>211</v>
      </c>
      <c r="E360" s="256" t="s">
        <v>1</v>
      </c>
      <c r="F360" s="257" t="s">
        <v>436</v>
      </c>
      <c r="G360" s="255"/>
      <c r="H360" s="258">
        <v>-9.0299999999999994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211</v>
      </c>
      <c r="AU360" s="264" t="s">
        <v>82</v>
      </c>
      <c r="AV360" s="14" t="s">
        <v>82</v>
      </c>
      <c r="AW360" s="14" t="s">
        <v>30</v>
      </c>
      <c r="AX360" s="14" t="s">
        <v>73</v>
      </c>
      <c r="AY360" s="264" t="s">
        <v>202</v>
      </c>
    </row>
    <row r="361" s="14" customFormat="1">
      <c r="A361" s="14"/>
      <c r="B361" s="254"/>
      <c r="C361" s="255"/>
      <c r="D361" s="245" t="s">
        <v>211</v>
      </c>
      <c r="E361" s="256" t="s">
        <v>1</v>
      </c>
      <c r="F361" s="257" t="s">
        <v>437</v>
      </c>
      <c r="G361" s="255"/>
      <c r="H361" s="258">
        <v>-2.4199999999999999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211</v>
      </c>
      <c r="AU361" s="264" t="s">
        <v>82</v>
      </c>
      <c r="AV361" s="14" t="s">
        <v>82</v>
      </c>
      <c r="AW361" s="14" t="s">
        <v>30</v>
      </c>
      <c r="AX361" s="14" t="s">
        <v>73</v>
      </c>
      <c r="AY361" s="264" t="s">
        <v>202</v>
      </c>
    </row>
    <row r="362" s="13" customFormat="1">
      <c r="A362" s="13"/>
      <c r="B362" s="243"/>
      <c r="C362" s="244"/>
      <c r="D362" s="245" t="s">
        <v>211</v>
      </c>
      <c r="E362" s="246" t="s">
        <v>1</v>
      </c>
      <c r="F362" s="247" t="s">
        <v>438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211</v>
      </c>
      <c r="AU362" s="253" t="s">
        <v>82</v>
      </c>
      <c r="AV362" s="13" t="s">
        <v>80</v>
      </c>
      <c r="AW362" s="13" t="s">
        <v>30</v>
      </c>
      <c r="AX362" s="13" t="s">
        <v>73</v>
      </c>
      <c r="AY362" s="253" t="s">
        <v>202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439</v>
      </c>
      <c r="G363" s="255"/>
      <c r="H363" s="258">
        <v>21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73</v>
      </c>
      <c r="AY363" s="264" t="s">
        <v>202</v>
      </c>
    </row>
    <row r="364" s="13" customFormat="1">
      <c r="A364" s="13"/>
      <c r="B364" s="243"/>
      <c r="C364" s="244"/>
      <c r="D364" s="245" t="s">
        <v>211</v>
      </c>
      <c r="E364" s="246" t="s">
        <v>1</v>
      </c>
      <c r="F364" s="247" t="s">
        <v>440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211</v>
      </c>
      <c r="AU364" s="253" t="s">
        <v>82</v>
      </c>
      <c r="AV364" s="13" t="s">
        <v>80</v>
      </c>
      <c r="AW364" s="13" t="s">
        <v>30</v>
      </c>
      <c r="AX364" s="13" t="s">
        <v>73</v>
      </c>
      <c r="AY364" s="253" t="s">
        <v>202</v>
      </c>
    </row>
    <row r="365" s="14" customFormat="1">
      <c r="A365" s="14"/>
      <c r="B365" s="254"/>
      <c r="C365" s="255"/>
      <c r="D365" s="245" t="s">
        <v>211</v>
      </c>
      <c r="E365" s="256" t="s">
        <v>1</v>
      </c>
      <c r="F365" s="257" t="s">
        <v>441</v>
      </c>
      <c r="G365" s="255"/>
      <c r="H365" s="258">
        <v>-3.75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211</v>
      </c>
      <c r="AU365" s="264" t="s">
        <v>82</v>
      </c>
      <c r="AV365" s="14" t="s">
        <v>82</v>
      </c>
      <c r="AW365" s="14" t="s">
        <v>30</v>
      </c>
      <c r="AX365" s="14" t="s">
        <v>73</v>
      </c>
      <c r="AY365" s="264" t="s">
        <v>202</v>
      </c>
    </row>
    <row r="366" s="15" customFormat="1">
      <c r="A366" s="15"/>
      <c r="B366" s="265"/>
      <c r="C366" s="266"/>
      <c r="D366" s="245" t="s">
        <v>211</v>
      </c>
      <c r="E366" s="267" t="s">
        <v>1</v>
      </c>
      <c r="F366" s="268" t="s">
        <v>222</v>
      </c>
      <c r="G366" s="266"/>
      <c r="H366" s="269">
        <v>190.90600000000001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211</v>
      </c>
      <c r="AU366" s="275" t="s">
        <v>82</v>
      </c>
      <c r="AV366" s="15" t="s">
        <v>209</v>
      </c>
      <c r="AW366" s="15" t="s">
        <v>30</v>
      </c>
      <c r="AX366" s="15" t="s">
        <v>80</v>
      </c>
      <c r="AY366" s="275" t="s">
        <v>202</v>
      </c>
    </row>
    <row r="367" s="2" customFormat="1" ht="16.5" customHeight="1">
      <c r="A367" s="40"/>
      <c r="B367" s="41"/>
      <c r="C367" s="230" t="s">
        <v>442</v>
      </c>
      <c r="D367" s="230" t="s">
        <v>204</v>
      </c>
      <c r="E367" s="231" t="s">
        <v>443</v>
      </c>
      <c r="F367" s="232" t="s">
        <v>444</v>
      </c>
      <c r="G367" s="233" t="s">
        <v>207</v>
      </c>
      <c r="H367" s="234">
        <v>2.8050000000000002</v>
      </c>
      <c r="I367" s="235"/>
      <c r="J367" s="236">
        <f>ROUND(I367*H367,2)</f>
        <v>0</v>
      </c>
      <c r="K367" s="232" t="s">
        <v>320</v>
      </c>
      <c r="L367" s="46"/>
      <c r="M367" s="237" t="s">
        <v>1</v>
      </c>
      <c r="N367" s="238" t="s">
        <v>38</v>
      </c>
      <c r="O367" s="93"/>
      <c r="P367" s="239">
        <f>O367*H367</f>
        <v>0</v>
      </c>
      <c r="Q367" s="239">
        <v>2.5018699999999998</v>
      </c>
      <c r="R367" s="239">
        <f>Q367*H367</f>
        <v>7.0177453500000002</v>
      </c>
      <c r="S367" s="239">
        <v>0</v>
      </c>
      <c r="T367" s="240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1" t="s">
        <v>209</v>
      </c>
      <c r="AT367" s="241" t="s">
        <v>204</v>
      </c>
      <c r="AU367" s="241" t="s">
        <v>82</v>
      </c>
      <c r="AY367" s="19" t="s">
        <v>202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9" t="s">
        <v>80</v>
      </c>
      <c r="BK367" s="242">
        <f>ROUND(I367*H367,2)</f>
        <v>0</v>
      </c>
      <c r="BL367" s="19" t="s">
        <v>209</v>
      </c>
      <c r="BM367" s="241" t="s">
        <v>445</v>
      </c>
    </row>
    <row r="368" s="13" customFormat="1">
      <c r="A368" s="13"/>
      <c r="B368" s="243"/>
      <c r="C368" s="244"/>
      <c r="D368" s="245" t="s">
        <v>211</v>
      </c>
      <c r="E368" s="246" t="s">
        <v>1</v>
      </c>
      <c r="F368" s="247" t="s">
        <v>446</v>
      </c>
      <c r="G368" s="244"/>
      <c r="H368" s="246" t="s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211</v>
      </c>
      <c r="AU368" s="253" t="s">
        <v>82</v>
      </c>
      <c r="AV368" s="13" t="s">
        <v>80</v>
      </c>
      <c r="AW368" s="13" t="s">
        <v>30</v>
      </c>
      <c r="AX368" s="13" t="s">
        <v>73</v>
      </c>
      <c r="AY368" s="253" t="s">
        <v>202</v>
      </c>
    </row>
    <row r="369" s="14" customFormat="1">
      <c r="A369" s="14"/>
      <c r="B369" s="254"/>
      <c r="C369" s="255"/>
      <c r="D369" s="245" t="s">
        <v>211</v>
      </c>
      <c r="E369" s="256" t="s">
        <v>1</v>
      </c>
      <c r="F369" s="257" t="s">
        <v>447</v>
      </c>
      <c r="G369" s="255"/>
      <c r="H369" s="258">
        <v>2.8050000000000002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211</v>
      </c>
      <c r="AU369" s="264" t="s">
        <v>82</v>
      </c>
      <c r="AV369" s="14" t="s">
        <v>82</v>
      </c>
      <c r="AW369" s="14" t="s">
        <v>30</v>
      </c>
      <c r="AX369" s="14" t="s">
        <v>80</v>
      </c>
      <c r="AY369" s="264" t="s">
        <v>202</v>
      </c>
    </row>
    <row r="370" s="2" customFormat="1" ht="16.5" customHeight="1">
      <c r="A370" s="40"/>
      <c r="B370" s="41"/>
      <c r="C370" s="230" t="s">
        <v>448</v>
      </c>
      <c r="D370" s="230" t="s">
        <v>204</v>
      </c>
      <c r="E370" s="231" t="s">
        <v>449</v>
      </c>
      <c r="F370" s="232" t="s">
        <v>450</v>
      </c>
      <c r="G370" s="233" t="s">
        <v>254</v>
      </c>
      <c r="H370" s="234">
        <v>18.699999999999999</v>
      </c>
      <c r="I370" s="235"/>
      <c r="J370" s="236">
        <f>ROUND(I370*H370,2)</f>
        <v>0</v>
      </c>
      <c r="K370" s="232" t="s">
        <v>208</v>
      </c>
      <c r="L370" s="46"/>
      <c r="M370" s="237" t="s">
        <v>1</v>
      </c>
      <c r="N370" s="238" t="s">
        <v>38</v>
      </c>
      <c r="O370" s="93"/>
      <c r="P370" s="239">
        <f>O370*H370</f>
        <v>0</v>
      </c>
      <c r="Q370" s="239">
        <v>0.0034018999999999998</v>
      </c>
      <c r="R370" s="239">
        <f>Q370*H370</f>
        <v>0.06361552999999999</v>
      </c>
      <c r="S370" s="239">
        <v>0</v>
      </c>
      <c r="T370" s="240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1" t="s">
        <v>209</v>
      </c>
      <c r="AT370" s="241" t="s">
        <v>204</v>
      </c>
      <c r="AU370" s="241" t="s">
        <v>82</v>
      </c>
      <c r="AY370" s="19" t="s">
        <v>202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9" t="s">
        <v>80</v>
      </c>
      <c r="BK370" s="242">
        <f>ROUND(I370*H370,2)</f>
        <v>0</v>
      </c>
      <c r="BL370" s="19" t="s">
        <v>209</v>
      </c>
      <c r="BM370" s="241" t="s">
        <v>451</v>
      </c>
    </row>
    <row r="371" s="13" customFormat="1">
      <c r="A371" s="13"/>
      <c r="B371" s="243"/>
      <c r="C371" s="244"/>
      <c r="D371" s="245" t="s">
        <v>211</v>
      </c>
      <c r="E371" s="246" t="s">
        <v>1</v>
      </c>
      <c r="F371" s="247" t="s">
        <v>446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211</v>
      </c>
      <c r="AU371" s="253" t="s">
        <v>82</v>
      </c>
      <c r="AV371" s="13" t="s">
        <v>80</v>
      </c>
      <c r="AW371" s="13" t="s">
        <v>30</v>
      </c>
      <c r="AX371" s="13" t="s">
        <v>73</v>
      </c>
      <c r="AY371" s="253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452</v>
      </c>
      <c r="G372" s="255"/>
      <c r="H372" s="258">
        <v>18.699999999999999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80</v>
      </c>
      <c r="AY372" s="264" t="s">
        <v>202</v>
      </c>
    </row>
    <row r="373" s="2" customFormat="1" ht="16.5" customHeight="1">
      <c r="A373" s="40"/>
      <c r="B373" s="41"/>
      <c r="C373" s="230" t="s">
        <v>453</v>
      </c>
      <c r="D373" s="230" t="s">
        <v>204</v>
      </c>
      <c r="E373" s="231" t="s">
        <v>454</v>
      </c>
      <c r="F373" s="232" t="s">
        <v>455</v>
      </c>
      <c r="G373" s="233" t="s">
        <v>254</v>
      </c>
      <c r="H373" s="234">
        <v>18.699999999999999</v>
      </c>
      <c r="I373" s="235"/>
      <c r="J373" s="236">
        <f>ROUND(I373*H373,2)</f>
        <v>0</v>
      </c>
      <c r="K373" s="232" t="s">
        <v>208</v>
      </c>
      <c r="L373" s="46"/>
      <c r="M373" s="237" t="s">
        <v>1</v>
      </c>
      <c r="N373" s="238" t="s">
        <v>38</v>
      </c>
      <c r="O373" s="93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1" t="s">
        <v>209</v>
      </c>
      <c r="AT373" s="241" t="s">
        <v>204</v>
      </c>
      <c r="AU373" s="241" t="s">
        <v>82</v>
      </c>
      <c r="AY373" s="19" t="s">
        <v>202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80</v>
      </c>
      <c r="BK373" s="242">
        <f>ROUND(I373*H373,2)</f>
        <v>0</v>
      </c>
      <c r="BL373" s="19" t="s">
        <v>209</v>
      </c>
      <c r="BM373" s="241" t="s">
        <v>456</v>
      </c>
    </row>
    <row r="374" s="2" customFormat="1" ht="16.5" customHeight="1">
      <c r="A374" s="40"/>
      <c r="B374" s="41"/>
      <c r="C374" s="230" t="s">
        <v>457</v>
      </c>
      <c r="D374" s="230" t="s">
        <v>204</v>
      </c>
      <c r="E374" s="231" t="s">
        <v>458</v>
      </c>
      <c r="F374" s="232" t="s">
        <v>459</v>
      </c>
      <c r="G374" s="233" t="s">
        <v>297</v>
      </c>
      <c r="H374" s="234">
        <v>0.28100000000000003</v>
      </c>
      <c r="I374" s="235"/>
      <c r="J374" s="236">
        <f>ROUND(I374*H374,2)</f>
        <v>0</v>
      </c>
      <c r="K374" s="232" t="s">
        <v>208</v>
      </c>
      <c r="L374" s="46"/>
      <c r="M374" s="237" t="s">
        <v>1</v>
      </c>
      <c r="N374" s="238" t="s">
        <v>38</v>
      </c>
      <c r="O374" s="93"/>
      <c r="P374" s="239">
        <f>O374*H374</f>
        <v>0</v>
      </c>
      <c r="Q374" s="239">
        <v>1.0492218</v>
      </c>
      <c r="R374" s="239">
        <f>Q374*H374</f>
        <v>0.29483132580000004</v>
      </c>
      <c r="S374" s="239">
        <v>0</v>
      </c>
      <c r="T374" s="240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1" t="s">
        <v>209</v>
      </c>
      <c r="AT374" s="241" t="s">
        <v>204</v>
      </c>
      <c r="AU374" s="241" t="s">
        <v>82</v>
      </c>
      <c r="AY374" s="19" t="s">
        <v>202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9" t="s">
        <v>80</v>
      </c>
      <c r="BK374" s="242">
        <f>ROUND(I374*H374,2)</f>
        <v>0</v>
      </c>
      <c r="BL374" s="19" t="s">
        <v>209</v>
      </c>
      <c r="BM374" s="241" t="s">
        <v>460</v>
      </c>
    </row>
    <row r="375" s="13" customFormat="1">
      <c r="A375" s="13"/>
      <c r="B375" s="243"/>
      <c r="C375" s="244"/>
      <c r="D375" s="245" t="s">
        <v>211</v>
      </c>
      <c r="E375" s="246" t="s">
        <v>1</v>
      </c>
      <c r="F375" s="247" t="s">
        <v>461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211</v>
      </c>
      <c r="AU375" s="253" t="s">
        <v>82</v>
      </c>
      <c r="AV375" s="13" t="s">
        <v>80</v>
      </c>
      <c r="AW375" s="13" t="s">
        <v>30</v>
      </c>
      <c r="AX375" s="13" t="s">
        <v>73</v>
      </c>
      <c r="AY375" s="253" t="s">
        <v>202</v>
      </c>
    </row>
    <row r="376" s="14" customFormat="1">
      <c r="A376" s="14"/>
      <c r="B376" s="254"/>
      <c r="C376" s="255"/>
      <c r="D376" s="245" t="s">
        <v>211</v>
      </c>
      <c r="E376" s="256" t="s">
        <v>1</v>
      </c>
      <c r="F376" s="257" t="s">
        <v>462</v>
      </c>
      <c r="G376" s="255"/>
      <c r="H376" s="258">
        <v>0.28100000000000003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211</v>
      </c>
      <c r="AU376" s="264" t="s">
        <v>82</v>
      </c>
      <c r="AV376" s="14" t="s">
        <v>82</v>
      </c>
      <c r="AW376" s="14" t="s">
        <v>30</v>
      </c>
      <c r="AX376" s="14" t="s">
        <v>80</v>
      </c>
      <c r="AY376" s="264" t="s">
        <v>202</v>
      </c>
    </row>
    <row r="377" s="2" customFormat="1" ht="21.75" customHeight="1">
      <c r="A377" s="40"/>
      <c r="B377" s="41"/>
      <c r="C377" s="230" t="s">
        <v>463</v>
      </c>
      <c r="D377" s="230" t="s">
        <v>204</v>
      </c>
      <c r="E377" s="231" t="s">
        <v>464</v>
      </c>
      <c r="F377" s="232" t="s">
        <v>465</v>
      </c>
      <c r="G377" s="233" t="s">
        <v>466</v>
      </c>
      <c r="H377" s="234">
        <v>1</v>
      </c>
      <c r="I377" s="235"/>
      <c r="J377" s="236">
        <f>ROUND(I377*H377,2)</f>
        <v>0</v>
      </c>
      <c r="K377" s="232" t="s">
        <v>208</v>
      </c>
      <c r="L377" s="46"/>
      <c r="M377" s="237" t="s">
        <v>1</v>
      </c>
      <c r="N377" s="238" t="s">
        <v>38</v>
      </c>
      <c r="O377" s="93"/>
      <c r="P377" s="239">
        <f>O377*H377</f>
        <v>0</v>
      </c>
      <c r="Q377" s="239">
        <v>0.017940000000000001</v>
      </c>
      <c r="R377" s="239">
        <f>Q377*H377</f>
        <v>0.017940000000000001</v>
      </c>
      <c r="S377" s="239">
        <v>0</v>
      </c>
      <c r="T377" s="24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1" t="s">
        <v>209</v>
      </c>
      <c r="AT377" s="241" t="s">
        <v>204</v>
      </c>
      <c r="AU377" s="241" t="s">
        <v>82</v>
      </c>
      <c r="AY377" s="19" t="s">
        <v>202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80</v>
      </c>
      <c r="BK377" s="242">
        <f>ROUND(I377*H377,2)</f>
        <v>0</v>
      </c>
      <c r="BL377" s="19" t="s">
        <v>209</v>
      </c>
      <c r="BM377" s="241" t="s">
        <v>467</v>
      </c>
    </row>
    <row r="378" s="13" customFormat="1">
      <c r="A378" s="13"/>
      <c r="B378" s="243"/>
      <c r="C378" s="244"/>
      <c r="D378" s="245" t="s">
        <v>211</v>
      </c>
      <c r="E378" s="246" t="s">
        <v>1</v>
      </c>
      <c r="F378" s="247" t="s">
        <v>468</v>
      </c>
      <c r="G378" s="244"/>
      <c r="H378" s="246" t="s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211</v>
      </c>
      <c r="AU378" s="253" t="s">
        <v>82</v>
      </c>
      <c r="AV378" s="13" t="s">
        <v>80</v>
      </c>
      <c r="AW378" s="13" t="s">
        <v>30</v>
      </c>
      <c r="AX378" s="13" t="s">
        <v>73</v>
      </c>
      <c r="AY378" s="253" t="s">
        <v>202</v>
      </c>
    </row>
    <row r="379" s="14" customFormat="1">
      <c r="A379" s="14"/>
      <c r="B379" s="254"/>
      <c r="C379" s="255"/>
      <c r="D379" s="245" t="s">
        <v>211</v>
      </c>
      <c r="E379" s="256" t="s">
        <v>1</v>
      </c>
      <c r="F379" s="257" t="s">
        <v>80</v>
      </c>
      <c r="G379" s="255"/>
      <c r="H379" s="258">
        <v>1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211</v>
      </c>
      <c r="AU379" s="264" t="s">
        <v>82</v>
      </c>
      <c r="AV379" s="14" t="s">
        <v>82</v>
      </c>
      <c r="AW379" s="14" t="s">
        <v>30</v>
      </c>
      <c r="AX379" s="14" t="s">
        <v>80</v>
      </c>
      <c r="AY379" s="264" t="s">
        <v>202</v>
      </c>
    </row>
    <row r="380" s="2" customFormat="1" ht="21.75" customHeight="1">
      <c r="A380" s="40"/>
      <c r="B380" s="41"/>
      <c r="C380" s="230" t="s">
        <v>469</v>
      </c>
      <c r="D380" s="230" t="s">
        <v>204</v>
      </c>
      <c r="E380" s="231" t="s">
        <v>470</v>
      </c>
      <c r="F380" s="232" t="s">
        <v>471</v>
      </c>
      <c r="G380" s="233" t="s">
        <v>466</v>
      </c>
      <c r="H380" s="234">
        <v>2</v>
      </c>
      <c r="I380" s="235"/>
      <c r="J380" s="236">
        <f>ROUND(I380*H380,2)</f>
        <v>0</v>
      </c>
      <c r="K380" s="232" t="s">
        <v>208</v>
      </c>
      <c r="L380" s="46"/>
      <c r="M380" s="237" t="s">
        <v>1</v>
      </c>
      <c r="N380" s="238" t="s">
        <v>38</v>
      </c>
      <c r="O380" s="93"/>
      <c r="P380" s="239">
        <f>O380*H380</f>
        <v>0</v>
      </c>
      <c r="Q380" s="239">
        <v>0.022783500000000002</v>
      </c>
      <c r="R380" s="239">
        <f>Q380*H380</f>
        <v>0.045567000000000003</v>
      </c>
      <c r="S380" s="239">
        <v>0</v>
      </c>
      <c r="T380" s="24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1" t="s">
        <v>209</v>
      </c>
      <c r="AT380" s="241" t="s">
        <v>204</v>
      </c>
      <c r="AU380" s="241" t="s">
        <v>82</v>
      </c>
      <c r="AY380" s="19" t="s">
        <v>202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80</v>
      </c>
      <c r="BK380" s="242">
        <f>ROUND(I380*H380,2)</f>
        <v>0</v>
      </c>
      <c r="BL380" s="19" t="s">
        <v>209</v>
      </c>
      <c r="BM380" s="241" t="s">
        <v>472</v>
      </c>
    </row>
    <row r="381" s="13" customFormat="1">
      <c r="A381" s="13"/>
      <c r="B381" s="243"/>
      <c r="C381" s="244"/>
      <c r="D381" s="245" t="s">
        <v>211</v>
      </c>
      <c r="E381" s="246" t="s">
        <v>1</v>
      </c>
      <c r="F381" s="247" t="s">
        <v>473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211</v>
      </c>
      <c r="AU381" s="253" t="s">
        <v>82</v>
      </c>
      <c r="AV381" s="13" t="s">
        <v>80</v>
      </c>
      <c r="AW381" s="13" t="s">
        <v>30</v>
      </c>
      <c r="AX381" s="13" t="s">
        <v>73</v>
      </c>
      <c r="AY381" s="253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474</v>
      </c>
      <c r="G382" s="255"/>
      <c r="H382" s="258">
        <v>2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80</v>
      </c>
      <c r="AY382" s="264" t="s">
        <v>202</v>
      </c>
    </row>
    <row r="383" s="2" customFormat="1" ht="21.75" customHeight="1">
      <c r="A383" s="40"/>
      <c r="B383" s="41"/>
      <c r="C383" s="230" t="s">
        <v>475</v>
      </c>
      <c r="D383" s="230" t="s">
        <v>204</v>
      </c>
      <c r="E383" s="231" t="s">
        <v>476</v>
      </c>
      <c r="F383" s="232" t="s">
        <v>477</v>
      </c>
      <c r="G383" s="233" t="s">
        <v>466</v>
      </c>
      <c r="H383" s="234">
        <v>2</v>
      </c>
      <c r="I383" s="235"/>
      <c r="J383" s="236">
        <f>ROUND(I383*H383,2)</f>
        <v>0</v>
      </c>
      <c r="K383" s="232" t="s">
        <v>208</v>
      </c>
      <c r="L383" s="46"/>
      <c r="M383" s="237" t="s">
        <v>1</v>
      </c>
      <c r="N383" s="238" t="s">
        <v>38</v>
      </c>
      <c r="O383" s="93"/>
      <c r="P383" s="239">
        <f>O383*H383</f>
        <v>0</v>
      </c>
      <c r="Q383" s="239">
        <v>0.026931</v>
      </c>
      <c r="R383" s="239">
        <f>Q383*H383</f>
        <v>0.053862</v>
      </c>
      <c r="S383" s="239">
        <v>0</v>
      </c>
      <c r="T383" s="24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1" t="s">
        <v>209</v>
      </c>
      <c r="AT383" s="241" t="s">
        <v>204</v>
      </c>
      <c r="AU383" s="241" t="s">
        <v>82</v>
      </c>
      <c r="AY383" s="19" t="s">
        <v>202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9" t="s">
        <v>80</v>
      </c>
      <c r="BK383" s="242">
        <f>ROUND(I383*H383,2)</f>
        <v>0</v>
      </c>
      <c r="BL383" s="19" t="s">
        <v>209</v>
      </c>
      <c r="BM383" s="241" t="s">
        <v>478</v>
      </c>
    </row>
    <row r="384" s="13" customFormat="1">
      <c r="A384" s="13"/>
      <c r="B384" s="243"/>
      <c r="C384" s="244"/>
      <c r="D384" s="245" t="s">
        <v>211</v>
      </c>
      <c r="E384" s="246" t="s">
        <v>1</v>
      </c>
      <c r="F384" s="247" t="s">
        <v>479</v>
      </c>
      <c r="G384" s="244"/>
      <c r="H384" s="246" t="s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211</v>
      </c>
      <c r="AU384" s="253" t="s">
        <v>82</v>
      </c>
      <c r="AV384" s="13" t="s">
        <v>80</v>
      </c>
      <c r="AW384" s="13" t="s">
        <v>30</v>
      </c>
      <c r="AX384" s="13" t="s">
        <v>73</v>
      </c>
      <c r="AY384" s="253" t="s">
        <v>202</v>
      </c>
    </row>
    <row r="385" s="14" customFormat="1">
      <c r="A385" s="14"/>
      <c r="B385" s="254"/>
      <c r="C385" s="255"/>
      <c r="D385" s="245" t="s">
        <v>211</v>
      </c>
      <c r="E385" s="256" t="s">
        <v>1</v>
      </c>
      <c r="F385" s="257" t="s">
        <v>82</v>
      </c>
      <c r="G385" s="255"/>
      <c r="H385" s="258">
        <v>2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211</v>
      </c>
      <c r="AU385" s="264" t="s">
        <v>82</v>
      </c>
      <c r="AV385" s="14" t="s">
        <v>82</v>
      </c>
      <c r="AW385" s="14" t="s">
        <v>30</v>
      </c>
      <c r="AX385" s="14" t="s">
        <v>80</v>
      </c>
      <c r="AY385" s="264" t="s">
        <v>202</v>
      </c>
    </row>
    <row r="386" s="2" customFormat="1" ht="21.75" customHeight="1">
      <c r="A386" s="40"/>
      <c r="B386" s="41"/>
      <c r="C386" s="230" t="s">
        <v>480</v>
      </c>
      <c r="D386" s="230" t="s">
        <v>204</v>
      </c>
      <c r="E386" s="231" t="s">
        <v>481</v>
      </c>
      <c r="F386" s="232" t="s">
        <v>482</v>
      </c>
      <c r="G386" s="233" t="s">
        <v>466</v>
      </c>
      <c r="H386" s="234">
        <v>50</v>
      </c>
      <c r="I386" s="235"/>
      <c r="J386" s="236">
        <f>ROUND(I386*H386,2)</f>
        <v>0</v>
      </c>
      <c r="K386" s="232" t="s">
        <v>208</v>
      </c>
      <c r="L386" s="46"/>
      <c r="M386" s="237" t="s">
        <v>1</v>
      </c>
      <c r="N386" s="238" t="s">
        <v>38</v>
      </c>
      <c r="O386" s="93"/>
      <c r="P386" s="239">
        <f>O386*H386</f>
        <v>0</v>
      </c>
      <c r="Q386" s="239">
        <v>0.054547999999999999</v>
      </c>
      <c r="R386" s="239">
        <f>Q386*H386</f>
        <v>2.7273999999999998</v>
      </c>
      <c r="S386" s="239">
        <v>0</v>
      </c>
      <c r="T386" s="240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1" t="s">
        <v>209</v>
      </c>
      <c r="AT386" s="241" t="s">
        <v>204</v>
      </c>
      <c r="AU386" s="241" t="s">
        <v>82</v>
      </c>
      <c r="AY386" s="19" t="s">
        <v>202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80</v>
      </c>
      <c r="BK386" s="242">
        <f>ROUND(I386*H386,2)</f>
        <v>0</v>
      </c>
      <c r="BL386" s="19" t="s">
        <v>209</v>
      </c>
      <c r="BM386" s="241" t="s">
        <v>483</v>
      </c>
    </row>
    <row r="387" s="13" customFormat="1">
      <c r="A387" s="13"/>
      <c r="B387" s="243"/>
      <c r="C387" s="244"/>
      <c r="D387" s="245" t="s">
        <v>211</v>
      </c>
      <c r="E387" s="246" t="s">
        <v>1</v>
      </c>
      <c r="F387" s="247" t="s">
        <v>484</v>
      </c>
      <c r="G387" s="244"/>
      <c r="H387" s="246" t="s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211</v>
      </c>
      <c r="AU387" s="253" t="s">
        <v>82</v>
      </c>
      <c r="AV387" s="13" t="s">
        <v>80</v>
      </c>
      <c r="AW387" s="13" t="s">
        <v>30</v>
      </c>
      <c r="AX387" s="13" t="s">
        <v>73</v>
      </c>
      <c r="AY387" s="253" t="s">
        <v>202</v>
      </c>
    </row>
    <row r="388" s="14" customFormat="1">
      <c r="A388" s="14"/>
      <c r="B388" s="254"/>
      <c r="C388" s="255"/>
      <c r="D388" s="245" t="s">
        <v>211</v>
      </c>
      <c r="E388" s="256" t="s">
        <v>1</v>
      </c>
      <c r="F388" s="257" t="s">
        <v>485</v>
      </c>
      <c r="G388" s="255"/>
      <c r="H388" s="258">
        <v>50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211</v>
      </c>
      <c r="AU388" s="264" t="s">
        <v>82</v>
      </c>
      <c r="AV388" s="14" t="s">
        <v>82</v>
      </c>
      <c r="AW388" s="14" t="s">
        <v>30</v>
      </c>
      <c r="AX388" s="14" t="s">
        <v>80</v>
      </c>
      <c r="AY388" s="264" t="s">
        <v>202</v>
      </c>
    </row>
    <row r="389" s="2" customFormat="1" ht="33" customHeight="1">
      <c r="A389" s="40"/>
      <c r="B389" s="41"/>
      <c r="C389" s="230" t="s">
        <v>486</v>
      </c>
      <c r="D389" s="230" t="s">
        <v>204</v>
      </c>
      <c r="E389" s="231" t="s">
        <v>487</v>
      </c>
      <c r="F389" s="232" t="s">
        <v>488</v>
      </c>
      <c r="G389" s="233" t="s">
        <v>254</v>
      </c>
      <c r="H389" s="234">
        <v>10.15</v>
      </c>
      <c r="I389" s="235"/>
      <c r="J389" s="236">
        <f>ROUND(I389*H389,2)</f>
        <v>0</v>
      </c>
      <c r="K389" s="232" t="s">
        <v>208</v>
      </c>
      <c r="L389" s="46"/>
      <c r="M389" s="237" t="s">
        <v>1</v>
      </c>
      <c r="N389" s="238" t="s">
        <v>38</v>
      </c>
      <c r="O389" s="93"/>
      <c r="P389" s="239">
        <f>O389*H389</f>
        <v>0</v>
      </c>
      <c r="Q389" s="239">
        <v>0.54617400000000005</v>
      </c>
      <c r="R389" s="239">
        <f>Q389*H389</f>
        <v>5.5436661000000003</v>
      </c>
      <c r="S389" s="239">
        <v>0.75</v>
      </c>
      <c r="T389" s="240">
        <f>S389*H389</f>
        <v>7.6125000000000007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1" t="s">
        <v>209</v>
      </c>
      <c r="AT389" s="241" t="s">
        <v>204</v>
      </c>
      <c r="AU389" s="241" t="s">
        <v>82</v>
      </c>
      <c r="AY389" s="19" t="s">
        <v>202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80</v>
      </c>
      <c r="BK389" s="242">
        <f>ROUND(I389*H389,2)</f>
        <v>0</v>
      </c>
      <c r="BL389" s="19" t="s">
        <v>209</v>
      </c>
      <c r="BM389" s="241" t="s">
        <v>489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373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3" customFormat="1">
      <c r="A391" s="13"/>
      <c r="B391" s="243"/>
      <c r="C391" s="244"/>
      <c r="D391" s="245" t="s">
        <v>211</v>
      </c>
      <c r="E391" s="246" t="s">
        <v>1</v>
      </c>
      <c r="F391" s="247" t="s">
        <v>329</v>
      </c>
      <c r="G391" s="244"/>
      <c r="H391" s="246" t="s">
        <v>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211</v>
      </c>
      <c r="AU391" s="253" t="s">
        <v>82</v>
      </c>
      <c r="AV391" s="13" t="s">
        <v>80</v>
      </c>
      <c r="AW391" s="13" t="s">
        <v>30</v>
      </c>
      <c r="AX391" s="13" t="s">
        <v>73</v>
      </c>
      <c r="AY391" s="253" t="s">
        <v>202</v>
      </c>
    </row>
    <row r="392" s="14" customFormat="1">
      <c r="A392" s="14"/>
      <c r="B392" s="254"/>
      <c r="C392" s="255"/>
      <c r="D392" s="245" t="s">
        <v>211</v>
      </c>
      <c r="E392" s="256" t="s">
        <v>1</v>
      </c>
      <c r="F392" s="257" t="s">
        <v>490</v>
      </c>
      <c r="G392" s="255"/>
      <c r="H392" s="258">
        <v>10.15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211</v>
      </c>
      <c r="AU392" s="264" t="s">
        <v>82</v>
      </c>
      <c r="AV392" s="14" t="s">
        <v>82</v>
      </c>
      <c r="AW392" s="14" t="s">
        <v>30</v>
      </c>
      <c r="AX392" s="14" t="s">
        <v>80</v>
      </c>
      <c r="AY392" s="264" t="s">
        <v>202</v>
      </c>
    </row>
    <row r="393" s="2" customFormat="1" ht="33" customHeight="1">
      <c r="A393" s="40"/>
      <c r="B393" s="41"/>
      <c r="C393" s="230" t="s">
        <v>491</v>
      </c>
      <c r="D393" s="230" t="s">
        <v>204</v>
      </c>
      <c r="E393" s="231" t="s">
        <v>492</v>
      </c>
      <c r="F393" s="232" t="s">
        <v>493</v>
      </c>
      <c r="G393" s="233" t="s">
        <v>254</v>
      </c>
      <c r="H393" s="234">
        <v>17.100000000000001</v>
      </c>
      <c r="I393" s="235"/>
      <c r="J393" s="236">
        <f>ROUND(I393*H393,2)</f>
        <v>0</v>
      </c>
      <c r="K393" s="232" t="s">
        <v>208</v>
      </c>
      <c r="L393" s="46"/>
      <c r="M393" s="237" t="s">
        <v>1</v>
      </c>
      <c r="N393" s="238" t="s">
        <v>38</v>
      </c>
      <c r="O393" s="93"/>
      <c r="P393" s="239">
        <f>O393*H393</f>
        <v>0</v>
      </c>
      <c r="Q393" s="239">
        <v>0.54566060000000005</v>
      </c>
      <c r="R393" s="239">
        <f>Q393*H393</f>
        <v>9.3307962600000014</v>
      </c>
      <c r="S393" s="239">
        <v>0.75</v>
      </c>
      <c r="T393" s="240">
        <f>S393*H393</f>
        <v>12.825000000000001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1" t="s">
        <v>209</v>
      </c>
      <c r="AT393" s="241" t="s">
        <v>204</v>
      </c>
      <c r="AU393" s="241" t="s">
        <v>82</v>
      </c>
      <c r="AY393" s="19" t="s">
        <v>202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9" t="s">
        <v>80</v>
      </c>
      <c r="BK393" s="242">
        <f>ROUND(I393*H393,2)</f>
        <v>0</v>
      </c>
      <c r="BL393" s="19" t="s">
        <v>209</v>
      </c>
      <c r="BM393" s="241" t="s">
        <v>494</v>
      </c>
    </row>
    <row r="394" s="13" customFormat="1">
      <c r="A394" s="13"/>
      <c r="B394" s="243"/>
      <c r="C394" s="244"/>
      <c r="D394" s="245" t="s">
        <v>211</v>
      </c>
      <c r="E394" s="246" t="s">
        <v>1</v>
      </c>
      <c r="F394" s="247" t="s">
        <v>373</v>
      </c>
      <c r="G394" s="244"/>
      <c r="H394" s="246" t="s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211</v>
      </c>
      <c r="AU394" s="253" t="s">
        <v>82</v>
      </c>
      <c r="AV394" s="13" t="s">
        <v>80</v>
      </c>
      <c r="AW394" s="13" t="s">
        <v>30</v>
      </c>
      <c r="AX394" s="13" t="s">
        <v>73</v>
      </c>
      <c r="AY394" s="253" t="s">
        <v>202</v>
      </c>
    </row>
    <row r="395" s="13" customFormat="1">
      <c r="A395" s="13"/>
      <c r="B395" s="243"/>
      <c r="C395" s="244"/>
      <c r="D395" s="245" t="s">
        <v>211</v>
      </c>
      <c r="E395" s="246" t="s">
        <v>1</v>
      </c>
      <c r="F395" s="247" t="s">
        <v>329</v>
      </c>
      <c r="G395" s="244"/>
      <c r="H395" s="246" t="s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211</v>
      </c>
      <c r="AU395" s="253" t="s">
        <v>82</v>
      </c>
      <c r="AV395" s="13" t="s">
        <v>80</v>
      </c>
      <c r="AW395" s="13" t="s">
        <v>30</v>
      </c>
      <c r="AX395" s="13" t="s">
        <v>73</v>
      </c>
      <c r="AY395" s="253" t="s">
        <v>202</v>
      </c>
    </row>
    <row r="396" s="14" customFormat="1">
      <c r="A396" s="14"/>
      <c r="B396" s="254"/>
      <c r="C396" s="255"/>
      <c r="D396" s="245" t="s">
        <v>211</v>
      </c>
      <c r="E396" s="256" t="s">
        <v>1</v>
      </c>
      <c r="F396" s="257" t="s">
        <v>495</v>
      </c>
      <c r="G396" s="255"/>
      <c r="H396" s="258">
        <v>17.100000000000001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211</v>
      </c>
      <c r="AU396" s="264" t="s">
        <v>82</v>
      </c>
      <c r="AV396" s="14" t="s">
        <v>82</v>
      </c>
      <c r="AW396" s="14" t="s">
        <v>30</v>
      </c>
      <c r="AX396" s="14" t="s">
        <v>80</v>
      </c>
      <c r="AY396" s="264" t="s">
        <v>202</v>
      </c>
    </row>
    <row r="397" s="2" customFormat="1" ht="33" customHeight="1">
      <c r="A397" s="40"/>
      <c r="B397" s="41"/>
      <c r="C397" s="230" t="s">
        <v>496</v>
      </c>
      <c r="D397" s="230" t="s">
        <v>204</v>
      </c>
      <c r="E397" s="231" t="s">
        <v>497</v>
      </c>
      <c r="F397" s="232" t="s">
        <v>498</v>
      </c>
      <c r="G397" s="233" t="s">
        <v>254</v>
      </c>
      <c r="H397" s="234">
        <v>7.242</v>
      </c>
      <c r="I397" s="235"/>
      <c r="J397" s="236">
        <f>ROUND(I397*H397,2)</f>
        <v>0</v>
      </c>
      <c r="K397" s="232" t="s">
        <v>208</v>
      </c>
      <c r="L397" s="46"/>
      <c r="M397" s="237" t="s">
        <v>1</v>
      </c>
      <c r="N397" s="238" t="s">
        <v>38</v>
      </c>
      <c r="O397" s="93"/>
      <c r="P397" s="239">
        <f>O397*H397</f>
        <v>0</v>
      </c>
      <c r="Q397" s="239">
        <v>0.02495876</v>
      </c>
      <c r="R397" s="239">
        <f>Q397*H397</f>
        <v>0.18075133992</v>
      </c>
      <c r="S397" s="239">
        <v>0</v>
      </c>
      <c r="T397" s="24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1" t="s">
        <v>209</v>
      </c>
      <c r="AT397" s="241" t="s">
        <v>204</v>
      </c>
      <c r="AU397" s="241" t="s">
        <v>82</v>
      </c>
      <c r="AY397" s="19" t="s">
        <v>202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9" t="s">
        <v>80</v>
      </c>
      <c r="BK397" s="242">
        <f>ROUND(I397*H397,2)</f>
        <v>0</v>
      </c>
      <c r="BL397" s="19" t="s">
        <v>209</v>
      </c>
      <c r="BM397" s="241" t="s">
        <v>499</v>
      </c>
    </row>
    <row r="398" s="13" customFormat="1">
      <c r="A398" s="13"/>
      <c r="B398" s="243"/>
      <c r="C398" s="244"/>
      <c r="D398" s="245" t="s">
        <v>211</v>
      </c>
      <c r="E398" s="246" t="s">
        <v>1</v>
      </c>
      <c r="F398" s="247" t="s">
        <v>387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211</v>
      </c>
      <c r="AU398" s="253" t="s">
        <v>82</v>
      </c>
      <c r="AV398" s="13" t="s">
        <v>80</v>
      </c>
      <c r="AW398" s="13" t="s">
        <v>30</v>
      </c>
      <c r="AX398" s="13" t="s">
        <v>73</v>
      </c>
      <c r="AY398" s="253" t="s">
        <v>202</v>
      </c>
    </row>
    <row r="399" s="14" customFormat="1">
      <c r="A399" s="14"/>
      <c r="B399" s="254"/>
      <c r="C399" s="255"/>
      <c r="D399" s="245" t="s">
        <v>211</v>
      </c>
      <c r="E399" s="256" t="s">
        <v>1</v>
      </c>
      <c r="F399" s="257" t="s">
        <v>500</v>
      </c>
      <c r="G399" s="255"/>
      <c r="H399" s="258">
        <v>7.242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211</v>
      </c>
      <c r="AU399" s="264" t="s">
        <v>82</v>
      </c>
      <c r="AV399" s="14" t="s">
        <v>82</v>
      </c>
      <c r="AW399" s="14" t="s">
        <v>30</v>
      </c>
      <c r="AX399" s="14" t="s">
        <v>80</v>
      </c>
      <c r="AY399" s="264" t="s">
        <v>202</v>
      </c>
    </row>
    <row r="400" s="2" customFormat="1" ht="33" customHeight="1">
      <c r="A400" s="40"/>
      <c r="B400" s="41"/>
      <c r="C400" s="230" t="s">
        <v>501</v>
      </c>
      <c r="D400" s="230" t="s">
        <v>204</v>
      </c>
      <c r="E400" s="231" t="s">
        <v>502</v>
      </c>
      <c r="F400" s="232" t="s">
        <v>503</v>
      </c>
      <c r="G400" s="233" t="s">
        <v>254</v>
      </c>
      <c r="H400" s="234">
        <v>35.100000000000001</v>
      </c>
      <c r="I400" s="235"/>
      <c r="J400" s="236">
        <f>ROUND(I400*H400,2)</f>
        <v>0</v>
      </c>
      <c r="K400" s="232" t="s">
        <v>208</v>
      </c>
      <c r="L400" s="46"/>
      <c r="M400" s="237" t="s">
        <v>1</v>
      </c>
      <c r="N400" s="238" t="s">
        <v>38</v>
      </c>
      <c r="O400" s="93"/>
      <c r="P400" s="239">
        <f>O400*H400</f>
        <v>0</v>
      </c>
      <c r="Q400" s="239">
        <v>0.025259114999999999</v>
      </c>
      <c r="R400" s="239">
        <f>Q400*H400</f>
        <v>0.88659493649999999</v>
      </c>
      <c r="S400" s="239">
        <v>0</v>
      </c>
      <c r="T400" s="24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1" t="s">
        <v>209</v>
      </c>
      <c r="AT400" s="241" t="s">
        <v>204</v>
      </c>
      <c r="AU400" s="241" t="s">
        <v>82</v>
      </c>
      <c r="AY400" s="19" t="s">
        <v>202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80</v>
      </c>
      <c r="BK400" s="242">
        <f>ROUND(I400*H400,2)</f>
        <v>0</v>
      </c>
      <c r="BL400" s="19" t="s">
        <v>209</v>
      </c>
      <c r="BM400" s="241" t="s">
        <v>504</v>
      </c>
    </row>
    <row r="401" s="13" customFormat="1">
      <c r="A401" s="13"/>
      <c r="B401" s="243"/>
      <c r="C401" s="244"/>
      <c r="D401" s="245" t="s">
        <v>211</v>
      </c>
      <c r="E401" s="246" t="s">
        <v>1</v>
      </c>
      <c r="F401" s="247" t="s">
        <v>387</v>
      </c>
      <c r="G401" s="244"/>
      <c r="H401" s="246" t="s">
        <v>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211</v>
      </c>
      <c r="AU401" s="253" t="s">
        <v>82</v>
      </c>
      <c r="AV401" s="13" t="s">
        <v>80</v>
      </c>
      <c r="AW401" s="13" t="s">
        <v>30</v>
      </c>
      <c r="AX401" s="13" t="s">
        <v>73</v>
      </c>
      <c r="AY401" s="253" t="s">
        <v>202</v>
      </c>
    </row>
    <row r="402" s="13" customFormat="1">
      <c r="A402" s="13"/>
      <c r="B402" s="243"/>
      <c r="C402" s="244"/>
      <c r="D402" s="245" t="s">
        <v>211</v>
      </c>
      <c r="E402" s="246" t="s">
        <v>1</v>
      </c>
      <c r="F402" s="247" t="s">
        <v>329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211</v>
      </c>
      <c r="AU402" s="253" t="s">
        <v>82</v>
      </c>
      <c r="AV402" s="13" t="s">
        <v>80</v>
      </c>
      <c r="AW402" s="13" t="s">
        <v>30</v>
      </c>
      <c r="AX402" s="13" t="s">
        <v>73</v>
      </c>
      <c r="AY402" s="253" t="s">
        <v>202</v>
      </c>
    </row>
    <row r="403" s="14" customFormat="1">
      <c r="A403" s="14"/>
      <c r="B403" s="254"/>
      <c r="C403" s="255"/>
      <c r="D403" s="245" t="s">
        <v>211</v>
      </c>
      <c r="E403" s="256" t="s">
        <v>1</v>
      </c>
      <c r="F403" s="257" t="s">
        <v>505</v>
      </c>
      <c r="G403" s="255"/>
      <c r="H403" s="258">
        <v>35.100000000000001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211</v>
      </c>
      <c r="AU403" s="264" t="s">
        <v>82</v>
      </c>
      <c r="AV403" s="14" t="s">
        <v>82</v>
      </c>
      <c r="AW403" s="14" t="s">
        <v>30</v>
      </c>
      <c r="AX403" s="14" t="s">
        <v>80</v>
      </c>
      <c r="AY403" s="264" t="s">
        <v>202</v>
      </c>
    </row>
    <row r="404" s="2" customFormat="1" ht="24.15" customHeight="1">
      <c r="A404" s="40"/>
      <c r="B404" s="41"/>
      <c r="C404" s="230" t="s">
        <v>506</v>
      </c>
      <c r="D404" s="230" t="s">
        <v>204</v>
      </c>
      <c r="E404" s="231" t="s">
        <v>507</v>
      </c>
      <c r="F404" s="232" t="s">
        <v>508</v>
      </c>
      <c r="G404" s="233" t="s">
        <v>254</v>
      </c>
      <c r="H404" s="234">
        <v>105.694</v>
      </c>
      <c r="I404" s="235"/>
      <c r="J404" s="236">
        <f>ROUND(I404*H404,2)</f>
        <v>0</v>
      </c>
      <c r="K404" s="232" t="s">
        <v>208</v>
      </c>
      <c r="L404" s="46"/>
      <c r="M404" s="237" t="s">
        <v>1</v>
      </c>
      <c r="N404" s="238" t="s">
        <v>38</v>
      </c>
      <c r="O404" s="93"/>
      <c r="P404" s="239">
        <f>O404*H404</f>
        <v>0</v>
      </c>
      <c r="Q404" s="239">
        <v>0.1094</v>
      </c>
      <c r="R404" s="239">
        <f>Q404*H404</f>
        <v>11.5629236</v>
      </c>
      <c r="S404" s="239">
        <v>0</v>
      </c>
      <c r="T404" s="24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1" t="s">
        <v>209</v>
      </c>
      <c r="AT404" s="241" t="s">
        <v>204</v>
      </c>
      <c r="AU404" s="241" t="s">
        <v>82</v>
      </c>
      <c r="AY404" s="19" t="s">
        <v>202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80</v>
      </c>
      <c r="BK404" s="242">
        <f>ROUND(I404*H404,2)</f>
        <v>0</v>
      </c>
      <c r="BL404" s="19" t="s">
        <v>209</v>
      </c>
      <c r="BM404" s="241" t="s">
        <v>509</v>
      </c>
    </row>
    <row r="405" s="13" customFormat="1">
      <c r="A405" s="13"/>
      <c r="B405" s="243"/>
      <c r="C405" s="244"/>
      <c r="D405" s="245" t="s">
        <v>211</v>
      </c>
      <c r="E405" s="246" t="s">
        <v>1</v>
      </c>
      <c r="F405" s="247" t="s">
        <v>510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211</v>
      </c>
      <c r="AU405" s="253" t="s">
        <v>82</v>
      </c>
      <c r="AV405" s="13" t="s">
        <v>80</v>
      </c>
      <c r="AW405" s="13" t="s">
        <v>30</v>
      </c>
      <c r="AX405" s="13" t="s">
        <v>73</v>
      </c>
      <c r="AY405" s="253" t="s">
        <v>202</v>
      </c>
    </row>
    <row r="406" s="13" customFormat="1">
      <c r="A406" s="13"/>
      <c r="B406" s="243"/>
      <c r="C406" s="244"/>
      <c r="D406" s="245" t="s">
        <v>211</v>
      </c>
      <c r="E406" s="246" t="s">
        <v>1</v>
      </c>
      <c r="F406" s="247" t="s">
        <v>373</v>
      </c>
      <c r="G406" s="244"/>
      <c r="H406" s="246" t="s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211</v>
      </c>
      <c r="AU406" s="253" t="s">
        <v>82</v>
      </c>
      <c r="AV406" s="13" t="s">
        <v>80</v>
      </c>
      <c r="AW406" s="13" t="s">
        <v>30</v>
      </c>
      <c r="AX406" s="13" t="s">
        <v>73</v>
      </c>
      <c r="AY406" s="253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511</v>
      </c>
      <c r="G407" s="255"/>
      <c r="H407" s="258">
        <v>98.599999999999994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3" customFormat="1">
      <c r="A408" s="13"/>
      <c r="B408" s="243"/>
      <c r="C408" s="244"/>
      <c r="D408" s="245" t="s">
        <v>211</v>
      </c>
      <c r="E408" s="246" t="s">
        <v>1</v>
      </c>
      <c r="F408" s="247" t="s">
        <v>415</v>
      </c>
      <c r="G408" s="244"/>
      <c r="H408" s="246" t="s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211</v>
      </c>
      <c r="AU408" s="253" t="s">
        <v>82</v>
      </c>
      <c r="AV408" s="13" t="s">
        <v>80</v>
      </c>
      <c r="AW408" s="13" t="s">
        <v>30</v>
      </c>
      <c r="AX408" s="13" t="s">
        <v>73</v>
      </c>
      <c r="AY408" s="253" t="s">
        <v>202</v>
      </c>
    </row>
    <row r="409" s="14" customFormat="1">
      <c r="A409" s="14"/>
      <c r="B409" s="254"/>
      <c r="C409" s="255"/>
      <c r="D409" s="245" t="s">
        <v>211</v>
      </c>
      <c r="E409" s="256" t="s">
        <v>1</v>
      </c>
      <c r="F409" s="257" t="s">
        <v>512</v>
      </c>
      <c r="G409" s="255"/>
      <c r="H409" s="258">
        <v>3.5049999999999999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211</v>
      </c>
      <c r="AU409" s="264" t="s">
        <v>82</v>
      </c>
      <c r="AV409" s="14" t="s">
        <v>82</v>
      </c>
      <c r="AW409" s="14" t="s">
        <v>30</v>
      </c>
      <c r="AX409" s="14" t="s">
        <v>73</v>
      </c>
      <c r="AY409" s="264" t="s">
        <v>202</v>
      </c>
    </row>
    <row r="410" s="13" customFormat="1">
      <c r="A410" s="13"/>
      <c r="B410" s="243"/>
      <c r="C410" s="244"/>
      <c r="D410" s="245" t="s">
        <v>211</v>
      </c>
      <c r="E410" s="246" t="s">
        <v>1</v>
      </c>
      <c r="F410" s="247" t="s">
        <v>513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211</v>
      </c>
      <c r="AU410" s="253" t="s">
        <v>82</v>
      </c>
      <c r="AV410" s="13" t="s">
        <v>80</v>
      </c>
      <c r="AW410" s="13" t="s">
        <v>30</v>
      </c>
      <c r="AX410" s="13" t="s">
        <v>73</v>
      </c>
      <c r="AY410" s="253" t="s">
        <v>202</v>
      </c>
    </row>
    <row r="411" s="13" customFormat="1">
      <c r="A411" s="13"/>
      <c r="B411" s="243"/>
      <c r="C411" s="244"/>
      <c r="D411" s="245" t="s">
        <v>211</v>
      </c>
      <c r="E411" s="246" t="s">
        <v>1</v>
      </c>
      <c r="F411" s="247" t="s">
        <v>415</v>
      </c>
      <c r="G411" s="244"/>
      <c r="H411" s="246" t="s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211</v>
      </c>
      <c r="AU411" s="253" t="s">
        <v>82</v>
      </c>
      <c r="AV411" s="13" t="s">
        <v>80</v>
      </c>
      <c r="AW411" s="13" t="s">
        <v>30</v>
      </c>
      <c r="AX411" s="13" t="s">
        <v>73</v>
      </c>
      <c r="AY411" s="253" t="s">
        <v>202</v>
      </c>
    </row>
    <row r="412" s="14" customFormat="1">
      <c r="A412" s="14"/>
      <c r="B412" s="254"/>
      <c r="C412" s="255"/>
      <c r="D412" s="245" t="s">
        <v>211</v>
      </c>
      <c r="E412" s="256" t="s">
        <v>1</v>
      </c>
      <c r="F412" s="257" t="s">
        <v>514</v>
      </c>
      <c r="G412" s="255"/>
      <c r="H412" s="258">
        <v>3.589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211</v>
      </c>
      <c r="AU412" s="264" t="s">
        <v>82</v>
      </c>
      <c r="AV412" s="14" t="s">
        <v>82</v>
      </c>
      <c r="AW412" s="14" t="s">
        <v>30</v>
      </c>
      <c r="AX412" s="14" t="s">
        <v>73</v>
      </c>
      <c r="AY412" s="264" t="s">
        <v>202</v>
      </c>
    </row>
    <row r="413" s="15" customFormat="1">
      <c r="A413" s="15"/>
      <c r="B413" s="265"/>
      <c r="C413" s="266"/>
      <c r="D413" s="245" t="s">
        <v>211</v>
      </c>
      <c r="E413" s="267" t="s">
        <v>1</v>
      </c>
      <c r="F413" s="268" t="s">
        <v>222</v>
      </c>
      <c r="G413" s="266"/>
      <c r="H413" s="269">
        <v>105.69399999999999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211</v>
      </c>
      <c r="AU413" s="275" t="s">
        <v>82</v>
      </c>
      <c r="AV413" s="15" t="s">
        <v>209</v>
      </c>
      <c r="AW413" s="15" t="s">
        <v>30</v>
      </c>
      <c r="AX413" s="15" t="s">
        <v>80</v>
      </c>
      <c r="AY413" s="275" t="s">
        <v>202</v>
      </c>
    </row>
    <row r="414" s="2" customFormat="1" ht="24.15" customHeight="1">
      <c r="A414" s="40"/>
      <c r="B414" s="41"/>
      <c r="C414" s="230" t="s">
        <v>515</v>
      </c>
      <c r="D414" s="230" t="s">
        <v>204</v>
      </c>
      <c r="E414" s="231" t="s">
        <v>516</v>
      </c>
      <c r="F414" s="232" t="s">
        <v>517</v>
      </c>
      <c r="G414" s="233" t="s">
        <v>254</v>
      </c>
      <c r="H414" s="234">
        <v>37.037999999999997</v>
      </c>
      <c r="I414" s="235"/>
      <c r="J414" s="236">
        <f>ROUND(I414*H414,2)</f>
        <v>0</v>
      </c>
      <c r="K414" s="232" t="s">
        <v>208</v>
      </c>
      <c r="L414" s="46"/>
      <c r="M414" s="237" t="s">
        <v>1</v>
      </c>
      <c r="N414" s="238" t="s">
        <v>38</v>
      </c>
      <c r="O414" s="93"/>
      <c r="P414" s="239">
        <f>O414*H414</f>
        <v>0</v>
      </c>
      <c r="Q414" s="239">
        <v>0.23458000000000001</v>
      </c>
      <c r="R414" s="239">
        <f>Q414*H414</f>
        <v>8.6883740399999994</v>
      </c>
      <c r="S414" s="239">
        <v>0</v>
      </c>
      <c r="T414" s="24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1" t="s">
        <v>209</v>
      </c>
      <c r="AT414" s="241" t="s">
        <v>204</v>
      </c>
      <c r="AU414" s="241" t="s">
        <v>82</v>
      </c>
      <c r="AY414" s="19" t="s">
        <v>202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9" t="s">
        <v>80</v>
      </c>
      <c r="BK414" s="242">
        <f>ROUND(I414*H414,2)</f>
        <v>0</v>
      </c>
      <c r="BL414" s="19" t="s">
        <v>209</v>
      </c>
      <c r="BM414" s="241" t="s">
        <v>518</v>
      </c>
    </row>
    <row r="415" s="13" customFormat="1">
      <c r="A415" s="13"/>
      <c r="B415" s="243"/>
      <c r="C415" s="244"/>
      <c r="D415" s="245" t="s">
        <v>211</v>
      </c>
      <c r="E415" s="246" t="s">
        <v>1</v>
      </c>
      <c r="F415" s="247" t="s">
        <v>370</v>
      </c>
      <c r="G415" s="244"/>
      <c r="H415" s="246" t="s">
        <v>1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211</v>
      </c>
      <c r="AU415" s="253" t="s">
        <v>82</v>
      </c>
      <c r="AV415" s="13" t="s">
        <v>80</v>
      </c>
      <c r="AW415" s="13" t="s">
        <v>30</v>
      </c>
      <c r="AX415" s="13" t="s">
        <v>73</v>
      </c>
      <c r="AY415" s="253" t="s">
        <v>202</v>
      </c>
    </row>
    <row r="416" s="13" customFormat="1">
      <c r="A416" s="13"/>
      <c r="B416" s="243"/>
      <c r="C416" s="244"/>
      <c r="D416" s="245" t="s">
        <v>211</v>
      </c>
      <c r="E416" s="246" t="s">
        <v>1</v>
      </c>
      <c r="F416" s="247" t="s">
        <v>387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211</v>
      </c>
      <c r="AU416" s="253" t="s">
        <v>82</v>
      </c>
      <c r="AV416" s="13" t="s">
        <v>80</v>
      </c>
      <c r="AW416" s="13" t="s">
        <v>30</v>
      </c>
      <c r="AX416" s="13" t="s">
        <v>73</v>
      </c>
      <c r="AY416" s="253" t="s">
        <v>202</v>
      </c>
    </row>
    <row r="417" s="14" customFormat="1">
      <c r="A417" s="14"/>
      <c r="B417" s="254"/>
      <c r="C417" s="255"/>
      <c r="D417" s="245" t="s">
        <v>211</v>
      </c>
      <c r="E417" s="256" t="s">
        <v>1</v>
      </c>
      <c r="F417" s="257" t="s">
        <v>519</v>
      </c>
      <c r="G417" s="255"/>
      <c r="H417" s="258">
        <v>28.742999999999999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211</v>
      </c>
      <c r="AU417" s="264" t="s">
        <v>82</v>
      </c>
      <c r="AV417" s="14" t="s">
        <v>82</v>
      </c>
      <c r="AW417" s="14" t="s">
        <v>30</v>
      </c>
      <c r="AX417" s="14" t="s">
        <v>73</v>
      </c>
      <c r="AY417" s="264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520</v>
      </c>
      <c r="G418" s="255"/>
      <c r="H418" s="258">
        <v>-4.2999999999999998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73</v>
      </c>
      <c r="AY418" s="264" t="s">
        <v>202</v>
      </c>
    </row>
    <row r="419" s="14" customFormat="1">
      <c r="A419" s="14"/>
      <c r="B419" s="254"/>
      <c r="C419" s="255"/>
      <c r="D419" s="245" t="s">
        <v>211</v>
      </c>
      <c r="E419" s="256" t="s">
        <v>1</v>
      </c>
      <c r="F419" s="257" t="s">
        <v>521</v>
      </c>
      <c r="G419" s="255"/>
      <c r="H419" s="258">
        <v>-0.17799999999999999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211</v>
      </c>
      <c r="AU419" s="264" t="s">
        <v>82</v>
      </c>
      <c r="AV419" s="14" t="s">
        <v>82</v>
      </c>
      <c r="AW419" s="14" t="s">
        <v>30</v>
      </c>
      <c r="AX419" s="14" t="s">
        <v>73</v>
      </c>
      <c r="AY419" s="264" t="s">
        <v>202</v>
      </c>
    </row>
    <row r="420" s="14" customFormat="1">
      <c r="A420" s="14"/>
      <c r="B420" s="254"/>
      <c r="C420" s="255"/>
      <c r="D420" s="245" t="s">
        <v>211</v>
      </c>
      <c r="E420" s="256" t="s">
        <v>1</v>
      </c>
      <c r="F420" s="257" t="s">
        <v>522</v>
      </c>
      <c r="G420" s="255"/>
      <c r="H420" s="258">
        <v>1.873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211</v>
      </c>
      <c r="AU420" s="264" t="s">
        <v>82</v>
      </c>
      <c r="AV420" s="14" t="s">
        <v>82</v>
      </c>
      <c r="AW420" s="14" t="s">
        <v>30</v>
      </c>
      <c r="AX420" s="14" t="s">
        <v>73</v>
      </c>
      <c r="AY420" s="264" t="s">
        <v>202</v>
      </c>
    </row>
    <row r="421" s="14" customFormat="1">
      <c r="A421" s="14"/>
      <c r="B421" s="254"/>
      <c r="C421" s="255"/>
      <c r="D421" s="245" t="s">
        <v>211</v>
      </c>
      <c r="E421" s="256" t="s">
        <v>1</v>
      </c>
      <c r="F421" s="257" t="s">
        <v>523</v>
      </c>
      <c r="G421" s="255"/>
      <c r="H421" s="258">
        <v>10.9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211</v>
      </c>
      <c r="AU421" s="264" t="s">
        <v>82</v>
      </c>
      <c r="AV421" s="14" t="s">
        <v>82</v>
      </c>
      <c r="AW421" s="14" t="s">
        <v>30</v>
      </c>
      <c r="AX421" s="14" t="s">
        <v>73</v>
      </c>
      <c r="AY421" s="264" t="s">
        <v>202</v>
      </c>
    </row>
    <row r="422" s="15" customFormat="1">
      <c r="A422" s="15"/>
      <c r="B422" s="265"/>
      <c r="C422" s="266"/>
      <c r="D422" s="245" t="s">
        <v>211</v>
      </c>
      <c r="E422" s="267" t="s">
        <v>1</v>
      </c>
      <c r="F422" s="268" t="s">
        <v>222</v>
      </c>
      <c r="G422" s="266"/>
      <c r="H422" s="269">
        <v>37.037999999999997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211</v>
      </c>
      <c r="AU422" s="275" t="s">
        <v>82</v>
      </c>
      <c r="AV422" s="15" t="s">
        <v>209</v>
      </c>
      <c r="AW422" s="15" t="s">
        <v>30</v>
      </c>
      <c r="AX422" s="15" t="s">
        <v>80</v>
      </c>
      <c r="AY422" s="275" t="s">
        <v>202</v>
      </c>
    </row>
    <row r="423" s="12" customFormat="1" ht="22.8" customHeight="1">
      <c r="A423" s="12"/>
      <c r="B423" s="214"/>
      <c r="C423" s="215"/>
      <c r="D423" s="216" t="s">
        <v>72</v>
      </c>
      <c r="E423" s="228" t="s">
        <v>209</v>
      </c>
      <c r="F423" s="228" t="s">
        <v>524</v>
      </c>
      <c r="G423" s="215"/>
      <c r="H423" s="215"/>
      <c r="I423" s="218"/>
      <c r="J423" s="229">
        <f>BK423</f>
        <v>0</v>
      </c>
      <c r="K423" s="215"/>
      <c r="L423" s="220"/>
      <c r="M423" s="221"/>
      <c r="N423" s="222"/>
      <c r="O423" s="222"/>
      <c r="P423" s="223">
        <f>SUM(P424:P576)</f>
        <v>0</v>
      </c>
      <c r="Q423" s="222"/>
      <c r="R423" s="223">
        <f>SUM(R424:R576)</f>
        <v>54.464009221158889</v>
      </c>
      <c r="S423" s="222"/>
      <c r="T423" s="224">
        <f>SUM(T424:T576)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5" t="s">
        <v>80</v>
      </c>
      <c r="AT423" s="226" t="s">
        <v>72</v>
      </c>
      <c r="AU423" s="226" t="s">
        <v>80</v>
      </c>
      <c r="AY423" s="225" t="s">
        <v>202</v>
      </c>
      <c r="BK423" s="227">
        <f>SUM(BK424:BK576)</f>
        <v>0</v>
      </c>
    </row>
    <row r="424" s="2" customFormat="1" ht="24.15" customHeight="1">
      <c r="A424" s="40"/>
      <c r="B424" s="41"/>
      <c r="C424" s="230" t="s">
        <v>525</v>
      </c>
      <c r="D424" s="230" t="s">
        <v>204</v>
      </c>
      <c r="E424" s="231" t="s">
        <v>526</v>
      </c>
      <c r="F424" s="232" t="s">
        <v>527</v>
      </c>
      <c r="G424" s="233" t="s">
        <v>466</v>
      </c>
      <c r="H424" s="234">
        <v>2</v>
      </c>
      <c r="I424" s="235"/>
      <c r="J424" s="236">
        <f>ROUND(I424*H424,2)</f>
        <v>0</v>
      </c>
      <c r="K424" s="232" t="s">
        <v>208</v>
      </c>
      <c r="L424" s="46"/>
      <c r="M424" s="237" t="s">
        <v>1</v>
      </c>
      <c r="N424" s="238" t="s">
        <v>38</v>
      </c>
      <c r="O424" s="93"/>
      <c r="P424" s="239">
        <f>O424*H424</f>
        <v>0</v>
      </c>
      <c r="Q424" s="239">
        <v>0.087721999999999994</v>
      </c>
      <c r="R424" s="239">
        <f>Q424*H424</f>
        <v>0.17544399999999999</v>
      </c>
      <c r="S424" s="239">
        <v>0</v>
      </c>
      <c r="T424" s="24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1" t="s">
        <v>209</v>
      </c>
      <c r="AT424" s="241" t="s">
        <v>204</v>
      </c>
      <c r="AU424" s="241" t="s">
        <v>82</v>
      </c>
      <c r="AY424" s="19" t="s">
        <v>202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9" t="s">
        <v>80</v>
      </c>
      <c r="BK424" s="242">
        <f>ROUND(I424*H424,2)</f>
        <v>0</v>
      </c>
      <c r="BL424" s="19" t="s">
        <v>209</v>
      </c>
      <c r="BM424" s="241" t="s">
        <v>528</v>
      </c>
    </row>
    <row r="425" s="13" customFormat="1">
      <c r="A425" s="13"/>
      <c r="B425" s="243"/>
      <c r="C425" s="244"/>
      <c r="D425" s="245" t="s">
        <v>211</v>
      </c>
      <c r="E425" s="246" t="s">
        <v>1</v>
      </c>
      <c r="F425" s="247" t="s">
        <v>513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211</v>
      </c>
      <c r="AU425" s="253" t="s">
        <v>82</v>
      </c>
      <c r="AV425" s="13" t="s">
        <v>80</v>
      </c>
      <c r="AW425" s="13" t="s">
        <v>30</v>
      </c>
      <c r="AX425" s="13" t="s">
        <v>73</v>
      </c>
      <c r="AY425" s="253" t="s">
        <v>202</v>
      </c>
    </row>
    <row r="426" s="14" customFormat="1">
      <c r="A426" s="14"/>
      <c r="B426" s="254"/>
      <c r="C426" s="255"/>
      <c r="D426" s="245" t="s">
        <v>211</v>
      </c>
      <c r="E426" s="256" t="s">
        <v>1</v>
      </c>
      <c r="F426" s="257" t="s">
        <v>82</v>
      </c>
      <c r="G426" s="255"/>
      <c r="H426" s="258">
        <v>2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4" t="s">
        <v>211</v>
      </c>
      <c r="AU426" s="264" t="s">
        <v>82</v>
      </c>
      <c r="AV426" s="14" t="s">
        <v>82</v>
      </c>
      <c r="AW426" s="14" t="s">
        <v>30</v>
      </c>
      <c r="AX426" s="14" t="s">
        <v>80</v>
      </c>
      <c r="AY426" s="264" t="s">
        <v>202</v>
      </c>
    </row>
    <row r="427" s="2" customFormat="1" ht="33" customHeight="1">
      <c r="A427" s="40"/>
      <c r="B427" s="41"/>
      <c r="C427" s="230" t="s">
        <v>529</v>
      </c>
      <c r="D427" s="230" t="s">
        <v>204</v>
      </c>
      <c r="E427" s="231" t="s">
        <v>530</v>
      </c>
      <c r="F427" s="232" t="s">
        <v>531</v>
      </c>
      <c r="G427" s="233" t="s">
        <v>466</v>
      </c>
      <c r="H427" s="234">
        <v>10</v>
      </c>
      <c r="I427" s="235"/>
      <c r="J427" s="236">
        <f>ROUND(I427*H427,2)</f>
        <v>0</v>
      </c>
      <c r="K427" s="232" t="s">
        <v>208</v>
      </c>
      <c r="L427" s="46"/>
      <c r="M427" s="237" t="s">
        <v>1</v>
      </c>
      <c r="N427" s="238" t="s">
        <v>38</v>
      </c>
      <c r="O427" s="93"/>
      <c r="P427" s="239">
        <f>O427*H427</f>
        <v>0</v>
      </c>
      <c r="Q427" s="239">
        <v>0.12901399999999999</v>
      </c>
      <c r="R427" s="239">
        <f>Q427*H427</f>
        <v>1.2901399999999998</v>
      </c>
      <c r="S427" s="239">
        <v>0</v>
      </c>
      <c r="T427" s="24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1" t="s">
        <v>209</v>
      </c>
      <c r="AT427" s="241" t="s">
        <v>204</v>
      </c>
      <c r="AU427" s="241" t="s">
        <v>82</v>
      </c>
      <c r="AY427" s="19" t="s">
        <v>202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9" t="s">
        <v>80</v>
      </c>
      <c r="BK427" s="242">
        <f>ROUND(I427*H427,2)</f>
        <v>0</v>
      </c>
      <c r="BL427" s="19" t="s">
        <v>209</v>
      </c>
      <c r="BM427" s="241" t="s">
        <v>532</v>
      </c>
    </row>
    <row r="428" s="2" customFormat="1" ht="16.5" customHeight="1">
      <c r="A428" s="40"/>
      <c r="B428" s="41"/>
      <c r="C428" s="287" t="s">
        <v>533</v>
      </c>
      <c r="D428" s="287" t="s">
        <v>534</v>
      </c>
      <c r="E428" s="288" t="s">
        <v>535</v>
      </c>
      <c r="F428" s="289" t="s">
        <v>536</v>
      </c>
      <c r="G428" s="290" t="s">
        <v>297</v>
      </c>
      <c r="H428" s="291">
        <v>36.289999999999999</v>
      </c>
      <c r="I428" s="292"/>
      <c r="J428" s="293">
        <f>ROUND(I428*H428,2)</f>
        <v>0</v>
      </c>
      <c r="K428" s="289" t="s">
        <v>537</v>
      </c>
      <c r="L428" s="294"/>
      <c r="M428" s="295" t="s">
        <v>1</v>
      </c>
      <c r="N428" s="296" t="s">
        <v>38</v>
      </c>
      <c r="O428" s="93"/>
      <c r="P428" s="239">
        <f>O428*H428</f>
        <v>0</v>
      </c>
      <c r="Q428" s="239">
        <v>0.29499999999999998</v>
      </c>
      <c r="R428" s="239">
        <f>Q428*H428</f>
        <v>10.705549999999999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270</v>
      </c>
      <c r="AT428" s="241" t="s">
        <v>534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538</v>
      </c>
    </row>
    <row r="429" s="13" customFormat="1">
      <c r="A429" s="13"/>
      <c r="B429" s="243"/>
      <c r="C429" s="244"/>
      <c r="D429" s="245" t="s">
        <v>211</v>
      </c>
      <c r="E429" s="246" t="s">
        <v>1</v>
      </c>
      <c r="F429" s="247" t="s">
        <v>513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211</v>
      </c>
      <c r="AU429" s="253" t="s">
        <v>82</v>
      </c>
      <c r="AV429" s="13" t="s">
        <v>80</v>
      </c>
      <c r="AW429" s="13" t="s">
        <v>30</v>
      </c>
      <c r="AX429" s="13" t="s">
        <v>73</v>
      </c>
      <c r="AY429" s="253" t="s">
        <v>202</v>
      </c>
    </row>
    <row r="430" s="14" customFormat="1">
      <c r="A430" s="14"/>
      <c r="B430" s="254"/>
      <c r="C430" s="255"/>
      <c r="D430" s="245" t="s">
        <v>211</v>
      </c>
      <c r="E430" s="256" t="s">
        <v>1</v>
      </c>
      <c r="F430" s="257" t="s">
        <v>539</v>
      </c>
      <c r="G430" s="255"/>
      <c r="H430" s="258">
        <v>32.039999999999999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211</v>
      </c>
      <c r="AU430" s="264" t="s">
        <v>82</v>
      </c>
      <c r="AV430" s="14" t="s">
        <v>82</v>
      </c>
      <c r="AW430" s="14" t="s">
        <v>30</v>
      </c>
      <c r="AX430" s="14" t="s">
        <v>73</v>
      </c>
      <c r="AY430" s="264" t="s">
        <v>202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540</v>
      </c>
      <c r="G431" s="255"/>
      <c r="H431" s="258">
        <v>4.25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73</v>
      </c>
      <c r="AY431" s="264" t="s">
        <v>202</v>
      </c>
    </row>
    <row r="432" s="15" customFormat="1">
      <c r="A432" s="15"/>
      <c r="B432" s="265"/>
      <c r="C432" s="266"/>
      <c r="D432" s="245" t="s">
        <v>211</v>
      </c>
      <c r="E432" s="267" t="s">
        <v>1</v>
      </c>
      <c r="F432" s="268" t="s">
        <v>222</v>
      </c>
      <c r="G432" s="266"/>
      <c r="H432" s="269">
        <v>36.289999999999999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211</v>
      </c>
      <c r="AU432" s="275" t="s">
        <v>82</v>
      </c>
      <c r="AV432" s="15" t="s">
        <v>209</v>
      </c>
      <c r="AW432" s="15" t="s">
        <v>30</v>
      </c>
      <c r="AX432" s="15" t="s">
        <v>80</v>
      </c>
      <c r="AY432" s="275" t="s">
        <v>202</v>
      </c>
    </row>
    <row r="433" s="2" customFormat="1" ht="24.15" customHeight="1">
      <c r="A433" s="40"/>
      <c r="B433" s="41"/>
      <c r="C433" s="230" t="s">
        <v>541</v>
      </c>
      <c r="D433" s="230" t="s">
        <v>204</v>
      </c>
      <c r="E433" s="231" t="s">
        <v>542</v>
      </c>
      <c r="F433" s="232" t="s">
        <v>543</v>
      </c>
      <c r="G433" s="233" t="s">
        <v>466</v>
      </c>
      <c r="H433" s="234">
        <v>2</v>
      </c>
      <c r="I433" s="235"/>
      <c r="J433" s="236">
        <f>ROUND(I433*H433,2)</f>
        <v>0</v>
      </c>
      <c r="K433" s="232" t="s">
        <v>208</v>
      </c>
      <c r="L433" s="46"/>
      <c r="M433" s="237" t="s">
        <v>1</v>
      </c>
      <c r="N433" s="238" t="s">
        <v>38</v>
      </c>
      <c r="O433" s="93"/>
      <c r="P433" s="239">
        <f>O433*H433</f>
        <v>0</v>
      </c>
      <c r="Q433" s="239">
        <v>0.083134</v>
      </c>
      <c r="R433" s="239">
        <f>Q433*H433</f>
        <v>0.166268</v>
      </c>
      <c r="S433" s="239">
        <v>0</v>
      </c>
      <c r="T433" s="240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1" t="s">
        <v>209</v>
      </c>
      <c r="AT433" s="241" t="s">
        <v>204</v>
      </c>
      <c r="AU433" s="241" t="s">
        <v>82</v>
      </c>
      <c r="AY433" s="19" t="s">
        <v>202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9" t="s">
        <v>80</v>
      </c>
      <c r="BK433" s="242">
        <f>ROUND(I433*H433,2)</f>
        <v>0</v>
      </c>
      <c r="BL433" s="19" t="s">
        <v>209</v>
      </c>
      <c r="BM433" s="241" t="s">
        <v>544</v>
      </c>
    </row>
    <row r="434" s="13" customFormat="1">
      <c r="A434" s="13"/>
      <c r="B434" s="243"/>
      <c r="C434" s="244"/>
      <c r="D434" s="245" t="s">
        <v>211</v>
      </c>
      <c r="E434" s="246" t="s">
        <v>1</v>
      </c>
      <c r="F434" s="247" t="s">
        <v>513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211</v>
      </c>
      <c r="AU434" s="253" t="s">
        <v>82</v>
      </c>
      <c r="AV434" s="13" t="s">
        <v>80</v>
      </c>
      <c r="AW434" s="13" t="s">
        <v>30</v>
      </c>
      <c r="AX434" s="13" t="s">
        <v>73</v>
      </c>
      <c r="AY434" s="253" t="s">
        <v>202</v>
      </c>
    </row>
    <row r="435" s="14" customFormat="1">
      <c r="A435" s="14"/>
      <c r="B435" s="254"/>
      <c r="C435" s="255"/>
      <c r="D435" s="245" t="s">
        <v>211</v>
      </c>
      <c r="E435" s="256" t="s">
        <v>1</v>
      </c>
      <c r="F435" s="257" t="s">
        <v>82</v>
      </c>
      <c r="G435" s="255"/>
      <c r="H435" s="258">
        <v>2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211</v>
      </c>
      <c r="AU435" s="264" t="s">
        <v>82</v>
      </c>
      <c r="AV435" s="14" t="s">
        <v>82</v>
      </c>
      <c r="AW435" s="14" t="s">
        <v>30</v>
      </c>
      <c r="AX435" s="14" t="s">
        <v>80</v>
      </c>
      <c r="AY435" s="264" t="s">
        <v>202</v>
      </c>
    </row>
    <row r="436" s="2" customFormat="1" ht="16.5" customHeight="1">
      <c r="A436" s="40"/>
      <c r="B436" s="41"/>
      <c r="C436" s="287" t="s">
        <v>545</v>
      </c>
      <c r="D436" s="287" t="s">
        <v>534</v>
      </c>
      <c r="E436" s="288" t="s">
        <v>546</v>
      </c>
      <c r="F436" s="289" t="s">
        <v>547</v>
      </c>
      <c r="G436" s="290" t="s">
        <v>297</v>
      </c>
      <c r="H436" s="291">
        <v>8</v>
      </c>
      <c r="I436" s="292"/>
      <c r="J436" s="293">
        <f>ROUND(I436*H436,2)</f>
        <v>0</v>
      </c>
      <c r="K436" s="289" t="s">
        <v>537</v>
      </c>
      <c r="L436" s="294"/>
      <c r="M436" s="295" t="s">
        <v>1</v>
      </c>
      <c r="N436" s="296" t="s">
        <v>38</v>
      </c>
      <c r="O436" s="93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1" t="s">
        <v>270</v>
      </c>
      <c r="AT436" s="241" t="s">
        <v>534</v>
      </c>
      <c r="AU436" s="241" t="s">
        <v>82</v>
      </c>
      <c r="AY436" s="19" t="s">
        <v>202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9" t="s">
        <v>80</v>
      </c>
      <c r="BK436" s="242">
        <f>ROUND(I436*H436,2)</f>
        <v>0</v>
      </c>
      <c r="BL436" s="19" t="s">
        <v>209</v>
      </c>
      <c r="BM436" s="241" t="s">
        <v>548</v>
      </c>
    </row>
    <row r="437" s="2" customFormat="1" ht="16.5" customHeight="1">
      <c r="A437" s="40"/>
      <c r="B437" s="41"/>
      <c r="C437" s="230" t="s">
        <v>549</v>
      </c>
      <c r="D437" s="230" t="s">
        <v>204</v>
      </c>
      <c r="E437" s="231" t="s">
        <v>550</v>
      </c>
      <c r="F437" s="232" t="s">
        <v>551</v>
      </c>
      <c r="G437" s="233" t="s">
        <v>207</v>
      </c>
      <c r="H437" s="234">
        <v>8.6440000000000001</v>
      </c>
      <c r="I437" s="235"/>
      <c r="J437" s="236">
        <f>ROUND(I437*H437,2)</f>
        <v>0</v>
      </c>
      <c r="K437" s="232" t="s">
        <v>208</v>
      </c>
      <c r="L437" s="46"/>
      <c r="M437" s="237" t="s">
        <v>1</v>
      </c>
      <c r="N437" s="238" t="s">
        <v>38</v>
      </c>
      <c r="O437" s="93"/>
      <c r="P437" s="239">
        <f>O437*H437</f>
        <v>0</v>
      </c>
      <c r="Q437" s="239">
        <v>2.5020099999999998</v>
      </c>
      <c r="R437" s="239">
        <f>Q437*H437</f>
        <v>21.627374440000001</v>
      </c>
      <c r="S437" s="239">
        <v>0</v>
      </c>
      <c r="T437" s="24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1" t="s">
        <v>209</v>
      </c>
      <c r="AT437" s="241" t="s">
        <v>204</v>
      </c>
      <c r="AU437" s="241" t="s">
        <v>82</v>
      </c>
      <c r="AY437" s="19" t="s">
        <v>202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80</v>
      </c>
      <c r="BK437" s="242">
        <f>ROUND(I437*H437,2)</f>
        <v>0</v>
      </c>
      <c r="BL437" s="19" t="s">
        <v>209</v>
      </c>
      <c r="BM437" s="241" t="s">
        <v>552</v>
      </c>
    </row>
    <row r="438" s="13" customFormat="1">
      <c r="A438" s="13"/>
      <c r="B438" s="243"/>
      <c r="C438" s="244"/>
      <c r="D438" s="245" t="s">
        <v>211</v>
      </c>
      <c r="E438" s="246" t="s">
        <v>1</v>
      </c>
      <c r="F438" s="247" t="s">
        <v>553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211</v>
      </c>
      <c r="AU438" s="253" t="s">
        <v>82</v>
      </c>
      <c r="AV438" s="13" t="s">
        <v>80</v>
      </c>
      <c r="AW438" s="13" t="s">
        <v>30</v>
      </c>
      <c r="AX438" s="13" t="s">
        <v>73</v>
      </c>
      <c r="AY438" s="253" t="s">
        <v>202</v>
      </c>
    </row>
    <row r="439" s="13" customFormat="1">
      <c r="A439" s="13"/>
      <c r="B439" s="243"/>
      <c r="C439" s="244"/>
      <c r="D439" s="245" t="s">
        <v>211</v>
      </c>
      <c r="E439" s="246" t="s">
        <v>1</v>
      </c>
      <c r="F439" s="247" t="s">
        <v>554</v>
      </c>
      <c r="G439" s="244"/>
      <c r="H439" s="246" t="s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211</v>
      </c>
      <c r="AU439" s="253" t="s">
        <v>82</v>
      </c>
      <c r="AV439" s="13" t="s">
        <v>80</v>
      </c>
      <c r="AW439" s="13" t="s">
        <v>30</v>
      </c>
      <c r="AX439" s="13" t="s">
        <v>73</v>
      </c>
      <c r="AY439" s="253" t="s">
        <v>202</v>
      </c>
    </row>
    <row r="440" s="14" customFormat="1">
      <c r="A440" s="14"/>
      <c r="B440" s="254"/>
      <c r="C440" s="255"/>
      <c r="D440" s="245" t="s">
        <v>211</v>
      </c>
      <c r="E440" s="256" t="s">
        <v>1</v>
      </c>
      <c r="F440" s="257" t="s">
        <v>555</v>
      </c>
      <c r="G440" s="255"/>
      <c r="H440" s="258">
        <v>49.140000000000001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211</v>
      </c>
      <c r="AU440" s="264" t="s">
        <v>82</v>
      </c>
      <c r="AV440" s="14" t="s">
        <v>82</v>
      </c>
      <c r="AW440" s="14" t="s">
        <v>30</v>
      </c>
      <c r="AX440" s="14" t="s">
        <v>73</v>
      </c>
      <c r="AY440" s="264" t="s">
        <v>202</v>
      </c>
    </row>
    <row r="441" s="13" customFormat="1">
      <c r="A441" s="13"/>
      <c r="B441" s="243"/>
      <c r="C441" s="244"/>
      <c r="D441" s="245" t="s">
        <v>211</v>
      </c>
      <c r="E441" s="246" t="s">
        <v>1</v>
      </c>
      <c r="F441" s="247" t="s">
        <v>556</v>
      </c>
      <c r="G441" s="244"/>
      <c r="H441" s="246" t="s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211</v>
      </c>
      <c r="AU441" s="253" t="s">
        <v>82</v>
      </c>
      <c r="AV441" s="13" t="s">
        <v>80</v>
      </c>
      <c r="AW441" s="13" t="s">
        <v>30</v>
      </c>
      <c r="AX441" s="13" t="s">
        <v>73</v>
      </c>
      <c r="AY441" s="253" t="s">
        <v>202</v>
      </c>
    </row>
    <row r="442" s="14" customFormat="1">
      <c r="A442" s="14"/>
      <c r="B442" s="254"/>
      <c r="C442" s="255"/>
      <c r="D442" s="245" t="s">
        <v>211</v>
      </c>
      <c r="E442" s="256" t="s">
        <v>1</v>
      </c>
      <c r="F442" s="257" t="s">
        <v>557</v>
      </c>
      <c r="G442" s="255"/>
      <c r="H442" s="258">
        <v>7.96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211</v>
      </c>
      <c r="AU442" s="264" t="s">
        <v>82</v>
      </c>
      <c r="AV442" s="14" t="s">
        <v>82</v>
      </c>
      <c r="AW442" s="14" t="s">
        <v>30</v>
      </c>
      <c r="AX442" s="14" t="s">
        <v>73</v>
      </c>
      <c r="AY442" s="264" t="s">
        <v>202</v>
      </c>
    </row>
    <row r="443" s="13" customFormat="1">
      <c r="A443" s="13"/>
      <c r="B443" s="243"/>
      <c r="C443" s="244"/>
      <c r="D443" s="245" t="s">
        <v>211</v>
      </c>
      <c r="E443" s="246" t="s">
        <v>1</v>
      </c>
      <c r="F443" s="247" t="s">
        <v>558</v>
      </c>
      <c r="G443" s="244"/>
      <c r="H443" s="246" t="s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211</v>
      </c>
      <c r="AU443" s="253" t="s">
        <v>82</v>
      </c>
      <c r="AV443" s="13" t="s">
        <v>80</v>
      </c>
      <c r="AW443" s="13" t="s">
        <v>30</v>
      </c>
      <c r="AX443" s="13" t="s">
        <v>73</v>
      </c>
      <c r="AY443" s="253" t="s">
        <v>202</v>
      </c>
    </row>
    <row r="444" s="14" customFormat="1">
      <c r="A444" s="14"/>
      <c r="B444" s="254"/>
      <c r="C444" s="255"/>
      <c r="D444" s="245" t="s">
        <v>211</v>
      </c>
      <c r="E444" s="256" t="s">
        <v>1</v>
      </c>
      <c r="F444" s="257" t="s">
        <v>559</v>
      </c>
      <c r="G444" s="255"/>
      <c r="H444" s="258">
        <v>17.460000000000001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211</v>
      </c>
      <c r="AU444" s="264" t="s">
        <v>82</v>
      </c>
      <c r="AV444" s="14" t="s">
        <v>82</v>
      </c>
      <c r="AW444" s="14" t="s">
        <v>30</v>
      </c>
      <c r="AX444" s="14" t="s">
        <v>73</v>
      </c>
      <c r="AY444" s="264" t="s">
        <v>202</v>
      </c>
    </row>
    <row r="445" s="13" customFormat="1">
      <c r="A445" s="13"/>
      <c r="B445" s="243"/>
      <c r="C445" s="244"/>
      <c r="D445" s="245" t="s">
        <v>211</v>
      </c>
      <c r="E445" s="246" t="s">
        <v>1</v>
      </c>
      <c r="F445" s="247" t="s">
        <v>560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211</v>
      </c>
      <c r="AU445" s="253" t="s">
        <v>82</v>
      </c>
      <c r="AV445" s="13" t="s">
        <v>80</v>
      </c>
      <c r="AW445" s="13" t="s">
        <v>30</v>
      </c>
      <c r="AX445" s="13" t="s">
        <v>73</v>
      </c>
      <c r="AY445" s="253" t="s">
        <v>202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561</v>
      </c>
      <c r="G446" s="255"/>
      <c r="H446" s="258">
        <v>48.920000000000002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73</v>
      </c>
      <c r="AY446" s="264" t="s">
        <v>202</v>
      </c>
    </row>
    <row r="447" s="16" customFormat="1">
      <c r="A447" s="16"/>
      <c r="B447" s="276"/>
      <c r="C447" s="277"/>
      <c r="D447" s="245" t="s">
        <v>211</v>
      </c>
      <c r="E447" s="278" t="s">
        <v>1</v>
      </c>
      <c r="F447" s="279" t="s">
        <v>241</v>
      </c>
      <c r="G447" s="277"/>
      <c r="H447" s="280">
        <v>123.48</v>
      </c>
      <c r="I447" s="281"/>
      <c r="J447" s="277"/>
      <c r="K447" s="277"/>
      <c r="L447" s="282"/>
      <c r="M447" s="283"/>
      <c r="N447" s="284"/>
      <c r="O447" s="284"/>
      <c r="P447" s="284"/>
      <c r="Q447" s="284"/>
      <c r="R447" s="284"/>
      <c r="S447" s="284"/>
      <c r="T447" s="28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6" t="s">
        <v>211</v>
      </c>
      <c r="AU447" s="286" t="s">
        <v>82</v>
      </c>
      <c r="AV447" s="16" t="s">
        <v>90</v>
      </c>
      <c r="AW447" s="16" t="s">
        <v>30</v>
      </c>
      <c r="AX447" s="16" t="s">
        <v>73</v>
      </c>
      <c r="AY447" s="286" t="s">
        <v>202</v>
      </c>
    </row>
    <row r="448" s="14" customFormat="1">
      <c r="A448" s="14"/>
      <c r="B448" s="254"/>
      <c r="C448" s="255"/>
      <c r="D448" s="245" t="s">
        <v>211</v>
      </c>
      <c r="E448" s="256" t="s">
        <v>1</v>
      </c>
      <c r="F448" s="257" t="s">
        <v>562</v>
      </c>
      <c r="G448" s="255"/>
      <c r="H448" s="258">
        <v>8.6440000000000001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211</v>
      </c>
      <c r="AU448" s="264" t="s">
        <v>82</v>
      </c>
      <c r="AV448" s="14" t="s">
        <v>82</v>
      </c>
      <c r="AW448" s="14" t="s">
        <v>30</v>
      </c>
      <c r="AX448" s="14" t="s">
        <v>80</v>
      </c>
      <c r="AY448" s="264" t="s">
        <v>202</v>
      </c>
    </row>
    <row r="449" s="2" customFormat="1" ht="16.5" customHeight="1">
      <c r="A449" s="40"/>
      <c r="B449" s="41"/>
      <c r="C449" s="230" t="s">
        <v>563</v>
      </c>
      <c r="D449" s="230" t="s">
        <v>204</v>
      </c>
      <c r="E449" s="231" t="s">
        <v>564</v>
      </c>
      <c r="F449" s="232" t="s">
        <v>565</v>
      </c>
      <c r="G449" s="233" t="s">
        <v>297</v>
      </c>
      <c r="H449" s="234">
        <v>0.98699999999999999</v>
      </c>
      <c r="I449" s="235"/>
      <c r="J449" s="236">
        <f>ROUND(I449*H449,2)</f>
        <v>0</v>
      </c>
      <c r="K449" s="232" t="s">
        <v>208</v>
      </c>
      <c r="L449" s="46"/>
      <c r="M449" s="237" t="s">
        <v>1</v>
      </c>
      <c r="N449" s="238" t="s">
        <v>38</v>
      </c>
      <c r="O449" s="93"/>
      <c r="P449" s="239">
        <f>O449*H449</f>
        <v>0</v>
      </c>
      <c r="Q449" s="239">
        <v>1.0627727797</v>
      </c>
      <c r="R449" s="239">
        <f>Q449*H449</f>
        <v>1.0489567335638999</v>
      </c>
      <c r="S449" s="239">
        <v>0</v>
      </c>
      <c r="T449" s="24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1" t="s">
        <v>209</v>
      </c>
      <c r="AT449" s="241" t="s">
        <v>204</v>
      </c>
      <c r="AU449" s="241" t="s">
        <v>82</v>
      </c>
      <c r="AY449" s="19" t="s">
        <v>202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80</v>
      </c>
      <c r="BK449" s="242">
        <f>ROUND(I449*H449,2)</f>
        <v>0</v>
      </c>
      <c r="BL449" s="19" t="s">
        <v>209</v>
      </c>
      <c r="BM449" s="241" t="s">
        <v>566</v>
      </c>
    </row>
    <row r="450" s="13" customFormat="1">
      <c r="A450" s="13"/>
      <c r="B450" s="243"/>
      <c r="C450" s="244"/>
      <c r="D450" s="245" t="s">
        <v>211</v>
      </c>
      <c r="E450" s="246" t="s">
        <v>1</v>
      </c>
      <c r="F450" s="247" t="s">
        <v>553</v>
      </c>
      <c r="G450" s="244"/>
      <c r="H450" s="246" t="s">
        <v>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211</v>
      </c>
      <c r="AU450" s="253" t="s">
        <v>82</v>
      </c>
      <c r="AV450" s="13" t="s">
        <v>80</v>
      </c>
      <c r="AW450" s="13" t="s">
        <v>30</v>
      </c>
      <c r="AX450" s="13" t="s">
        <v>73</v>
      </c>
      <c r="AY450" s="253" t="s">
        <v>202</v>
      </c>
    </row>
    <row r="451" s="13" customFormat="1">
      <c r="A451" s="13"/>
      <c r="B451" s="243"/>
      <c r="C451" s="244"/>
      <c r="D451" s="245" t="s">
        <v>211</v>
      </c>
      <c r="E451" s="246" t="s">
        <v>1</v>
      </c>
      <c r="F451" s="247" t="s">
        <v>567</v>
      </c>
      <c r="G451" s="244"/>
      <c r="H451" s="246" t="s">
        <v>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211</v>
      </c>
      <c r="AU451" s="253" t="s">
        <v>82</v>
      </c>
      <c r="AV451" s="13" t="s">
        <v>80</v>
      </c>
      <c r="AW451" s="13" t="s">
        <v>30</v>
      </c>
      <c r="AX451" s="13" t="s">
        <v>73</v>
      </c>
      <c r="AY451" s="253" t="s">
        <v>202</v>
      </c>
    </row>
    <row r="452" s="14" customFormat="1">
      <c r="A452" s="14"/>
      <c r="B452" s="254"/>
      <c r="C452" s="255"/>
      <c r="D452" s="245" t="s">
        <v>211</v>
      </c>
      <c r="E452" s="256" t="s">
        <v>1</v>
      </c>
      <c r="F452" s="257" t="s">
        <v>568</v>
      </c>
      <c r="G452" s="255"/>
      <c r="H452" s="258">
        <v>0.98199999999999998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211</v>
      </c>
      <c r="AU452" s="264" t="s">
        <v>82</v>
      </c>
      <c r="AV452" s="14" t="s">
        <v>82</v>
      </c>
      <c r="AW452" s="14" t="s">
        <v>30</v>
      </c>
      <c r="AX452" s="14" t="s">
        <v>73</v>
      </c>
      <c r="AY452" s="264" t="s">
        <v>202</v>
      </c>
    </row>
    <row r="453" s="13" customFormat="1">
      <c r="A453" s="13"/>
      <c r="B453" s="243"/>
      <c r="C453" s="244"/>
      <c r="D453" s="245" t="s">
        <v>211</v>
      </c>
      <c r="E453" s="246" t="s">
        <v>1</v>
      </c>
      <c r="F453" s="247" t="s">
        <v>569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211</v>
      </c>
      <c r="AU453" s="253" t="s">
        <v>82</v>
      </c>
      <c r="AV453" s="13" t="s">
        <v>80</v>
      </c>
      <c r="AW453" s="13" t="s">
        <v>30</v>
      </c>
      <c r="AX453" s="13" t="s">
        <v>73</v>
      </c>
      <c r="AY453" s="253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570</v>
      </c>
      <c r="G454" s="255"/>
      <c r="H454" s="258">
        <v>0.0050000000000000001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73</v>
      </c>
      <c r="AY454" s="264" t="s">
        <v>202</v>
      </c>
    </row>
    <row r="455" s="15" customFormat="1">
      <c r="A455" s="15"/>
      <c r="B455" s="265"/>
      <c r="C455" s="266"/>
      <c r="D455" s="245" t="s">
        <v>211</v>
      </c>
      <c r="E455" s="267" t="s">
        <v>1</v>
      </c>
      <c r="F455" s="268" t="s">
        <v>222</v>
      </c>
      <c r="G455" s="266"/>
      <c r="H455" s="269">
        <v>0.98699999999999999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5" t="s">
        <v>211</v>
      </c>
      <c r="AU455" s="275" t="s">
        <v>82</v>
      </c>
      <c r="AV455" s="15" t="s">
        <v>209</v>
      </c>
      <c r="AW455" s="15" t="s">
        <v>30</v>
      </c>
      <c r="AX455" s="15" t="s">
        <v>80</v>
      </c>
      <c r="AY455" s="275" t="s">
        <v>202</v>
      </c>
    </row>
    <row r="456" s="2" customFormat="1" ht="33" customHeight="1">
      <c r="A456" s="40"/>
      <c r="B456" s="41"/>
      <c r="C456" s="230" t="s">
        <v>571</v>
      </c>
      <c r="D456" s="230" t="s">
        <v>204</v>
      </c>
      <c r="E456" s="231" t="s">
        <v>572</v>
      </c>
      <c r="F456" s="232" t="s">
        <v>573</v>
      </c>
      <c r="G456" s="233" t="s">
        <v>297</v>
      </c>
      <c r="H456" s="234">
        <v>0.378</v>
      </c>
      <c r="I456" s="235"/>
      <c r="J456" s="236">
        <f>ROUND(I456*H456,2)</f>
        <v>0</v>
      </c>
      <c r="K456" s="232" t="s">
        <v>208</v>
      </c>
      <c r="L456" s="46"/>
      <c r="M456" s="237" t="s">
        <v>1</v>
      </c>
      <c r="N456" s="238" t="s">
        <v>38</v>
      </c>
      <c r="O456" s="93"/>
      <c r="P456" s="239">
        <f>O456*H456</f>
        <v>0</v>
      </c>
      <c r="Q456" s="239">
        <v>0.01221</v>
      </c>
      <c r="R456" s="239">
        <f>Q456*H456</f>
        <v>0.0046153800000000005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209</v>
      </c>
      <c r="AT456" s="241" t="s">
        <v>204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574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575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576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3" customFormat="1">
      <c r="A459" s="13"/>
      <c r="B459" s="243"/>
      <c r="C459" s="244"/>
      <c r="D459" s="245" t="s">
        <v>211</v>
      </c>
      <c r="E459" s="246" t="s">
        <v>1</v>
      </c>
      <c r="F459" s="247" t="s">
        <v>577</v>
      </c>
      <c r="G459" s="244"/>
      <c r="H459" s="246" t="s">
        <v>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211</v>
      </c>
      <c r="AU459" s="253" t="s">
        <v>82</v>
      </c>
      <c r="AV459" s="13" t="s">
        <v>80</v>
      </c>
      <c r="AW459" s="13" t="s">
        <v>30</v>
      </c>
      <c r="AX459" s="13" t="s">
        <v>73</v>
      </c>
      <c r="AY459" s="253" t="s">
        <v>202</v>
      </c>
    </row>
    <row r="460" s="14" customFormat="1">
      <c r="A460" s="14"/>
      <c r="B460" s="254"/>
      <c r="C460" s="255"/>
      <c r="D460" s="245" t="s">
        <v>211</v>
      </c>
      <c r="E460" s="256" t="s">
        <v>1</v>
      </c>
      <c r="F460" s="257" t="s">
        <v>578</v>
      </c>
      <c r="G460" s="255"/>
      <c r="H460" s="258">
        <v>0.14099999999999999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211</v>
      </c>
      <c r="AU460" s="264" t="s">
        <v>82</v>
      </c>
      <c r="AV460" s="14" t="s">
        <v>82</v>
      </c>
      <c r="AW460" s="14" t="s">
        <v>30</v>
      </c>
      <c r="AX460" s="14" t="s">
        <v>73</v>
      </c>
      <c r="AY460" s="264" t="s">
        <v>202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579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3" customFormat="1">
      <c r="A462" s="13"/>
      <c r="B462" s="243"/>
      <c r="C462" s="244"/>
      <c r="D462" s="245" t="s">
        <v>211</v>
      </c>
      <c r="E462" s="246" t="s">
        <v>1</v>
      </c>
      <c r="F462" s="247" t="s">
        <v>580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211</v>
      </c>
      <c r="AU462" s="253" t="s">
        <v>82</v>
      </c>
      <c r="AV462" s="13" t="s">
        <v>80</v>
      </c>
      <c r="AW462" s="13" t="s">
        <v>30</v>
      </c>
      <c r="AX462" s="13" t="s">
        <v>73</v>
      </c>
      <c r="AY462" s="253" t="s">
        <v>202</v>
      </c>
    </row>
    <row r="463" s="14" customFormat="1">
      <c r="A463" s="14"/>
      <c r="B463" s="254"/>
      <c r="C463" s="255"/>
      <c r="D463" s="245" t="s">
        <v>211</v>
      </c>
      <c r="E463" s="256" t="s">
        <v>1</v>
      </c>
      <c r="F463" s="257" t="s">
        <v>581</v>
      </c>
      <c r="G463" s="255"/>
      <c r="H463" s="258">
        <v>0.23699999999999999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211</v>
      </c>
      <c r="AU463" s="264" t="s">
        <v>82</v>
      </c>
      <c r="AV463" s="14" t="s">
        <v>82</v>
      </c>
      <c r="AW463" s="14" t="s">
        <v>30</v>
      </c>
      <c r="AX463" s="14" t="s">
        <v>73</v>
      </c>
      <c r="AY463" s="264" t="s">
        <v>202</v>
      </c>
    </row>
    <row r="464" s="15" customFormat="1">
      <c r="A464" s="15"/>
      <c r="B464" s="265"/>
      <c r="C464" s="266"/>
      <c r="D464" s="245" t="s">
        <v>211</v>
      </c>
      <c r="E464" s="267" t="s">
        <v>1</v>
      </c>
      <c r="F464" s="268" t="s">
        <v>222</v>
      </c>
      <c r="G464" s="266"/>
      <c r="H464" s="269">
        <v>0.378</v>
      </c>
      <c r="I464" s="270"/>
      <c r="J464" s="266"/>
      <c r="K464" s="266"/>
      <c r="L464" s="271"/>
      <c r="M464" s="272"/>
      <c r="N464" s="273"/>
      <c r="O464" s="273"/>
      <c r="P464" s="273"/>
      <c r="Q464" s="273"/>
      <c r="R464" s="273"/>
      <c r="S464" s="273"/>
      <c r="T464" s="27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5" t="s">
        <v>211</v>
      </c>
      <c r="AU464" s="275" t="s">
        <v>82</v>
      </c>
      <c r="AV464" s="15" t="s">
        <v>209</v>
      </c>
      <c r="AW464" s="15" t="s">
        <v>30</v>
      </c>
      <c r="AX464" s="15" t="s">
        <v>80</v>
      </c>
      <c r="AY464" s="275" t="s">
        <v>202</v>
      </c>
    </row>
    <row r="465" s="2" customFormat="1" ht="21.75" customHeight="1">
      <c r="A465" s="40"/>
      <c r="B465" s="41"/>
      <c r="C465" s="287" t="s">
        <v>582</v>
      </c>
      <c r="D465" s="287" t="s">
        <v>534</v>
      </c>
      <c r="E465" s="288" t="s">
        <v>583</v>
      </c>
      <c r="F465" s="289" t="s">
        <v>584</v>
      </c>
      <c r="G465" s="290" t="s">
        <v>297</v>
      </c>
      <c r="H465" s="291">
        <v>0.14099999999999999</v>
      </c>
      <c r="I465" s="292"/>
      <c r="J465" s="293">
        <f>ROUND(I465*H465,2)</f>
        <v>0</v>
      </c>
      <c r="K465" s="289" t="s">
        <v>208</v>
      </c>
      <c r="L465" s="294"/>
      <c r="M465" s="295" t="s">
        <v>1</v>
      </c>
      <c r="N465" s="296" t="s">
        <v>38</v>
      </c>
      <c r="O465" s="93"/>
      <c r="P465" s="239">
        <f>O465*H465</f>
        <v>0</v>
      </c>
      <c r="Q465" s="239">
        <v>1</v>
      </c>
      <c r="R465" s="239">
        <f>Q465*H465</f>
        <v>0.14099999999999999</v>
      </c>
      <c r="S465" s="239">
        <v>0</v>
      </c>
      <c r="T465" s="24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1" t="s">
        <v>270</v>
      </c>
      <c r="AT465" s="241" t="s">
        <v>534</v>
      </c>
      <c r="AU465" s="241" t="s">
        <v>82</v>
      </c>
      <c r="AY465" s="19" t="s">
        <v>202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9" t="s">
        <v>80</v>
      </c>
      <c r="BK465" s="242">
        <f>ROUND(I465*H465,2)</f>
        <v>0</v>
      </c>
      <c r="BL465" s="19" t="s">
        <v>209</v>
      </c>
      <c r="BM465" s="241" t="s">
        <v>585</v>
      </c>
    </row>
    <row r="466" s="2" customFormat="1">
      <c r="A466" s="40"/>
      <c r="B466" s="41"/>
      <c r="C466" s="42"/>
      <c r="D466" s="245" t="s">
        <v>586</v>
      </c>
      <c r="E466" s="42"/>
      <c r="F466" s="297" t="s">
        <v>587</v>
      </c>
      <c r="G466" s="42"/>
      <c r="H466" s="42"/>
      <c r="I466" s="298"/>
      <c r="J466" s="42"/>
      <c r="K466" s="42"/>
      <c r="L466" s="46"/>
      <c r="M466" s="299"/>
      <c r="N466" s="300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586</v>
      </c>
      <c r="AU466" s="19" t="s">
        <v>82</v>
      </c>
    </row>
    <row r="467" s="13" customFormat="1">
      <c r="A467" s="13"/>
      <c r="B467" s="243"/>
      <c r="C467" s="244"/>
      <c r="D467" s="245" t="s">
        <v>211</v>
      </c>
      <c r="E467" s="246" t="s">
        <v>1</v>
      </c>
      <c r="F467" s="247" t="s">
        <v>575</v>
      </c>
      <c r="G467" s="244"/>
      <c r="H467" s="246" t="s">
        <v>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211</v>
      </c>
      <c r="AU467" s="253" t="s">
        <v>82</v>
      </c>
      <c r="AV467" s="13" t="s">
        <v>80</v>
      </c>
      <c r="AW467" s="13" t="s">
        <v>30</v>
      </c>
      <c r="AX467" s="13" t="s">
        <v>73</v>
      </c>
      <c r="AY467" s="253" t="s">
        <v>202</v>
      </c>
    </row>
    <row r="468" s="13" customFormat="1">
      <c r="A468" s="13"/>
      <c r="B468" s="243"/>
      <c r="C468" s="244"/>
      <c r="D468" s="245" t="s">
        <v>211</v>
      </c>
      <c r="E468" s="246" t="s">
        <v>1</v>
      </c>
      <c r="F468" s="247" t="s">
        <v>576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211</v>
      </c>
      <c r="AU468" s="253" t="s">
        <v>82</v>
      </c>
      <c r="AV468" s="13" t="s">
        <v>80</v>
      </c>
      <c r="AW468" s="13" t="s">
        <v>30</v>
      </c>
      <c r="AX468" s="13" t="s">
        <v>73</v>
      </c>
      <c r="AY468" s="253" t="s">
        <v>202</v>
      </c>
    </row>
    <row r="469" s="13" customFormat="1">
      <c r="A469" s="13"/>
      <c r="B469" s="243"/>
      <c r="C469" s="244"/>
      <c r="D469" s="245" t="s">
        <v>211</v>
      </c>
      <c r="E469" s="246" t="s">
        <v>1</v>
      </c>
      <c r="F469" s="247" t="s">
        <v>577</v>
      </c>
      <c r="G469" s="244"/>
      <c r="H469" s="246" t="s">
        <v>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211</v>
      </c>
      <c r="AU469" s="253" t="s">
        <v>82</v>
      </c>
      <c r="AV469" s="13" t="s">
        <v>80</v>
      </c>
      <c r="AW469" s="13" t="s">
        <v>30</v>
      </c>
      <c r="AX469" s="13" t="s">
        <v>73</v>
      </c>
      <c r="AY469" s="253" t="s">
        <v>202</v>
      </c>
    </row>
    <row r="470" s="14" customFormat="1">
      <c r="A470" s="14"/>
      <c r="B470" s="254"/>
      <c r="C470" s="255"/>
      <c r="D470" s="245" t="s">
        <v>211</v>
      </c>
      <c r="E470" s="256" t="s">
        <v>1</v>
      </c>
      <c r="F470" s="257" t="s">
        <v>578</v>
      </c>
      <c r="G470" s="255"/>
      <c r="H470" s="258">
        <v>0.14099999999999999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211</v>
      </c>
      <c r="AU470" s="264" t="s">
        <v>82</v>
      </c>
      <c r="AV470" s="14" t="s">
        <v>82</v>
      </c>
      <c r="AW470" s="14" t="s">
        <v>30</v>
      </c>
      <c r="AX470" s="14" t="s">
        <v>80</v>
      </c>
      <c r="AY470" s="264" t="s">
        <v>202</v>
      </c>
    </row>
    <row r="471" s="2" customFormat="1" ht="21.75" customHeight="1">
      <c r="A471" s="40"/>
      <c r="B471" s="41"/>
      <c r="C471" s="287" t="s">
        <v>588</v>
      </c>
      <c r="D471" s="287" t="s">
        <v>534</v>
      </c>
      <c r="E471" s="288" t="s">
        <v>589</v>
      </c>
      <c r="F471" s="289" t="s">
        <v>590</v>
      </c>
      <c r="G471" s="290" t="s">
        <v>297</v>
      </c>
      <c r="H471" s="291">
        <v>0.23699999999999999</v>
      </c>
      <c r="I471" s="292"/>
      <c r="J471" s="293">
        <f>ROUND(I471*H471,2)</f>
        <v>0</v>
      </c>
      <c r="K471" s="289" t="s">
        <v>208</v>
      </c>
      <c r="L471" s="294"/>
      <c r="M471" s="295" t="s">
        <v>1</v>
      </c>
      <c r="N471" s="296" t="s">
        <v>38</v>
      </c>
      <c r="O471" s="93"/>
      <c r="P471" s="239">
        <f>O471*H471</f>
        <v>0</v>
      </c>
      <c r="Q471" s="239">
        <v>1</v>
      </c>
      <c r="R471" s="239">
        <f>Q471*H471</f>
        <v>0.23699999999999999</v>
      </c>
      <c r="S471" s="239">
        <v>0</v>
      </c>
      <c r="T471" s="24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1" t="s">
        <v>270</v>
      </c>
      <c r="AT471" s="241" t="s">
        <v>534</v>
      </c>
      <c r="AU471" s="241" t="s">
        <v>82</v>
      </c>
      <c r="AY471" s="19" t="s">
        <v>202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80</v>
      </c>
      <c r="BK471" s="242">
        <f>ROUND(I471*H471,2)</f>
        <v>0</v>
      </c>
      <c r="BL471" s="19" t="s">
        <v>209</v>
      </c>
      <c r="BM471" s="241" t="s">
        <v>591</v>
      </c>
    </row>
    <row r="472" s="2" customFormat="1">
      <c r="A472" s="40"/>
      <c r="B472" s="41"/>
      <c r="C472" s="42"/>
      <c r="D472" s="245" t="s">
        <v>586</v>
      </c>
      <c r="E472" s="42"/>
      <c r="F472" s="297" t="s">
        <v>592</v>
      </c>
      <c r="G472" s="42"/>
      <c r="H472" s="42"/>
      <c r="I472" s="298"/>
      <c r="J472" s="42"/>
      <c r="K472" s="42"/>
      <c r="L472" s="46"/>
      <c r="M472" s="299"/>
      <c r="N472" s="300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586</v>
      </c>
      <c r="AU472" s="19" t="s">
        <v>82</v>
      </c>
    </row>
    <row r="473" s="13" customFormat="1">
      <c r="A473" s="13"/>
      <c r="B473" s="243"/>
      <c r="C473" s="244"/>
      <c r="D473" s="245" t="s">
        <v>211</v>
      </c>
      <c r="E473" s="246" t="s">
        <v>1</v>
      </c>
      <c r="F473" s="247" t="s">
        <v>575</v>
      </c>
      <c r="G473" s="244"/>
      <c r="H473" s="246" t="s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211</v>
      </c>
      <c r="AU473" s="253" t="s">
        <v>82</v>
      </c>
      <c r="AV473" s="13" t="s">
        <v>80</v>
      </c>
      <c r="AW473" s="13" t="s">
        <v>30</v>
      </c>
      <c r="AX473" s="13" t="s">
        <v>73</v>
      </c>
      <c r="AY473" s="253" t="s">
        <v>202</v>
      </c>
    </row>
    <row r="474" s="13" customFormat="1">
      <c r="A474" s="13"/>
      <c r="B474" s="243"/>
      <c r="C474" s="244"/>
      <c r="D474" s="245" t="s">
        <v>211</v>
      </c>
      <c r="E474" s="246" t="s">
        <v>1</v>
      </c>
      <c r="F474" s="247" t="s">
        <v>579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211</v>
      </c>
      <c r="AU474" s="253" t="s">
        <v>82</v>
      </c>
      <c r="AV474" s="13" t="s">
        <v>80</v>
      </c>
      <c r="AW474" s="13" t="s">
        <v>30</v>
      </c>
      <c r="AX474" s="13" t="s">
        <v>73</v>
      </c>
      <c r="AY474" s="253" t="s">
        <v>202</v>
      </c>
    </row>
    <row r="475" s="13" customFormat="1">
      <c r="A475" s="13"/>
      <c r="B475" s="243"/>
      <c r="C475" s="244"/>
      <c r="D475" s="245" t="s">
        <v>211</v>
      </c>
      <c r="E475" s="246" t="s">
        <v>1</v>
      </c>
      <c r="F475" s="247" t="s">
        <v>580</v>
      </c>
      <c r="G475" s="244"/>
      <c r="H475" s="246" t="s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211</v>
      </c>
      <c r="AU475" s="253" t="s">
        <v>82</v>
      </c>
      <c r="AV475" s="13" t="s">
        <v>80</v>
      </c>
      <c r="AW475" s="13" t="s">
        <v>30</v>
      </c>
      <c r="AX475" s="13" t="s">
        <v>73</v>
      </c>
      <c r="AY475" s="253" t="s">
        <v>202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581</v>
      </c>
      <c r="G476" s="255"/>
      <c r="H476" s="258">
        <v>0.23699999999999999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1.75" customHeight="1">
      <c r="A477" s="40"/>
      <c r="B477" s="41"/>
      <c r="C477" s="230" t="s">
        <v>593</v>
      </c>
      <c r="D477" s="230" t="s">
        <v>204</v>
      </c>
      <c r="E477" s="231" t="s">
        <v>594</v>
      </c>
      <c r="F477" s="232" t="s">
        <v>595</v>
      </c>
      <c r="G477" s="233" t="s">
        <v>596</v>
      </c>
      <c r="H477" s="234">
        <v>44.473999999999997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6.7487499999999994E-05</v>
      </c>
      <c r="R477" s="239">
        <f>Q477*H477</f>
        <v>0.0030014390749999995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209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209</v>
      </c>
      <c r="BM477" s="241" t="s">
        <v>597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575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3" customFormat="1">
      <c r="A479" s="13"/>
      <c r="B479" s="243"/>
      <c r="C479" s="244"/>
      <c r="D479" s="245" t="s">
        <v>211</v>
      </c>
      <c r="E479" s="246" t="s">
        <v>1</v>
      </c>
      <c r="F479" s="247" t="s">
        <v>579</v>
      </c>
      <c r="G479" s="244"/>
      <c r="H479" s="246" t="s">
        <v>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211</v>
      </c>
      <c r="AU479" s="253" t="s">
        <v>82</v>
      </c>
      <c r="AV479" s="13" t="s">
        <v>80</v>
      </c>
      <c r="AW479" s="13" t="s">
        <v>30</v>
      </c>
      <c r="AX479" s="13" t="s">
        <v>73</v>
      </c>
      <c r="AY479" s="253" t="s">
        <v>202</v>
      </c>
    </row>
    <row r="480" s="13" customFormat="1">
      <c r="A480" s="13"/>
      <c r="B480" s="243"/>
      <c r="C480" s="244"/>
      <c r="D480" s="245" t="s">
        <v>211</v>
      </c>
      <c r="E480" s="246" t="s">
        <v>1</v>
      </c>
      <c r="F480" s="247" t="s">
        <v>598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211</v>
      </c>
      <c r="AU480" s="253" t="s">
        <v>82</v>
      </c>
      <c r="AV480" s="13" t="s">
        <v>80</v>
      </c>
      <c r="AW480" s="13" t="s">
        <v>30</v>
      </c>
      <c r="AX480" s="13" t="s">
        <v>73</v>
      </c>
      <c r="AY480" s="253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599</v>
      </c>
      <c r="G481" s="255"/>
      <c r="H481" s="258">
        <v>40.034999999999997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3" customFormat="1">
      <c r="A482" s="13"/>
      <c r="B482" s="243"/>
      <c r="C482" s="244"/>
      <c r="D482" s="245" t="s">
        <v>211</v>
      </c>
      <c r="E482" s="246" t="s">
        <v>1</v>
      </c>
      <c r="F482" s="247" t="s">
        <v>600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211</v>
      </c>
      <c r="AU482" s="253" t="s">
        <v>82</v>
      </c>
      <c r="AV482" s="13" t="s">
        <v>80</v>
      </c>
      <c r="AW482" s="13" t="s">
        <v>30</v>
      </c>
      <c r="AX482" s="13" t="s">
        <v>73</v>
      </c>
      <c r="AY482" s="253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601</v>
      </c>
      <c r="G483" s="255"/>
      <c r="H483" s="258">
        <v>4.4390000000000001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5" customFormat="1">
      <c r="A484" s="15"/>
      <c r="B484" s="265"/>
      <c r="C484" s="266"/>
      <c r="D484" s="245" t="s">
        <v>211</v>
      </c>
      <c r="E484" s="267" t="s">
        <v>1</v>
      </c>
      <c r="F484" s="268" t="s">
        <v>222</v>
      </c>
      <c r="G484" s="266"/>
      <c r="H484" s="269">
        <v>44.473999999999997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5" t="s">
        <v>211</v>
      </c>
      <c r="AU484" s="275" t="s">
        <v>82</v>
      </c>
      <c r="AV484" s="15" t="s">
        <v>209</v>
      </c>
      <c r="AW484" s="15" t="s">
        <v>30</v>
      </c>
      <c r="AX484" s="15" t="s">
        <v>80</v>
      </c>
      <c r="AY484" s="275" t="s">
        <v>202</v>
      </c>
    </row>
    <row r="485" s="2" customFormat="1" ht="21.75" customHeight="1">
      <c r="A485" s="40"/>
      <c r="B485" s="41"/>
      <c r="C485" s="287" t="s">
        <v>602</v>
      </c>
      <c r="D485" s="287" t="s">
        <v>534</v>
      </c>
      <c r="E485" s="288" t="s">
        <v>603</v>
      </c>
      <c r="F485" s="289" t="s">
        <v>604</v>
      </c>
      <c r="G485" s="290" t="s">
        <v>297</v>
      </c>
      <c r="H485" s="291">
        <v>0.043999999999999997</v>
      </c>
      <c r="I485" s="292"/>
      <c r="J485" s="293">
        <f>ROUND(I485*H485,2)</f>
        <v>0</v>
      </c>
      <c r="K485" s="289" t="s">
        <v>208</v>
      </c>
      <c r="L485" s="294"/>
      <c r="M485" s="295" t="s">
        <v>1</v>
      </c>
      <c r="N485" s="296" t="s">
        <v>38</v>
      </c>
      <c r="O485" s="93"/>
      <c r="P485" s="239">
        <f>O485*H485</f>
        <v>0</v>
      </c>
      <c r="Q485" s="239">
        <v>1</v>
      </c>
      <c r="R485" s="239">
        <f>Q485*H485</f>
        <v>0.043999999999999997</v>
      </c>
      <c r="S485" s="239">
        <v>0</v>
      </c>
      <c r="T485" s="24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1" t="s">
        <v>270</v>
      </c>
      <c r="AT485" s="241" t="s">
        <v>534</v>
      </c>
      <c r="AU485" s="241" t="s">
        <v>82</v>
      </c>
      <c r="AY485" s="19" t="s">
        <v>202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9" t="s">
        <v>80</v>
      </c>
      <c r="BK485" s="242">
        <f>ROUND(I485*H485,2)</f>
        <v>0</v>
      </c>
      <c r="BL485" s="19" t="s">
        <v>209</v>
      </c>
      <c r="BM485" s="241" t="s">
        <v>605</v>
      </c>
    </row>
    <row r="486" s="2" customFormat="1">
      <c r="A486" s="40"/>
      <c r="B486" s="41"/>
      <c r="C486" s="42"/>
      <c r="D486" s="245" t="s">
        <v>586</v>
      </c>
      <c r="E486" s="42"/>
      <c r="F486" s="297" t="s">
        <v>606</v>
      </c>
      <c r="G486" s="42"/>
      <c r="H486" s="42"/>
      <c r="I486" s="298"/>
      <c r="J486" s="42"/>
      <c r="K486" s="42"/>
      <c r="L486" s="46"/>
      <c r="M486" s="299"/>
      <c r="N486" s="300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586</v>
      </c>
      <c r="AU486" s="19" t="s">
        <v>82</v>
      </c>
    </row>
    <row r="487" s="13" customFormat="1">
      <c r="A487" s="13"/>
      <c r="B487" s="243"/>
      <c r="C487" s="244"/>
      <c r="D487" s="245" t="s">
        <v>211</v>
      </c>
      <c r="E487" s="246" t="s">
        <v>1</v>
      </c>
      <c r="F487" s="247" t="s">
        <v>575</v>
      </c>
      <c r="G487" s="244"/>
      <c r="H487" s="246" t="s">
        <v>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211</v>
      </c>
      <c r="AU487" s="253" t="s">
        <v>82</v>
      </c>
      <c r="AV487" s="13" t="s">
        <v>80</v>
      </c>
      <c r="AW487" s="13" t="s">
        <v>30</v>
      </c>
      <c r="AX487" s="13" t="s">
        <v>73</v>
      </c>
      <c r="AY487" s="253" t="s">
        <v>202</v>
      </c>
    </row>
    <row r="488" s="13" customFormat="1">
      <c r="A488" s="13"/>
      <c r="B488" s="243"/>
      <c r="C488" s="244"/>
      <c r="D488" s="245" t="s">
        <v>211</v>
      </c>
      <c r="E488" s="246" t="s">
        <v>1</v>
      </c>
      <c r="F488" s="247" t="s">
        <v>579</v>
      </c>
      <c r="G488" s="244"/>
      <c r="H488" s="246" t="s">
        <v>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211</v>
      </c>
      <c r="AU488" s="253" t="s">
        <v>82</v>
      </c>
      <c r="AV488" s="13" t="s">
        <v>80</v>
      </c>
      <c r="AW488" s="13" t="s">
        <v>30</v>
      </c>
      <c r="AX488" s="13" t="s">
        <v>73</v>
      </c>
      <c r="AY488" s="253" t="s">
        <v>202</v>
      </c>
    </row>
    <row r="489" s="13" customFormat="1">
      <c r="A489" s="13"/>
      <c r="B489" s="243"/>
      <c r="C489" s="244"/>
      <c r="D489" s="245" t="s">
        <v>211</v>
      </c>
      <c r="E489" s="246" t="s">
        <v>1</v>
      </c>
      <c r="F489" s="247" t="s">
        <v>598</v>
      </c>
      <c r="G489" s="244"/>
      <c r="H489" s="246" t="s">
        <v>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211</v>
      </c>
      <c r="AU489" s="253" t="s">
        <v>82</v>
      </c>
      <c r="AV489" s="13" t="s">
        <v>80</v>
      </c>
      <c r="AW489" s="13" t="s">
        <v>30</v>
      </c>
      <c r="AX489" s="13" t="s">
        <v>73</v>
      </c>
      <c r="AY489" s="253" t="s">
        <v>202</v>
      </c>
    </row>
    <row r="490" s="14" customFormat="1">
      <c r="A490" s="14"/>
      <c r="B490" s="254"/>
      <c r="C490" s="255"/>
      <c r="D490" s="245" t="s">
        <v>211</v>
      </c>
      <c r="E490" s="256" t="s">
        <v>1</v>
      </c>
      <c r="F490" s="257" t="s">
        <v>607</v>
      </c>
      <c r="G490" s="255"/>
      <c r="H490" s="258">
        <v>0.040000000000000001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211</v>
      </c>
      <c r="AU490" s="264" t="s">
        <v>82</v>
      </c>
      <c r="AV490" s="14" t="s">
        <v>82</v>
      </c>
      <c r="AW490" s="14" t="s">
        <v>30</v>
      </c>
      <c r="AX490" s="14" t="s">
        <v>73</v>
      </c>
      <c r="AY490" s="264" t="s">
        <v>202</v>
      </c>
    </row>
    <row r="491" s="14" customFormat="1">
      <c r="A491" s="14"/>
      <c r="B491" s="254"/>
      <c r="C491" s="255"/>
      <c r="D491" s="245" t="s">
        <v>211</v>
      </c>
      <c r="E491" s="256" t="s">
        <v>1</v>
      </c>
      <c r="F491" s="257" t="s">
        <v>608</v>
      </c>
      <c r="G491" s="255"/>
      <c r="H491" s="258">
        <v>0.043999999999999997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4" t="s">
        <v>211</v>
      </c>
      <c r="AU491" s="264" t="s">
        <v>82</v>
      </c>
      <c r="AV491" s="14" t="s">
        <v>82</v>
      </c>
      <c r="AW491" s="14" t="s">
        <v>30</v>
      </c>
      <c r="AX491" s="14" t="s">
        <v>80</v>
      </c>
      <c r="AY491" s="264" t="s">
        <v>202</v>
      </c>
    </row>
    <row r="492" s="2" customFormat="1" ht="24.15" customHeight="1">
      <c r="A492" s="40"/>
      <c r="B492" s="41"/>
      <c r="C492" s="287" t="s">
        <v>609</v>
      </c>
      <c r="D492" s="287" t="s">
        <v>534</v>
      </c>
      <c r="E492" s="288" t="s">
        <v>610</v>
      </c>
      <c r="F492" s="289" t="s">
        <v>611</v>
      </c>
      <c r="G492" s="290" t="s">
        <v>297</v>
      </c>
      <c r="H492" s="291">
        <v>0.0040000000000000001</v>
      </c>
      <c r="I492" s="292"/>
      <c r="J492" s="293">
        <f>ROUND(I492*H492,2)</f>
        <v>0</v>
      </c>
      <c r="K492" s="289" t="s">
        <v>612</v>
      </c>
      <c r="L492" s="294"/>
      <c r="M492" s="295" t="s">
        <v>1</v>
      </c>
      <c r="N492" s="296" t="s">
        <v>38</v>
      </c>
      <c r="O492" s="93"/>
      <c r="P492" s="239">
        <f>O492*H492</f>
        <v>0</v>
      </c>
      <c r="Q492" s="239">
        <v>1</v>
      </c>
      <c r="R492" s="239">
        <f>Q492*H492</f>
        <v>0.0040000000000000001</v>
      </c>
      <c r="S492" s="239">
        <v>0</v>
      </c>
      <c r="T492" s="24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1" t="s">
        <v>270</v>
      </c>
      <c r="AT492" s="241" t="s">
        <v>534</v>
      </c>
      <c r="AU492" s="241" t="s">
        <v>82</v>
      </c>
      <c r="AY492" s="19" t="s">
        <v>202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80</v>
      </c>
      <c r="BK492" s="242">
        <f>ROUND(I492*H492,2)</f>
        <v>0</v>
      </c>
      <c r="BL492" s="19" t="s">
        <v>209</v>
      </c>
      <c r="BM492" s="241" t="s">
        <v>613</v>
      </c>
    </row>
    <row r="493" s="2" customFormat="1">
      <c r="A493" s="40"/>
      <c r="B493" s="41"/>
      <c r="C493" s="42"/>
      <c r="D493" s="245" t="s">
        <v>586</v>
      </c>
      <c r="E493" s="42"/>
      <c r="F493" s="297" t="s">
        <v>614</v>
      </c>
      <c r="G493" s="42"/>
      <c r="H493" s="42"/>
      <c r="I493" s="298"/>
      <c r="J493" s="42"/>
      <c r="K493" s="42"/>
      <c r="L493" s="46"/>
      <c r="M493" s="299"/>
      <c r="N493" s="300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586</v>
      </c>
      <c r="AU493" s="19" t="s">
        <v>82</v>
      </c>
    </row>
    <row r="494" s="13" customFormat="1">
      <c r="A494" s="13"/>
      <c r="B494" s="243"/>
      <c r="C494" s="244"/>
      <c r="D494" s="245" t="s">
        <v>211</v>
      </c>
      <c r="E494" s="246" t="s">
        <v>1</v>
      </c>
      <c r="F494" s="247" t="s">
        <v>575</v>
      </c>
      <c r="G494" s="244"/>
      <c r="H494" s="246" t="s">
        <v>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211</v>
      </c>
      <c r="AU494" s="253" t="s">
        <v>82</v>
      </c>
      <c r="AV494" s="13" t="s">
        <v>80</v>
      </c>
      <c r="AW494" s="13" t="s">
        <v>30</v>
      </c>
      <c r="AX494" s="13" t="s">
        <v>73</v>
      </c>
      <c r="AY494" s="253" t="s">
        <v>202</v>
      </c>
    </row>
    <row r="495" s="13" customFormat="1">
      <c r="A495" s="13"/>
      <c r="B495" s="243"/>
      <c r="C495" s="244"/>
      <c r="D495" s="245" t="s">
        <v>211</v>
      </c>
      <c r="E495" s="246" t="s">
        <v>1</v>
      </c>
      <c r="F495" s="247" t="s">
        <v>579</v>
      </c>
      <c r="G495" s="244"/>
      <c r="H495" s="246" t="s">
        <v>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211</v>
      </c>
      <c r="AU495" s="253" t="s">
        <v>82</v>
      </c>
      <c r="AV495" s="13" t="s">
        <v>80</v>
      </c>
      <c r="AW495" s="13" t="s">
        <v>30</v>
      </c>
      <c r="AX495" s="13" t="s">
        <v>73</v>
      </c>
      <c r="AY495" s="253" t="s">
        <v>202</v>
      </c>
    </row>
    <row r="496" s="13" customFormat="1">
      <c r="A496" s="13"/>
      <c r="B496" s="243"/>
      <c r="C496" s="244"/>
      <c r="D496" s="245" t="s">
        <v>211</v>
      </c>
      <c r="E496" s="246" t="s">
        <v>1</v>
      </c>
      <c r="F496" s="247" t="s">
        <v>600</v>
      </c>
      <c r="G496" s="244"/>
      <c r="H496" s="246" t="s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211</v>
      </c>
      <c r="AU496" s="253" t="s">
        <v>82</v>
      </c>
      <c r="AV496" s="13" t="s">
        <v>80</v>
      </c>
      <c r="AW496" s="13" t="s">
        <v>30</v>
      </c>
      <c r="AX496" s="13" t="s">
        <v>73</v>
      </c>
      <c r="AY496" s="253" t="s">
        <v>202</v>
      </c>
    </row>
    <row r="497" s="14" customFormat="1">
      <c r="A497" s="14"/>
      <c r="B497" s="254"/>
      <c r="C497" s="255"/>
      <c r="D497" s="245" t="s">
        <v>211</v>
      </c>
      <c r="E497" s="256" t="s">
        <v>1</v>
      </c>
      <c r="F497" s="257" t="s">
        <v>615</v>
      </c>
      <c r="G497" s="255"/>
      <c r="H497" s="258">
        <v>0.0040000000000000001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211</v>
      </c>
      <c r="AU497" s="264" t="s">
        <v>82</v>
      </c>
      <c r="AV497" s="14" t="s">
        <v>82</v>
      </c>
      <c r="AW497" s="14" t="s">
        <v>30</v>
      </c>
      <c r="AX497" s="14" t="s">
        <v>73</v>
      </c>
      <c r="AY497" s="264" t="s">
        <v>202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616</v>
      </c>
      <c r="G498" s="255"/>
      <c r="H498" s="258">
        <v>0.0040000000000000001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80</v>
      </c>
      <c r="AY498" s="264" t="s">
        <v>202</v>
      </c>
    </row>
    <row r="499" s="2" customFormat="1" ht="33" customHeight="1">
      <c r="A499" s="40"/>
      <c r="B499" s="41"/>
      <c r="C499" s="230" t="s">
        <v>617</v>
      </c>
      <c r="D499" s="230" t="s">
        <v>204</v>
      </c>
      <c r="E499" s="231" t="s">
        <v>618</v>
      </c>
      <c r="F499" s="232" t="s">
        <v>619</v>
      </c>
      <c r="G499" s="233" t="s">
        <v>297</v>
      </c>
      <c r="H499" s="234">
        <v>1.0509999999999999</v>
      </c>
      <c r="I499" s="235"/>
      <c r="J499" s="236">
        <f>ROUND(I499*H499,2)</f>
        <v>0</v>
      </c>
      <c r="K499" s="232" t="s">
        <v>208</v>
      </c>
      <c r="L499" s="46"/>
      <c r="M499" s="237" t="s">
        <v>1</v>
      </c>
      <c r="N499" s="238" t="s">
        <v>38</v>
      </c>
      <c r="O499" s="93"/>
      <c r="P499" s="239">
        <f>O499*H499</f>
        <v>0</v>
      </c>
      <c r="Q499" s="239">
        <v>0.019536000000000001</v>
      </c>
      <c r="R499" s="239">
        <f>Q499*H499</f>
        <v>0.020532336000000002</v>
      </c>
      <c r="S499" s="239">
        <v>0</v>
      </c>
      <c r="T499" s="24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1" t="s">
        <v>209</v>
      </c>
      <c r="AT499" s="241" t="s">
        <v>204</v>
      </c>
      <c r="AU499" s="241" t="s">
        <v>82</v>
      </c>
      <c r="AY499" s="19" t="s">
        <v>202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80</v>
      </c>
      <c r="BK499" s="242">
        <f>ROUND(I499*H499,2)</f>
        <v>0</v>
      </c>
      <c r="BL499" s="19" t="s">
        <v>209</v>
      </c>
      <c r="BM499" s="241" t="s">
        <v>620</v>
      </c>
    </row>
    <row r="500" s="13" customFormat="1">
      <c r="A500" s="13"/>
      <c r="B500" s="243"/>
      <c r="C500" s="244"/>
      <c r="D500" s="245" t="s">
        <v>211</v>
      </c>
      <c r="E500" s="246" t="s">
        <v>1</v>
      </c>
      <c r="F500" s="247" t="s">
        <v>575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211</v>
      </c>
      <c r="AU500" s="253" t="s">
        <v>82</v>
      </c>
      <c r="AV500" s="13" t="s">
        <v>80</v>
      </c>
      <c r="AW500" s="13" t="s">
        <v>30</v>
      </c>
      <c r="AX500" s="13" t="s">
        <v>73</v>
      </c>
      <c r="AY500" s="253" t="s">
        <v>202</v>
      </c>
    </row>
    <row r="501" s="13" customFormat="1">
      <c r="A501" s="13"/>
      <c r="B501" s="243"/>
      <c r="C501" s="244"/>
      <c r="D501" s="245" t="s">
        <v>211</v>
      </c>
      <c r="E501" s="246" t="s">
        <v>1</v>
      </c>
      <c r="F501" s="247" t="s">
        <v>621</v>
      </c>
      <c r="G501" s="244"/>
      <c r="H501" s="246" t="s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211</v>
      </c>
      <c r="AU501" s="253" t="s">
        <v>82</v>
      </c>
      <c r="AV501" s="13" t="s">
        <v>80</v>
      </c>
      <c r="AW501" s="13" t="s">
        <v>30</v>
      </c>
      <c r="AX501" s="13" t="s">
        <v>73</v>
      </c>
      <c r="AY501" s="253" t="s">
        <v>202</v>
      </c>
    </row>
    <row r="502" s="14" customFormat="1">
      <c r="A502" s="14"/>
      <c r="B502" s="254"/>
      <c r="C502" s="255"/>
      <c r="D502" s="245" t="s">
        <v>211</v>
      </c>
      <c r="E502" s="256" t="s">
        <v>1</v>
      </c>
      <c r="F502" s="257" t="s">
        <v>622</v>
      </c>
      <c r="G502" s="255"/>
      <c r="H502" s="258">
        <v>0.27500000000000002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211</v>
      </c>
      <c r="AU502" s="264" t="s">
        <v>82</v>
      </c>
      <c r="AV502" s="14" t="s">
        <v>82</v>
      </c>
      <c r="AW502" s="14" t="s">
        <v>30</v>
      </c>
      <c r="AX502" s="14" t="s">
        <v>73</v>
      </c>
      <c r="AY502" s="264" t="s">
        <v>202</v>
      </c>
    </row>
    <row r="503" s="14" customFormat="1">
      <c r="A503" s="14"/>
      <c r="B503" s="254"/>
      <c r="C503" s="255"/>
      <c r="D503" s="245" t="s">
        <v>211</v>
      </c>
      <c r="E503" s="256" t="s">
        <v>1</v>
      </c>
      <c r="F503" s="257" t="s">
        <v>623</v>
      </c>
      <c r="G503" s="255"/>
      <c r="H503" s="258">
        <v>0.183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211</v>
      </c>
      <c r="AU503" s="264" t="s">
        <v>82</v>
      </c>
      <c r="AV503" s="14" t="s">
        <v>82</v>
      </c>
      <c r="AW503" s="14" t="s">
        <v>30</v>
      </c>
      <c r="AX503" s="14" t="s">
        <v>73</v>
      </c>
      <c r="AY503" s="264" t="s">
        <v>202</v>
      </c>
    </row>
    <row r="504" s="14" customFormat="1">
      <c r="A504" s="14"/>
      <c r="B504" s="254"/>
      <c r="C504" s="255"/>
      <c r="D504" s="245" t="s">
        <v>211</v>
      </c>
      <c r="E504" s="256" t="s">
        <v>1</v>
      </c>
      <c r="F504" s="257" t="s">
        <v>624</v>
      </c>
      <c r="G504" s="255"/>
      <c r="H504" s="258">
        <v>0.19300000000000001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4" t="s">
        <v>211</v>
      </c>
      <c r="AU504" s="264" t="s">
        <v>82</v>
      </c>
      <c r="AV504" s="14" t="s">
        <v>82</v>
      </c>
      <c r="AW504" s="14" t="s">
        <v>30</v>
      </c>
      <c r="AX504" s="14" t="s">
        <v>73</v>
      </c>
      <c r="AY504" s="264" t="s">
        <v>202</v>
      </c>
    </row>
    <row r="505" s="13" customFormat="1">
      <c r="A505" s="13"/>
      <c r="B505" s="243"/>
      <c r="C505" s="244"/>
      <c r="D505" s="245" t="s">
        <v>211</v>
      </c>
      <c r="E505" s="246" t="s">
        <v>1</v>
      </c>
      <c r="F505" s="247" t="s">
        <v>625</v>
      </c>
      <c r="G505" s="244"/>
      <c r="H505" s="246" t="s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211</v>
      </c>
      <c r="AU505" s="253" t="s">
        <v>82</v>
      </c>
      <c r="AV505" s="13" t="s">
        <v>80</v>
      </c>
      <c r="AW505" s="13" t="s">
        <v>30</v>
      </c>
      <c r="AX505" s="13" t="s">
        <v>73</v>
      </c>
      <c r="AY505" s="253" t="s">
        <v>202</v>
      </c>
    </row>
    <row r="506" s="13" customFormat="1">
      <c r="A506" s="13"/>
      <c r="B506" s="243"/>
      <c r="C506" s="244"/>
      <c r="D506" s="245" t="s">
        <v>211</v>
      </c>
      <c r="E506" s="246" t="s">
        <v>1</v>
      </c>
      <c r="F506" s="247" t="s">
        <v>626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211</v>
      </c>
      <c r="AU506" s="253" t="s">
        <v>82</v>
      </c>
      <c r="AV506" s="13" t="s">
        <v>80</v>
      </c>
      <c r="AW506" s="13" t="s">
        <v>30</v>
      </c>
      <c r="AX506" s="13" t="s">
        <v>73</v>
      </c>
      <c r="AY506" s="253" t="s">
        <v>202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627</v>
      </c>
      <c r="G507" s="255"/>
      <c r="H507" s="258">
        <v>0.090999999999999998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4" customFormat="1">
      <c r="A508" s="14"/>
      <c r="B508" s="254"/>
      <c r="C508" s="255"/>
      <c r="D508" s="245" t="s">
        <v>211</v>
      </c>
      <c r="E508" s="256" t="s">
        <v>1</v>
      </c>
      <c r="F508" s="257" t="s">
        <v>628</v>
      </c>
      <c r="G508" s="255"/>
      <c r="H508" s="258">
        <v>0.036999999999999998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211</v>
      </c>
      <c r="AU508" s="264" t="s">
        <v>82</v>
      </c>
      <c r="AV508" s="14" t="s">
        <v>82</v>
      </c>
      <c r="AW508" s="14" t="s">
        <v>30</v>
      </c>
      <c r="AX508" s="14" t="s">
        <v>73</v>
      </c>
      <c r="AY508" s="264" t="s">
        <v>202</v>
      </c>
    </row>
    <row r="509" s="13" customFormat="1">
      <c r="A509" s="13"/>
      <c r="B509" s="243"/>
      <c r="C509" s="244"/>
      <c r="D509" s="245" t="s">
        <v>211</v>
      </c>
      <c r="E509" s="246" t="s">
        <v>1</v>
      </c>
      <c r="F509" s="247" t="s">
        <v>579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211</v>
      </c>
      <c r="AU509" s="253" t="s">
        <v>82</v>
      </c>
      <c r="AV509" s="13" t="s">
        <v>80</v>
      </c>
      <c r="AW509" s="13" t="s">
        <v>30</v>
      </c>
      <c r="AX509" s="13" t="s">
        <v>73</v>
      </c>
      <c r="AY509" s="253" t="s">
        <v>202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629</v>
      </c>
      <c r="G510" s="255"/>
      <c r="H510" s="258">
        <v>0.11700000000000001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73</v>
      </c>
      <c r="AY510" s="264" t="s">
        <v>202</v>
      </c>
    </row>
    <row r="511" s="14" customFormat="1">
      <c r="A511" s="14"/>
      <c r="B511" s="254"/>
      <c r="C511" s="255"/>
      <c r="D511" s="245" t="s">
        <v>211</v>
      </c>
      <c r="E511" s="256" t="s">
        <v>1</v>
      </c>
      <c r="F511" s="257" t="s">
        <v>630</v>
      </c>
      <c r="G511" s="255"/>
      <c r="H511" s="258">
        <v>0.129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211</v>
      </c>
      <c r="AU511" s="264" t="s">
        <v>82</v>
      </c>
      <c r="AV511" s="14" t="s">
        <v>82</v>
      </c>
      <c r="AW511" s="14" t="s">
        <v>30</v>
      </c>
      <c r="AX511" s="14" t="s">
        <v>73</v>
      </c>
      <c r="AY511" s="264" t="s">
        <v>202</v>
      </c>
    </row>
    <row r="512" s="14" customFormat="1">
      <c r="A512" s="14"/>
      <c r="B512" s="254"/>
      <c r="C512" s="255"/>
      <c r="D512" s="245" t="s">
        <v>211</v>
      </c>
      <c r="E512" s="256" t="s">
        <v>1</v>
      </c>
      <c r="F512" s="257" t="s">
        <v>631</v>
      </c>
      <c r="G512" s="255"/>
      <c r="H512" s="258">
        <v>0.025999999999999999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211</v>
      </c>
      <c r="AU512" s="264" t="s">
        <v>82</v>
      </c>
      <c r="AV512" s="14" t="s">
        <v>82</v>
      </c>
      <c r="AW512" s="14" t="s">
        <v>30</v>
      </c>
      <c r="AX512" s="14" t="s">
        <v>73</v>
      </c>
      <c r="AY512" s="264" t="s">
        <v>202</v>
      </c>
    </row>
    <row r="513" s="15" customFormat="1">
      <c r="A513" s="15"/>
      <c r="B513" s="265"/>
      <c r="C513" s="266"/>
      <c r="D513" s="245" t="s">
        <v>211</v>
      </c>
      <c r="E513" s="267" t="s">
        <v>1</v>
      </c>
      <c r="F513" s="268" t="s">
        <v>222</v>
      </c>
      <c r="G513" s="266"/>
      <c r="H513" s="269">
        <v>1.0509999999999999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211</v>
      </c>
      <c r="AU513" s="275" t="s">
        <v>82</v>
      </c>
      <c r="AV513" s="15" t="s">
        <v>209</v>
      </c>
      <c r="AW513" s="15" t="s">
        <v>30</v>
      </c>
      <c r="AX513" s="15" t="s">
        <v>80</v>
      </c>
      <c r="AY513" s="275" t="s">
        <v>202</v>
      </c>
    </row>
    <row r="514" s="2" customFormat="1" ht="24.15" customHeight="1">
      <c r="A514" s="40"/>
      <c r="B514" s="41"/>
      <c r="C514" s="287" t="s">
        <v>632</v>
      </c>
      <c r="D514" s="287" t="s">
        <v>534</v>
      </c>
      <c r="E514" s="288" t="s">
        <v>633</v>
      </c>
      <c r="F514" s="289" t="s">
        <v>634</v>
      </c>
      <c r="G514" s="290" t="s">
        <v>297</v>
      </c>
      <c r="H514" s="291">
        <v>0.71599999999999997</v>
      </c>
      <c r="I514" s="292"/>
      <c r="J514" s="293">
        <f>ROUND(I514*H514,2)</f>
        <v>0</v>
      </c>
      <c r="K514" s="289" t="s">
        <v>208</v>
      </c>
      <c r="L514" s="294"/>
      <c r="M514" s="295" t="s">
        <v>1</v>
      </c>
      <c r="N514" s="296" t="s">
        <v>38</v>
      </c>
      <c r="O514" s="93"/>
      <c r="P514" s="239">
        <f>O514*H514</f>
        <v>0</v>
      </c>
      <c r="Q514" s="239">
        <v>1</v>
      </c>
      <c r="R514" s="239">
        <f>Q514*H514</f>
        <v>0.71599999999999997</v>
      </c>
      <c r="S514" s="239">
        <v>0</v>
      </c>
      <c r="T514" s="24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1" t="s">
        <v>270</v>
      </c>
      <c r="AT514" s="241" t="s">
        <v>534</v>
      </c>
      <c r="AU514" s="241" t="s">
        <v>82</v>
      </c>
      <c r="AY514" s="19" t="s">
        <v>202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9" t="s">
        <v>80</v>
      </c>
      <c r="BK514" s="242">
        <f>ROUND(I514*H514,2)</f>
        <v>0</v>
      </c>
      <c r="BL514" s="19" t="s">
        <v>209</v>
      </c>
      <c r="BM514" s="241" t="s">
        <v>635</v>
      </c>
    </row>
    <row r="515" s="2" customFormat="1">
      <c r="A515" s="40"/>
      <c r="B515" s="41"/>
      <c r="C515" s="42"/>
      <c r="D515" s="245" t="s">
        <v>586</v>
      </c>
      <c r="E515" s="42"/>
      <c r="F515" s="297" t="s">
        <v>636</v>
      </c>
      <c r="G515" s="42"/>
      <c r="H515" s="42"/>
      <c r="I515" s="298"/>
      <c r="J515" s="42"/>
      <c r="K515" s="42"/>
      <c r="L515" s="46"/>
      <c r="M515" s="299"/>
      <c r="N515" s="300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586</v>
      </c>
      <c r="AU515" s="19" t="s">
        <v>82</v>
      </c>
    </row>
    <row r="516" s="13" customFormat="1">
      <c r="A516" s="13"/>
      <c r="B516" s="243"/>
      <c r="C516" s="244"/>
      <c r="D516" s="245" t="s">
        <v>211</v>
      </c>
      <c r="E516" s="246" t="s">
        <v>1</v>
      </c>
      <c r="F516" s="247" t="s">
        <v>621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211</v>
      </c>
      <c r="AU516" s="253" t="s">
        <v>82</v>
      </c>
      <c r="AV516" s="13" t="s">
        <v>80</v>
      </c>
      <c r="AW516" s="13" t="s">
        <v>30</v>
      </c>
      <c r="AX516" s="13" t="s">
        <v>73</v>
      </c>
      <c r="AY516" s="253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622</v>
      </c>
      <c r="G517" s="255"/>
      <c r="H517" s="258">
        <v>0.27500000000000002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4" customFormat="1">
      <c r="A518" s="14"/>
      <c r="B518" s="254"/>
      <c r="C518" s="255"/>
      <c r="D518" s="245" t="s">
        <v>211</v>
      </c>
      <c r="E518" s="256" t="s">
        <v>1</v>
      </c>
      <c r="F518" s="257" t="s">
        <v>623</v>
      </c>
      <c r="G518" s="255"/>
      <c r="H518" s="258">
        <v>0.183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211</v>
      </c>
      <c r="AU518" s="264" t="s">
        <v>82</v>
      </c>
      <c r="AV518" s="14" t="s">
        <v>82</v>
      </c>
      <c r="AW518" s="14" t="s">
        <v>30</v>
      </c>
      <c r="AX518" s="14" t="s">
        <v>73</v>
      </c>
      <c r="AY518" s="264" t="s">
        <v>202</v>
      </c>
    </row>
    <row r="519" s="14" customFormat="1">
      <c r="A519" s="14"/>
      <c r="B519" s="254"/>
      <c r="C519" s="255"/>
      <c r="D519" s="245" t="s">
        <v>211</v>
      </c>
      <c r="E519" s="256" t="s">
        <v>1</v>
      </c>
      <c r="F519" s="257" t="s">
        <v>624</v>
      </c>
      <c r="G519" s="255"/>
      <c r="H519" s="258">
        <v>0.19300000000000001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211</v>
      </c>
      <c r="AU519" s="264" t="s">
        <v>82</v>
      </c>
      <c r="AV519" s="14" t="s">
        <v>82</v>
      </c>
      <c r="AW519" s="14" t="s">
        <v>30</v>
      </c>
      <c r="AX519" s="14" t="s">
        <v>73</v>
      </c>
      <c r="AY519" s="264" t="s">
        <v>202</v>
      </c>
    </row>
    <row r="520" s="15" customFormat="1">
      <c r="A520" s="15"/>
      <c r="B520" s="265"/>
      <c r="C520" s="266"/>
      <c r="D520" s="245" t="s">
        <v>211</v>
      </c>
      <c r="E520" s="267" t="s">
        <v>1</v>
      </c>
      <c r="F520" s="268" t="s">
        <v>222</v>
      </c>
      <c r="G520" s="266"/>
      <c r="H520" s="269">
        <v>0.65100000000000002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211</v>
      </c>
      <c r="AU520" s="275" t="s">
        <v>82</v>
      </c>
      <c r="AV520" s="15" t="s">
        <v>209</v>
      </c>
      <c r="AW520" s="15" t="s">
        <v>30</v>
      </c>
      <c r="AX520" s="15" t="s">
        <v>73</v>
      </c>
      <c r="AY520" s="275" t="s">
        <v>202</v>
      </c>
    </row>
    <row r="521" s="14" customFormat="1">
      <c r="A521" s="14"/>
      <c r="B521" s="254"/>
      <c r="C521" s="255"/>
      <c r="D521" s="245" t="s">
        <v>211</v>
      </c>
      <c r="E521" s="256" t="s">
        <v>1</v>
      </c>
      <c r="F521" s="257" t="s">
        <v>637</v>
      </c>
      <c r="G521" s="255"/>
      <c r="H521" s="258">
        <v>0.71599999999999997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211</v>
      </c>
      <c r="AU521" s="264" t="s">
        <v>82</v>
      </c>
      <c r="AV521" s="14" t="s">
        <v>82</v>
      </c>
      <c r="AW521" s="14" t="s">
        <v>30</v>
      </c>
      <c r="AX521" s="14" t="s">
        <v>80</v>
      </c>
      <c r="AY521" s="264" t="s">
        <v>202</v>
      </c>
    </row>
    <row r="522" s="2" customFormat="1" ht="21.75" customHeight="1">
      <c r="A522" s="40"/>
      <c r="B522" s="41"/>
      <c r="C522" s="287" t="s">
        <v>638</v>
      </c>
      <c r="D522" s="287" t="s">
        <v>534</v>
      </c>
      <c r="E522" s="288" t="s">
        <v>639</v>
      </c>
      <c r="F522" s="289" t="s">
        <v>640</v>
      </c>
      <c r="G522" s="290" t="s">
        <v>297</v>
      </c>
      <c r="H522" s="291">
        <v>0.40000000000000002</v>
      </c>
      <c r="I522" s="292"/>
      <c r="J522" s="293">
        <f>ROUND(I522*H522,2)</f>
        <v>0</v>
      </c>
      <c r="K522" s="289" t="s">
        <v>208</v>
      </c>
      <c r="L522" s="294"/>
      <c r="M522" s="295" t="s">
        <v>1</v>
      </c>
      <c r="N522" s="296" t="s">
        <v>38</v>
      </c>
      <c r="O522" s="93"/>
      <c r="P522" s="239">
        <f>O522*H522</f>
        <v>0</v>
      </c>
      <c r="Q522" s="239">
        <v>1</v>
      </c>
      <c r="R522" s="239">
        <f>Q522*H522</f>
        <v>0.40000000000000002</v>
      </c>
      <c r="S522" s="239">
        <v>0</v>
      </c>
      <c r="T522" s="24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1" t="s">
        <v>270</v>
      </c>
      <c r="AT522" s="241" t="s">
        <v>534</v>
      </c>
      <c r="AU522" s="241" t="s">
        <v>82</v>
      </c>
      <c r="AY522" s="19" t="s">
        <v>202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9" t="s">
        <v>80</v>
      </c>
      <c r="BK522" s="242">
        <f>ROUND(I522*H522,2)</f>
        <v>0</v>
      </c>
      <c r="BL522" s="19" t="s">
        <v>209</v>
      </c>
      <c r="BM522" s="241" t="s">
        <v>641</v>
      </c>
    </row>
    <row r="523" s="2" customFormat="1">
      <c r="A523" s="40"/>
      <c r="B523" s="41"/>
      <c r="C523" s="42"/>
      <c r="D523" s="245" t="s">
        <v>586</v>
      </c>
      <c r="E523" s="42"/>
      <c r="F523" s="297" t="s">
        <v>642</v>
      </c>
      <c r="G523" s="42"/>
      <c r="H523" s="42"/>
      <c r="I523" s="298"/>
      <c r="J523" s="42"/>
      <c r="K523" s="42"/>
      <c r="L523" s="46"/>
      <c r="M523" s="299"/>
      <c r="N523" s="300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586</v>
      </c>
      <c r="AU523" s="19" t="s">
        <v>82</v>
      </c>
    </row>
    <row r="524" s="13" customFormat="1">
      <c r="A524" s="13"/>
      <c r="B524" s="243"/>
      <c r="C524" s="244"/>
      <c r="D524" s="245" t="s">
        <v>211</v>
      </c>
      <c r="E524" s="246" t="s">
        <v>1</v>
      </c>
      <c r="F524" s="247" t="s">
        <v>625</v>
      </c>
      <c r="G524" s="244"/>
      <c r="H524" s="246" t="s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211</v>
      </c>
      <c r="AU524" s="253" t="s">
        <v>82</v>
      </c>
      <c r="AV524" s="13" t="s">
        <v>80</v>
      </c>
      <c r="AW524" s="13" t="s">
        <v>30</v>
      </c>
      <c r="AX524" s="13" t="s">
        <v>73</v>
      </c>
      <c r="AY524" s="253" t="s">
        <v>202</v>
      </c>
    </row>
    <row r="525" s="13" customFormat="1">
      <c r="A525" s="13"/>
      <c r="B525" s="243"/>
      <c r="C525" s="244"/>
      <c r="D525" s="245" t="s">
        <v>211</v>
      </c>
      <c r="E525" s="246" t="s">
        <v>1</v>
      </c>
      <c r="F525" s="247" t="s">
        <v>626</v>
      </c>
      <c r="G525" s="244"/>
      <c r="H525" s="246" t="s">
        <v>1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211</v>
      </c>
      <c r="AU525" s="253" t="s">
        <v>82</v>
      </c>
      <c r="AV525" s="13" t="s">
        <v>80</v>
      </c>
      <c r="AW525" s="13" t="s">
        <v>30</v>
      </c>
      <c r="AX525" s="13" t="s">
        <v>73</v>
      </c>
      <c r="AY525" s="253" t="s">
        <v>202</v>
      </c>
    </row>
    <row r="526" s="14" customFormat="1">
      <c r="A526" s="14"/>
      <c r="B526" s="254"/>
      <c r="C526" s="255"/>
      <c r="D526" s="245" t="s">
        <v>211</v>
      </c>
      <c r="E526" s="256" t="s">
        <v>1</v>
      </c>
      <c r="F526" s="257" t="s">
        <v>643</v>
      </c>
      <c r="G526" s="255"/>
      <c r="H526" s="258">
        <v>90.962000000000003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211</v>
      </c>
      <c r="AU526" s="264" t="s">
        <v>82</v>
      </c>
      <c r="AV526" s="14" t="s">
        <v>82</v>
      </c>
      <c r="AW526" s="14" t="s">
        <v>30</v>
      </c>
      <c r="AX526" s="14" t="s">
        <v>73</v>
      </c>
      <c r="AY526" s="264" t="s">
        <v>202</v>
      </c>
    </row>
    <row r="527" s="14" customFormat="1">
      <c r="A527" s="14"/>
      <c r="B527" s="254"/>
      <c r="C527" s="255"/>
      <c r="D527" s="245" t="s">
        <v>211</v>
      </c>
      <c r="E527" s="256" t="s">
        <v>1</v>
      </c>
      <c r="F527" s="257" t="s">
        <v>644</v>
      </c>
      <c r="G527" s="255"/>
      <c r="H527" s="258">
        <v>37.192999999999998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4" t="s">
        <v>211</v>
      </c>
      <c r="AU527" s="264" t="s">
        <v>82</v>
      </c>
      <c r="AV527" s="14" t="s">
        <v>82</v>
      </c>
      <c r="AW527" s="14" t="s">
        <v>30</v>
      </c>
      <c r="AX527" s="14" t="s">
        <v>73</v>
      </c>
      <c r="AY527" s="264" t="s">
        <v>202</v>
      </c>
    </row>
    <row r="528" s="13" customFormat="1">
      <c r="A528" s="13"/>
      <c r="B528" s="243"/>
      <c r="C528" s="244"/>
      <c r="D528" s="245" t="s">
        <v>211</v>
      </c>
      <c r="E528" s="246" t="s">
        <v>1</v>
      </c>
      <c r="F528" s="247" t="s">
        <v>579</v>
      </c>
      <c r="G528" s="244"/>
      <c r="H528" s="246" t="s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211</v>
      </c>
      <c r="AU528" s="253" t="s">
        <v>82</v>
      </c>
      <c r="AV528" s="13" t="s">
        <v>80</v>
      </c>
      <c r="AW528" s="13" t="s">
        <v>30</v>
      </c>
      <c r="AX528" s="13" t="s">
        <v>73</v>
      </c>
      <c r="AY528" s="253" t="s">
        <v>202</v>
      </c>
    </row>
    <row r="529" s="14" customFormat="1">
      <c r="A529" s="14"/>
      <c r="B529" s="254"/>
      <c r="C529" s="255"/>
      <c r="D529" s="245" t="s">
        <v>211</v>
      </c>
      <c r="E529" s="256" t="s">
        <v>1</v>
      </c>
      <c r="F529" s="257" t="s">
        <v>645</v>
      </c>
      <c r="G529" s="255"/>
      <c r="H529" s="258">
        <v>117.20999999999999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4" t="s">
        <v>211</v>
      </c>
      <c r="AU529" s="264" t="s">
        <v>82</v>
      </c>
      <c r="AV529" s="14" t="s">
        <v>82</v>
      </c>
      <c r="AW529" s="14" t="s">
        <v>30</v>
      </c>
      <c r="AX529" s="14" t="s">
        <v>73</v>
      </c>
      <c r="AY529" s="264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646</v>
      </c>
      <c r="G530" s="255"/>
      <c r="H530" s="258">
        <v>128.88300000000001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4" customFormat="1">
      <c r="A531" s="14"/>
      <c r="B531" s="254"/>
      <c r="C531" s="255"/>
      <c r="D531" s="245" t="s">
        <v>211</v>
      </c>
      <c r="E531" s="256" t="s">
        <v>1</v>
      </c>
      <c r="F531" s="257" t="s">
        <v>647</v>
      </c>
      <c r="G531" s="255"/>
      <c r="H531" s="258">
        <v>25.614999999999998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211</v>
      </c>
      <c r="AU531" s="264" t="s">
        <v>82</v>
      </c>
      <c r="AV531" s="14" t="s">
        <v>82</v>
      </c>
      <c r="AW531" s="14" t="s">
        <v>30</v>
      </c>
      <c r="AX531" s="14" t="s">
        <v>73</v>
      </c>
      <c r="AY531" s="264" t="s">
        <v>202</v>
      </c>
    </row>
    <row r="532" s="16" customFormat="1">
      <c r="A532" s="16"/>
      <c r="B532" s="276"/>
      <c r="C532" s="277"/>
      <c r="D532" s="245" t="s">
        <v>211</v>
      </c>
      <c r="E532" s="278" t="s">
        <v>1</v>
      </c>
      <c r="F532" s="279" t="s">
        <v>241</v>
      </c>
      <c r="G532" s="277"/>
      <c r="H532" s="280">
        <v>399.86300000000006</v>
      </c>
      <c r="I532" s="281"/>
      <c r="J532" s="277"/>
      <c r="K532" s="277"/>
      <c r="L532" s="282"/>
      <c r="M532" s="283"/>
      <c r="N532" s="284"/>
      <c r="O532" s="284"/>
      <c r="P532" s="284"/>
      <c r="Q532" s="284"/>
      <c r="R532" s="284"/>
      <c r="S532" s="284"/>
      <c r="T532" s="285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86" t="s">
        <v>211</v>
      </c>
      <c r="AU532" s="286" t="s">
        <v>82</v>
      </c>
      <c r="AV532" s="16" t="s">
        <v>90</v>
      </c>
      <c r="AW532" s="16" t="s">
        <v>30</v>
      </c>
      <c r="AX532" s="16" t="s">
        <v>73</v>
      </c>
      <c r="AY532" s="286" t="s">
        <v>202</v>
      </c>
    </row>
    <row r="533" s="14" customFormat="1">
      <c r="A533" s="14"/>
      <c r="B533" s="254"/>
      <c r="C533" s="255"/>
      <c r="D533" s="245" t="s">
        <v>211</v>
      </c>
      <c r="E533" s="256" t="s">
        <v>1</v>
      </c>
      <c r="F533" s="257" t="s">
        <v>648</v>
      </c>
      <c r="G533" s="255"/>
      <c r="H533" s="258">
        <v>0.40000000000000002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211</v>
      </c>
      <c r="AU533" s="264" t="s">
        <v>82</v>
      </c>
      <c r="AV533" s="14" t="s">
        <v>82</v>
      </c>
      <c r="AW533" s="14" t="s">
        <v>30</v>
      </c>
      <c r="AX533" s="14" t="s">
        <v>80</v>
      </c>
      <c r="AY533" s="264" t="s">
        <v>202</v>
      </c>
    </row>
    <row r="534" s="2" customFormat="1" ht="24.15" customHeight="1">
      <c r="A534" s="40"/>
      <c r="B534" s="41"/>
      <c r="C534" s="230" t="s">
        <v>649</v>
      </c>
      <c r="D534" s="230" t="s">
        <v>204</v>
      </c>
      <c r="E534" s="231" t="s">
        <v>650</v>
      </c>
      <c r="F534" s="232" t="s">
        <v>651</v>
      </c>
      <c r="G534" s="233" t="s">
        <v>254</v>
      </c>
      <c r="H534" s="234">
        <v>150</v>
      </c>
      <c r="I534" s="235"/>
      <c r="J534" s="236">
        <f>ROUND(I534*H534,2)</f>
        <v>0</v>
      </c>
      <c r="K534" s="232" t="s">
        <v>208</v>
      </c>
      <c r="L534" s="46"/>
      <c r="M534" s="237" t="s">
        <v>1</v>
      </c>
      <c r="N534" s="238" t="s">
        <v>38</v>
      </c>
      <c r="O534" s="93"/>
      <c r="P534" s="239">
        <f>O534*H534</f>
        <v>0</v>
      </c>
      <c r="Q534" s="239">
        <v>0.00016000000000000001</v>
      </c>
      <c r="R534" s="239">
        <f>Q534*H534</f>
        <v>0.024</v>
      </c>
      <c r="S534" s="239">
        <v>0</v>
      </c>
      <c r="T534" s="24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1" t="s">
        <v>317</v>
      </c>
      <c r="AT534" s="241" t="s">
        <v>204</v>
      </c>
      <c r="AU534" s="241" t="s">
        <v>82</v>
      </c>
      <c r="AY534" s="19" t="s">
        <v>202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9" t="s">
        <v>80</v>
      </c>
      <c r="BK534" s="242">
        <f>ROUND(I534*H534,2)</f>
        <v>0</v>
      </c>
      <c r="BL534" s="19" t="s">
        <v>317</v>
      </c>
      <c r="BM534" s="241" t="s">
        <v>652</v>
      </c>
    </row>
    <row r="535" s="2" customFormat="1" ht="24.15" customHeight="1">
      <c r="A535" s="40"/>
      <c r="B535" s="41"/>
      <c r="C535" s="230" t="s">
        <v>653</v>
      </c>
      <c r="D535" s="230" t="s">
        <v>204</v>
      </c>
      <c r="E535" s="231" t="s">
        <v>654</v>
      </c>
      <c r="F535" s="232" t="s">
        <v>655</v>
      </c>
      <c r="G535" s="233" t="s">
        <v>254</v>
      </c>
      <c r="H535" s="234">
        <v>15.640000000000001</v>
      </c>
      <c r="I535" s="235"/>
      <c r="J535" s="236">
        <f>ROUND(I535*H535,2)</f>
        <v>0</v>
      </c>
      <c r="K535" s="232" t="s">
        <v>208</v>
      </c>
      <c r="L535" s="46"/>
      <c r="M535" s="237" t="s">
        <v>1</v>
      </c>
      <c r="N535" s="238" t="s">
        <v>38</v>
      </c>
      <c r="O535" s="93"/>
      <c r="P535" s="239">
        <f>O535*H535</f>
        <v>0</v>
      </c>
      <c r="Q535" s="239">
        <v>0.17818400000000001</v>
      </c>
      <c r="R535" s="239">
        <f>Q535*H535</f>
        <v>2.7867977600000002</v>
      </c>
      <c r="S535" s="239">
        <v>0</v>
      </c>
      <c r="T535" s="24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1" t="s">
        <v>209</v>
      </c>
      <c r="AT535" s="241" t="s">
        <v>204</v>
      </c>
      <c r="AU535" s="241" t="s">
        <v>82</v>
      </c>
      <c r="AY535" s="19" t="s">
        <v>202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9" t="s">
        <v>80</v>
      </c>
      <c r="BK535" s="242">
        <f>ROUND(I535*H535,2)</f>
        <v>0</v>
      </c>
      <c r="BL535" s="19" t="s">
        <v>209</v>
      </c>
      <c r="BM535" s="241" t="s">
        <v>656</v>
      </c>
    </row>
    <row r="536" s="13" customFormat="1">
      <c r="A536" s="13"/>
      <c r="B536" s="243"/>
      <c r="C536" s="244"/>
      <c r="D536" s="245" t="s">
        <v>211</v>
      </c>
      <c r="E536" s="246" t="s">
        <v>1</v>
      </c>
      <c r="F536" s="247" t="s">
        <v>657</v>
      </c>
      <c r="G536" s="244"/>
      <c r="H536" s="246" t="s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211</v>
      </c>
      <c r="AU536" s="253" t="s">
        <v>82</v>
      </c>
      <c r="AV536" s="13" t="s">
        <v>80</v>
      </c>
      <c r="AW536" s="13" t="s">
        <v>30</v>
      </c>
      <c r="AX536" s="13" t="s">
        <v>73</v>
      </c>
      <c r="AY536" s="253" t="s">
        <v>202</v>
      </c>
    </row>
    <row r="537" s="13" customFormat="1">
      <c r="A537" s="13"/>
      <c r="B537" s="243"/>
      <c r="C537" s="244"/>
      <c r="D537" s="245" t="s">
        <v>211</v>
      </c>
      <c r="E537" s="246" t="s">
        <v>1</v>
      </c>
      <c r="F537" s="247" t="s">
        <v>658</v>
      </c>
      <c r="G537" s="244"/>
      <c r="H537" s="246" t="s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211</v>
      </c>
      <c r="AU537" s="253" t="s">
        <v>82</v>
      </c>
      <c r="AV537" s="13" t="s">
        <v>80</v>
      </c>
      <c r="AW537" s="13" t="s">
        <v>30</v>
      </c>
      <c r="AX537" s="13" t="s">
        <v>73</v>
      </c>
      <c r="AY537" s="253" t="s">
        <v>202</v>
      </c>
    </row>
    <row r="538" s="14" customFormat="1">
      <c r="A538" s="14"/>
      <c r="B538" s="254"/>
      <c r="C538" s="255"/>
      <c r="D538" s="245" t="s">
        <v>211</v>
      </c>
      <c r="E538" s="256" t="s">
        <v>1</v>
      </c>
      <c r="F538" s="257" t="s">
        <v>659</v>
      </c>
      <c r="G538" s="255"/>
      <c r="H538" s="258">
        <v>6.5999999999999996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211</v>
      </c>
      <c r="AU538" s="264" t="s">
        <v>82</v>
      </c>
      <c r="AV538" s="14" t="s">
        <v>82</v>
      </c>
      <c r="AW538" s="14" t="s">
        <v>30</v>
      </c>
      <c r="AX538" s="14" t="s">
        <v>73</v>
      </c>
      <c r="AY538" s="264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660</v>
      </c>
      <c r="G539" s="255"/>
      <c r="H539" s="258">
        <v>4.4000000000000004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73</v>
      </c>
      <c r="AY539" s="264" t="s">
        <v>202</v>
      </c>
    </row>
    <row r="540" s="14" customFormat="1">
      <c r="A540" s="14"/>
      <c r="B540" s="254"/>
      <c r="C540" s="255"/>
      <c r="D540" s="245" t="s">
        <v>211</v>
      </c>
      <c r="E540" s="256" t="s">
        <v>1</v>
      </c>
      <c r="F540" s="257" t="s">
        <v>661</v>
      </c>
      <c r="G540" s="255"/>
      <c r="H540" s="258">
        <v>4.6399999999999997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211</v>
      </c>
      <c r="AU540" s="264" t="s">
        <v>82</v>
      </c>
      <c r="AV540" s="14" t="s">
        <v>82</v>
      </c>
      <c r="AW540" s="14" t="s">
        <v>30</v>
      </c>
      <c r="AX540" s="14" t="s">
        <v>73</v>
      </c>
      <c r="AY540" s="264" t="s">
        <v>202</v>
      </c>
    </row>
    <row r="541" s="15" customFormat="1">
      <c r="A541" s="15"/>
      <c r="B541" s="265"/>
      <c r="C541" s="266"/>
      <c r="D541" s="245" t="s">
        <v>211</v>
      </c>
      <c r="E541" s="267" t="s">
        <v>1</v>
      </c>
      <c r="F541" s="268" t="s">
        <v>222</v>
      </c>
      <c r="G541" s="266"/>
      <c r="H541" s="269">
        <v>15.640000000000001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211</v>
      </c>
      <c r="AU541" s="275" t="s">
        <v>82</v>
      </c>
      <c r="AV541" s="15" t="s">
        <v>209</v>
      </c>
      <c r="AW541" s="15" t="s">
        <v>30</v>
      </c>
      <c r="AX541" s="15" t="s">
        <v>80</v>
      </c>
      <c r="AY541" s="275" t="s">
        <v>202</v>
      </c>
    </row>
    <row r="542" s="2" customFormat="1" ht="24.15" customHeight="1">
      <c r="A542" s="40"/>
      <c r="B542" s="41"/>
      <c r="C542" s="230" t="s">
        <v>662</v>
      </c>
      <c r="D542" s="230" t="s">
        <v>204</v>
      </c>
      <c r="E542" s="231" t="s">
        <v>663</v>
      </c>
      <c r="F542" s="232" t="s">
        <v>664</v>
      </c>
      <c r="G542" s="233" t="s">
        <v>254</v>
      </c>
      <c r="H542" s="234">
        <v>78.200000000000003</v>
      </c>
      <c r="I542" s="235"/>
      <c r="J542" s="236">
        <f>ROUND(I542*H542,2)</f>
        <v>0</v>
      </c>
      <c r="K542" s="232" t="s">
        <v>208</v>
      </c>
      <c r="L542" s="46"/>
      <c r="M542" s="237" t="s">
        <v>1</v>
      </c>
      <c r="N542" s="238" t="s">
        <v>38</v>
      </c>
      <c r="O542" s="93"/>
      <c r="P542" s="239">
        <f>O542*H542</f>
        <v>0</v>
      </c>
      <c r="Q542" s="239">
        <v>0.0078469999999999998</v>
      </c>
      <c r="R542" s="239">
        <f>Q542*H542</f>
        <v>0.61363540000000005</v>
      </c>
      <c r="S542" s="239">
        <v>0</v>
      </c>
      <c r="T542" s="240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1" t="s">
        <v>209</v>
      </c>
      <c r="AT542" s="241" t="s">
        <v>204</v>
      </c>
      <c r="AU542" s="241" t="s">
        <v>82</v>
      </c>
      <c r="AY542" s="19" t="s">
        <v>202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80</v>
      </c>
      <c r="BK542" s="242">
        <f>ROUND(I542*H542,2)</f>
        <v>0</v>
      </c>
      <c r="BL542" s="19" t="s">
        <v>209</v>
      </c>
      <c r="BM542" s="241" t="s">
        <v>665</v>
      </c>
    </row>
    <row r="543" s="13" customFormat="1">
      <c r="A543" s="13"/>
      <c r="B543" s="243"/>
      <c r="C543" s="244"/>
      <c r="D543" s="245" t="s">
        <v>211</v>
      </c>
      <c r="E543" s="246" t="s">
        <v>1</v>
      </c>
      <c r="F543" s="247" t="s">
        <v>657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211</v>
      </c>
      <c r="AU543" s="253" t="s">
        <v>82</v>
      </c>
      <c r="AV543" s="13" t="s">
        <v>80</v>
      </c>
      <c r="AW543" s="13" t="s">
        <v>30</v>
      </c>
      <c r="AX543" s="13" t="s">
        <v>73</v>
      </c>
      <c r="AY543" s="253" t="s">
        <v>202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666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667</v>
      </c>
      <c r="G545" s="255"/>
      <c r="H545" s="258">
        <v>33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73</v>
      </c>
      <c r="AY545" s="264" t="s">
        <v>202</v>
      </c>
    </row>
    <row r="546" s="14" customFormat="1">
      <c r="A546" s="14"/>
      <c r="B546" s="254"/>
      <c r="C546" s="255"/>
      <c r="D546" s="245" t="s">
        <v>211</v>
      </c>
      <c r="E546" s="256" t="s">
        <v>1</v>
      </c>
      <c r="F546" s="257" t="s">
        <v>668</v>
      </c>
      <c r="G546" s="255"/>
      <c r="H546" s="258">
        <v>22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211</v>
      </c>
      <c r="AU546" s="264" t="s">
        <v>82</v>
      </c>
      <c r="AV546" s="14" t="s">
        <v>82</v>
      </c>
      <c r="AW546" s="14" t="s">
        <v>30</v>
      </c>
      <c r="AX546" s="14" t="s">
        <v>73</v>
      </c>
      <c r="AY546" s="264" t="s">
        <v>202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669</v>
      </c>
      <c r="G547" s="255"/>
      <c r="H547" s="258">
        <v>23.199999999999999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73</v>
      </c>
      <c r="AY547" s="264" t="s">
        <v>202</v>
      </c>
    </row>
    <row r="548" s="15" customFormat="1">
      <c r="A548" s="15"/>
      <c r="B548" s="265"/>
      <c r="C548" s="266"/>
      <c r="D548" s="245" t="s">
        <v>211</v>
      </c>
      <c r="E548" s="267" t="s">
        <v>1</v>
      </c>
      <c r="F548" s="268" t="s">
        <v>222</v>
      </c>
      <c r="G548" s="266"/>
      <c r="H548" s="269">
        <v>78.200000000000003</v>
      </c>
      <c r="I548" s="270"/>
      <c r="J548" s="266"/>
      <c r="K548" s="266"/>
      <c r="L548" s="271"/>
      <c r="M548" s="272"/>
      <c r="N548" s="273"/>
      <c r="O548" s="273"/>
      <c r="P548" s="273"/>
      <c r="Q548" s="273"/>
      <c r="R548" s="273"/>
      <c r="S548" s="273"/>
      <c r="T548" s="27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211</v>
      </c>
      <c r="AU548" s="275" t="s">
        <v>82</v>
      </c>
      <c r="AV548" s="15" t="s">
        <v>209</v>
      </c>
      <c r="AW548" s="15" t="s">
        <v>30</v>
      </c>
      <c r="AX548" s="15" t="s">
        <v>80</v>
      </c>
      <c r="AY548" s="275" t="s">
        <v>202</v>
      </c>
    </row>
    <row r="549" s="2" customFormat="1" ht="16.5" customHeight="1">
      <c r="A549" s="40"/>
      <c r="B549" s="41"/>
      <c r="C549" s="230" t="s">
        <v>670</v>
      </c>
      <c r="D549" s="230" t="s">
        <v>204</v>
      </c>
      <c r="E549" s="231" t="s">
        <v>671</v>
      </c>
      <c r="F549" s="232" t="s">
        <v>672</v>
      </c>
      <c r="G549" s="233" t="s">
        <v>207</v>
      </c>
      <c r="H549" s="234">
        <v>5.5010000000000003</v>
      </c>
      <c r="I549" s="235"/>
      <c r="J549" s="236">
        <f>ROUND(I549*H549,2)</f>
        <v>0</v>
      </c>
      <c r="K549" s="232" t="s">
        <v>208</v>
      </c>
      <c r="L549" s="46"/>
      <c r="M549" s="237" t="s">
        <v>1</v>
      </c>
      <c r="N549" s="238" t="s">
        <v>38</v>
      </c>
      <c r="O549" s="93"/>
      <c r="P549" s="239">
        <f>O549*H549</f>
        <v>0</v>
      </c>
      <c r="Q549" s="239">
        <v>2.5019749999999998</v>
      </c>
      <c r="R549" s="239">
        <f>Q549*H549</f>
        <v>13.763364475</v>
      </c>
      <c r="S549" s="239">
        <v>0</v>
      </c>
      <c r="T549" s="24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1" t="s">
        <v>209</v>
      </c>
      <c r="AT549" s="241" t="s">
        <v>204</v>
      </c>
      <c r="AU549" s="241" t="s">
        <v>82</v>
      </c>
      <c r="AY549" s="19" t="s">
        <v>202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80</v>
      </c>
      <c r="BK549" s="242">
        <f>ROUND(I549*H549,2)</f>
        <v>0</v>
      </c>
      <c r="BL549" s="19" t="s">
        <v>209</v>
      </c>
      <c r="BM549" s="241" t="s">
        <v>673</v>
      </c>
    </row>
    <row r="550" s="13" customFormat="1">
      <c r="A550" s="13"/>
      <c r="B550" s="243"/>
      <c r="C550" s="244"/>
      <c r="D550" s="245" t="s">
        <v>211</v>
      </c>
      <c r="E550" s="246" t="s">
        <v>1</v>
      </c>
      <c r="F550" s="247" t="s">
        <v>513</v>
      </c>
      <c r="G550" s="244"/>
      <c r="H550" s="246" t="s">
        <v>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211</v>
      </c>
      <c r="AU550" s="253" t="s">
        <v>82</v>
      </c>
      <c r="AV550" s="13" t="s">
        <v>80</v>
      </c>
      <c r="AW550" s="13" t="s">
        <v>30</v>
      </c>
      <c r="AX550" s="13" t="s">
        <v>73</v>
      </c>
      <c r="AY550" s="253" t="s">
        <v>202</v>
      </c>
    </row>
    <row r="551" s="13" customFormat="1">
      <c r="A551" s="13"/>
      <c r="B551" s="243"/>
      <c r="C551" s="244"/>
      <c r="D551" s="245" t="s">
        <v>211</v>
      </c>
      <c r="E551" s="246" t="s">
        <v>1</v>
      </c>
      <c r="F551" s="247" t="s">
        <v>674</v>
      </c>
      <c r="G551" s="244"/>
      <c r="H551" s="246" t="s">
        <v>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211</v>
      </c>
      <c r="AU551" s="253" t="s">
        <v>82</v>
      </c>
      <c r="AV551" s="13" t="s">
        <v>80</v>
      </c>
      <c r="AW551" s="13" t="s">
        <v>30</v>
      </c>
      <c r="AX551" s="13" t="s">
        <v>73</v>
      </c>
      <c r="AY551" s="253" t="s">
        <v>202</v>
      </c>
    </row>
    <row r="552" s="14" customFormat="1">
      <c r="A552" s="14"/>
      <c r="B552" s="254"/>
      <c r="C552" s="255"/>
      <c r="D552" s="245" t="s">
        <v>211</v>
      </c>
      <c r="E552" s="256" t="s">
        <v>1</v>
      </c>
      <c r="F552" s="257" t="s">
        <v>675</v>
      </c>
      <c r="G552" s="255"/>
      <c r="H552" s="258">
        <v>2.766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211</v>
      </c>
      <c r="AU552" s="264" t="s">
        <v>82</v>
      </c>
      <c r="AV552" s="14" t="s">
        <v>82</v>
      </c>
      <c r="AW552" s="14" t="s">
        <v>30</v>
      </c>
      <c r="AX552" s="14" t="s">
        <v>73</v>
      </c>
      <c r="AY552" s="264" t="s">
        <v>202</v>
      </c>
    </row>
    <row r="553" s="13" customFormat="1">
      <c r="A553" s="13"/>
      <c r="B553" s="243"/>
      <c r="C553" s="244"/>
      <c r="D553" s="245" t="s">
        <v>211</v>
      </c>
      <c r="E553" s="246" t="s">
        <v>1</v>
      </c>
      <c r="F553" s="247" t="s">
        <v>415</v>
      </c>
      <c r="G553" s="244"/>
      <c r="H553" s="246" t="s">
        <v>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211</v>
      </c>
      <c r="AU553" s="253" t="s">
        <v>82</v>
      </c>
      <c r="AV553" s="13" t="s">
        <v>80</v>
      </c>
      <c r="AW553" s="13" t="s">
        <v>30</v>
      </c>
      <c r="AX553" s="13" t="s">
        <v>73</v>
      </c>
      <c r="AY553" s="253" t="s">
        <v>202</v>
      </c>
    </row>
    <row r="554" s="14" customFormat="1">
      <c r="A554" s="14"/>
      <c r="B554" s="254"/>
      <c r="C554" s="255"/>
      <c r="D554" s="245" t="s">
        <v>211</v>
      </c>
      <c r="E554" s="256" t="s">
        <v>1</v>
      </c>
      <c r="F554" s="257" t="s">
        <v>676</v>
      </c>
      <c r="G554" s="255"/>
      <c r="H554" s="258">
        <v>2.3399999999999999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4" t="s">
        <v>211</v>
      </c>
      <c r="AU554" s="264" t="s">
        <v>82</v>
      </c>
      <c r="AV554" s="14" t="s">
        <v>82</v>
      </c>
      <c r="AW554" s="14" t="s">
        <v>30</v>
      </c>
      <c r="AX554" s="14" t="s">
        <v>73</v>
      </c>
      <c r="AY554" s="264" t="s">
        <v>202</v>
      </c>
    </row>
    <row r="555" s="14" customFormat="1">
      <c r="A555" s="14"/>
      <c r="B555" s="254"/>
      <c r="C555" s="255"/>
      <c r="D555" s="245" t="s">
        <v>211</v>
      </c>
      <c r="E555" s="256" t="s">
        <v>1</v>
      </c>
      <c r="F555" s="257" t="s">
        <v>677</v>
      </c>
      <c r="G555" s="255"/>
      <c r="H555" s="258">
        <v>0.29599999999999999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211</v>
      </c>
      <c r="AU555" s="264" t="s">
        <v>82</v>
      </c>
      <c r="AV555" s="14" t="s">
        <v>82</v>
      </c>
      <c r="AW555" s="14" t="s">
        <v>30</v>
      </c>
      <c r="AX555" s="14" t="s">
        <v>73</v>
      </c>
      <c r="AY555" s="264" t="s">
        <v>202</v>
      </c>
    </row>
    <row r="556" s="13" customFormat="1">
      <c r="A556" s="13"/>
      <c r="B556" s="243"/>
      <c r="C556" s="244"/>
      <c r="D556" s="245" t="s">
        <v>211</v>
      </c>
      <c r="E556" s="246" t="s">
        <v>1</v>
      </c>
      <c r="F556" s="247" t="s">
        <v>678</v>
      </c>
      <c r="G556" s="244"/>
      <c r="H556" s="246" t="s">
        <v>1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211</v>
      </c>
      <c r="AU556" s="253" t="s">
        <v>82</v>
      </c>
      <c r="AV556" s="13" t="s">
        <v>80</v>
      </c>
      <c r="AW556" s="13" t="s">
        <v>30</v>
      </c>
      <c r="AX556" s="13" t="s">
        <v>73</v>
      </c>
      <c r="AY556" s="253" t="s">
        <v>202</v>
      </c>
    </row>
    <row r="557" s="14" customFormat="1">
      <c r="A557" s="14"/>
      <c r="B557" s="254"/>
      <c r="C557" s="255"/>
      <c r="D557" s="245" t="s">
        <v>211</v>
      </c>
      <c r="E557" s="256" t="s">
        <v>1</v>
      </c>
      <c r="F557" s="257" t="s">
        <v>679</v>
      </c>
      <c r="G557" s="255"/>
      <c r="H557" s="258">
        <v>0.099000000000000005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211</v>
      </c>
      <c r="AU557" s="264" t="s">
        <v>82</v>
      </c>
      <c r="AV557" s="14" t="s">
        <v>82</v>
      </c>
      <c r="AW557" s="14" t="s">
        <v>30</v>
      </c>
      <c r="AX557" s="14" t="s">
        <v>73</v>
      </c>
      <c r="AY557" s="264" t="s">
        <v>202</v>
      </c>
    </row>
    <row r="558" s="15" customFormat="1">
      <c r="A558" s="15"/>
      <c r="B558" s="265"/>
      <c r="C558" s="266"/>
      <c r="D558" s="245" t="s">
        <v>211</v>
      </c>
      <c r="E558" s="267" t="s">
        <v>1</v>
      </c>
      <c r="F558" s="268" t="s">
        <v>222</v>
      </c>
      <c r="G558" s="266"/>
      <c r="H558" s="269">
        <v>5.5010000000000003</v>
      </c>
      <c r="I558" s="270"/>
      <c r="J558" s="266"/>
      <c r="K558" s="266"/>
      <c r="L558" s="271"/>
      <c r="M558" s="272"/>
      <c r="N558" s="273"/>
      <c r="O558" s="273"/>
      <c r="P558" s="273"/>
      <c r="Q558" s="273"/>
      <c r="R558" s="273"/>
      <c r="S558" s="273"/>
      <c r="T558" s="27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5" t="s">
        <v>211</v>
      </c>
      <c r="AU558" s="275" t="s">
        <v>82</v>
      </c>
      <c r="AV558" s="15" t="s">
        <v>209</v>
      </c>
      <c r="AW558" s="15" t="s">
        <v>30</v>
      </c>
      <c r="AX558" s="15" t="s">
        <v>80</v>
      </c>
      <c r="AY558" s="275" t="s">
        <v>202</v>
      </c>
    </row>
    <row r="559" s="2" customFormat="1" ht="16.5" customHeight="1">
      <c r="A559" s="40"/>
      <c r="B559" s="41"/>
      <c r="C559" s="230" t="s">
        <v>680</v>
      </c>
      <c r="D559" s="230" t="s">
        <v>204</v>
      </c>
      <c r="E559" s="231" t="s">
        <v>681</v>
      </c>
      <c r="F559" s="232" t="s">
        <v>682</v>
      </c>
      <c r="G559" s="233" t="s">
        <v>254</v>
      </c>
      <c r="H559" s="234">
        <v>24.928000000000001</v>
      </c>
      <c r="I559" s="235"/>
      <c r="J559" s="236">
        <f>ROUND(I559*H559,2)</f>
        <v>0</v>
      </c>
      <c r="K559" s="232" t="s">
        <v>208</v>
      </c>
      <c r="L559" s="46"/>
      <c r="M559" s="237" t="s">
        <v>1</v>
      </c>
      <c r="N559" s="238" t="s">
        <v>38</v>
      </c>
      <c r="O559" s="93"/>
      <c r="P559" s="239">
        <f>O559*H559</f>
        <v>0</v>
      </c>
      <c r="Q559" s="239">
        <v>0.0057646399999999997</v>
      </c>
      <c r="R559" s="239">
        <f>Q559*H559</f>
        <v>0.14370094591999999</v>
      </c>
      <c r="S559" s="239">
        <v>0</v>
      </c>
      <c r="T559" s="240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1" t="s">
        <v>209</v>
      </c>
      <c r="AT559" s="241" t="s">
        <v>204</v>
      </c>
      <c r="AU559" s="241" t="s">
        <v>82</v>
      </c>
      <c r="AY559" s="19" t="s">
        <v>202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80</v>
      </c>
      <c r="BK559" s="242">
        <f>ROUND(I559*H559,2)</f>
        <v>0</v>
      </c>
      <c r="BL559" s="19" t="s">
        <v>209</v>
      </c>
      <c r="BM559" s="241" t="s">
        <v>683</v>
      </c>
    </row>
    <row r="560" s="13" customFormat="1">
      <c r="A560" s="13"/>
      <c r="B560" s="243"/>
      <c r="C560" s="244"/>
      <c r="D560" s="245" t="s">
        <v>211</v>
      </c>
      <c r="E560" s="246" t="s">
        <v>1</v>
      </c>
      <c r="F560" s="247" t="s">
        <v>513</v>
      </c>
      <c r="G560" s="244"/>
      <c r="H560" s="246" t="s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211</v>
      </c>
      <c r="AU560" s="253" t="s">
        <v>82</v>
      </c>
      <c r="AV560" s="13" t="s">
        <v>80</v>
      </c>
      <c r="AW560" s="13" t="s">
        <v>30</v>
      </c>
      <c r="AX560" s="13" t="s">
        <v>73</v>
      </c>
      <c r="AY560" s="253" t="s">
        <v>202</v>
      </c>
    </row>
    <row r="561" s="13" customFormat="1">
      <c r="A561" s="13"/>
      <c r="B561" s="243"/>
      <c r="C561" s="244"/>
      <c r="D561" s="245" t="s">
        <v>211</v>
      </c>
      <c r="E561" s="246" t="s">
        <v>1</v>
      </c>
      <c r="F561" s="247" t="s">
        <v>674</v>
      </c>
      <c r="G561" s="244"/>
      <c r="H561" s="246" t="s">
        <v>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211</v>
      </c>
      <c r="AU561" s="253" t="s">
        <v>82</v>
      </c>
      <c r="AV561" s="13" t="s">
        <v>80</v>
      </c>
      <c r="AW561" s="13" t="s">
        <v>30</v>
      </c>
      <c r="AX561" s="13" t="s">
        <v>73</v>
      </c>
      <c r="AY561" s="253" t="s">
        <v>202</v>
      </c>
    </row>
    <row r="562" s="14" customFormat="1">
      <c r="A562" s="14"/>
      <c r="B562" s="254"/>
      <c r="C562" s="255"/>
      <c r="D562" s="245" t="s">
        <v>211</v>
      </c>
      <c r="E562" s="256" t="s">
        <v>1</v>
      </c>
      <c r="F562" s="257" t="s">
        <v>684</v>
      </c>
      <c r="G562" s="255"/>
      <c r="H562" s="258">
        <v>12.284000000000001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211</v>
      </c>
      <c r="AU562" s="264" t="s">
        <v>82</v>
      </c>
      <c r="AV562" s="14" t="s">
        <v>82</v>
      </c>
      <c r="AW562" s="14" t="s">
        <v>30</v>
      </c>
      <c r="AX562" s="14" t="s">
        <v>73</v>
      </c>
      <c r="AY562" s="264" t="s">
        <v>202</v>
      </c>
    </row>
    <row r="563" s="13" customFormat="1">
      <c r="A563" s="13"/>
      <c r="B563" s="243"/>
      <c r="C563" s="244"/>
      <c r="D563" s="245" t="s">
        <v>211</v>
      </c>
      <c r="E563" s="246" t="s">
        <v>1</v>
      </c>
      <c r="F563" s="247" t="s">
        <v>415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211</v>
      </c>
      <c r="AU563" s="253" t="s">
        <v>82</v>
      </c>
      <c r="AV563" s="13" t="s">
        <v>80</v>
      </c>
      <c r="AW563" s="13" t="s">
        <v>30</v>
      </c>
      <c r="AX563" s="13" t="s">
        <v>73</v>
      </c>
      <c r="AY563" s="253" t="s">
        <v>202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685</v>
      </c>
      <c r="G564" s="255"/>
      <c r="H564" s="258">
        <v>10.396000000000001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4" customFormat="1">
      <c r="A565" s="14"/>
      <c r="B565" s="254"/>
      <c r="C565" s="255"/>
      <c r="D565" s="245" t="s">
        <v>211</v>
      </c>
      <c r="E565" s="256" t="s">
        <v>1</v>
      </c>
      <c r="F565" s="257" t="s">
        <v>686</v>
      </c>
      <c r="G565" s="255"/>
      <c r="H565" s="258">
        <v>2.2480000000000002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4" t="s">
        <v>211</v>
      </c>
      <c r="AU565" s="264" t="s">
        <v>82</v>
      </c>
      <c r="AV565" s="14" t="s">
        <v>82</v>
      </c>
      <c r="AW565" s="14" t="s">
        <v>30</v>
      </c>
      <c r="AX565" s="14" t="s">
        <v>73</v>
      </c>
      <c r="AY565" s="264" t="s">
        <v>202</v>
      </c>
    </row>
    <row r="566" s="15" customFormat="1">
      <c r="A566" s="15"/>
      <c r="B566" s="265"/>
      <c r="C566" s="266"/>
      <c r="D566" s="245" t="s">
        <v>211</v>
      </c>
      <c r="E566" s="267" t="s">
        <v>1</v>
      </c>
      <c r="F566" s="268" t="s">
        <v>222</v>
      </c>
      <c r="G566" s="266"/>
      <c r="H566" s="269">
        <v>24.928000000000001</v>
      </c>
      <c r="I566" s="270"/>
      <c r="J566" s="266"/>
      <c r="K566" s="266"/>
      <c r="L566" s="271"/>
      <c r="M566" s="272"/>
      <c r="N566" s="273"/>
      <c r="O566" s="273"/>
      <c r="P566" s="273"/>
      <c r="Q566" s="273"/>
      <c r="R566" s="273"/>
      <c r="S566" s="273"/>
      <c r="T566" s="27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5" t="s">
        <v>211</v>
      </c>
      <c r="AU566" s="275" t="s">
        <v>82</v>
      </c>
      <c r="AV566" s="15" t="s">
        <v>209</v>
      </c>
      <c r="AW566" s="15" t="s">
        <v>30</v>
      </c>
      <c r="AX566" s="15" t="s">
        <v>80</v>
      </c>
      <c r="AY566" s="275" t="s">
        <v>202</v>
      </c>
    </row>
    <row r="567" s="2" customFormat="1" ht="16.5" customHeight="1">
      <c r="A567" s="40"/>
      <c r="B567" s="41"/>
      <c r="C567" s="230" t="s">
        <v>687</v>
      </c>
      <c r="D567" s="230" t="s">
        <v>204</v>
      </c>
      <c r="E567" s="231" t="s">
        <v>688</v>
      </c>
      <c r="F567" s="232" t="s">
        <v>689</v>
      </c>
      <c r="G567" s="233" t="s">
        <v>254</v>
      </c>
      <c r="H567" s="234">
        <v>24.928000000000001</v>
      </c>
      <c r="I567" s="235"/>
      <c r="J567" s="236">
        <f>ROUND(I567*H567,2)</f>
        <v>0</v>
      </c>
      <c r="K567" s="232" t="s">
        <v>208</v>
      </c>
      <c r="L567" s="46"/>
      <c r="M567" s="237" t="s">
        <v>1</v>
      </c>
      <c r="N567" s="238" t="s">
        <v>38</v>
      </c>
      <c r="O567" s="93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1" t="s">
        <v>209</v>
      </c>
      <c r="AT567" s="241" t="s">
        <v>204</v>
      </c>
      <c r="AU567" s="241" t="s">
        <v>82</v>
      </c>
      <c r="AY567" s="19" t="s">
        <v>202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9" t="s">
        <v>80</v>
      </c>
      <c r="BK567" s="242">
        <f>ROUND(I567*H567,2)</f>
        <v>0</v>
      </c>
      <c r="BL567" s="19" t="s">
        <v>209</v>
      </c>
      <c r="BM567" s="241" t="s">
        <v>690</v>
      </c>
    </row>
    <row r="568" s="2" customFormat="1" ht="24.15" customHeight="1">
      <c r="A568" s="40"/>
      <c r="B568" s="41"/>
      <c r="C568" s="230" t="s">
        <v>691</v>
      </c>
      <c r="D568" s="230" t="s">
        <v>204</v>
      </c>
      <c r="E568" s="231" t="s">
        <v>692</v>
      </c>
      <c r="F568" s="232" t="s">
        <v>693</v>
      </c>
      <c r="G568" s="233" t="s">
        <v>297</v>
      </c>
      <c r="H568" s="234">
        <v>0.495</v>
      </c>
      <c r="I568" s="235"/>
      <c r="J568" s="236">
        <f>ROUND(I568*H568,2)</f>
        <v>0</v>
      </c>
      <c r="K568" s="232" t="s">
        <v>208</v>
      </c>
      <c r="L568" s="46"/>
      <c r="M568" s="237" t="s">
        <v>1</v>
      </c>
      <c r="N568" s="238" t="s">
        <v>38</v>
      </c>
      <c r="O568" s="93"/>
      <c r="P568" s="239">
        <f>O568*H568</f>
        <v>0</v>
      </c>
      <c r="Q568" s="239">
        <v>1.0529056800000001</v>
      </c>
      <c r="R568" s="239">
        <f>Q568*H568</f>
        <v>0.52118831160000001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209</v>
      </c>
      <c r="AT568" s="241" t="s">
        <v>204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209</v>
      </c>
      <c r="BM568" s="241" t="s">
        <v>694</v>
      </c>
    </row>
    <row r="569" s="13" customFormat="1">
      <c r="A569" s="13"/>
      <c r="B569" s="243"/>
      <c r="C569" s="244"/>
      <c r="D569" s="245" t="s">
        <v>211</v>
      </c>
      <c r="E569" s="246" t="s">
        <v>1</v>
      </c>
      <c r="F569" s="247" t="s">
        <v>695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211</v>
      </c>
      <c r="AU569" s="253" t="s">
        <v>82</v>
      </c>
      <c r="AV569" s="13" t="s">
        <v>80</v>
      </c>
      <c r="AW569" s="13" t="s">
        <v>30</v>
      </c>
      <c r="AX569" s="13" t="s">
        <v>73</v>
      </c>
      <c r="AY569" s="253" t="s">
        <v>202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696</v>
      </c>
      <c r="G570" s="255"/>
      <c r="H570" s="258">
        <v>0.495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80</v>
      </c>
      <c r="AY570" s="264" t="s">
        <v>202</v>
      </c>
    </row>
    <row r="571" s="2" customFormat="1" ht="21.75" customHeight="1">
      <c r="A571" s="40"/>
      <c r="B571" s="41"/>
      <c r="C571" s="230" t="s">
        <v>697</v>
      </c>
      <c r="D571" s="230" t="s">
        <v>204</v>
      </c>
      <c r="E571" s="231" t="s">
        <v>698</v>
      </c>
      <c r="F571" s="232" t="s">
        <v>699</v>
      </c>
      <c r="G571" s="233" t="s">
        <v>466</v>
      </c>
      <c r="H571" s="234">
        <v>28</v>
      </c>
      <c r="I571" s="235"/>
      <c r="J571" s="236">
        <f>ROUND(I571*H571,2)</f>
        <v>0</v>
      </c>
      <c r="K571" s="232" t="s">
        <v>208</v>
      </c>
      <c r="L571" s="46"/>
      <c r="M571" s="237" t="s">
        <v>1</v>
      </c>
      <c r="N571" s="238" t="s">
        <v>38</v>
      </c>
      <c r="O571" s="93"/>
      <c r="P571" s="239">
        <f>O571*H571</f>
        <v>0</v>
      </c>
      <c r="Q571" s="239">
        <v>0.00097999999999999997</v>
      </c>
      <c r="R571" s="239">
        <f>Q571*H571</f>
        <v>0.027439999999999999</v>
      </c>
      <c r="S571" s="239">
        <v>0</v>
      </c>
      <c r="T571" s="240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1" t="s">
        <v>209</v>
      </c>
      <c r="AT571" s="241" t="s">
        <v>204</v>
      </c>
      <c r="AU571" s="241" t="s">
        <v>82</v>
      </c>
      <c r="AY571" s="19" t="s">
        <v>202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9" t="s">
        <v>80</v>
      </c>
      <c r="BK571" s="242">
        <f>ROUND(I571*H571,2)</f>
        <v>0</v>
      </c>
      <c r="BL571" s="19" t="s">
        <v>209</v>
      </c>
      <c r="BM571" s="241" t="s">
        <v>700</v>
      </c>
    </row>
    <row r="572" s="13" customFormat="1">
      <c r="A572" s="13"/>
      <c r="B572" s="243"/>
      <c r="C572" s="244"/>
      <c r="D572" s="245" t="s">
        <v>211</v>
      </c>
      <c r="E572" s="246" t="s">
        <v>1</v>
      </c>
      <c r="F572" s="247" t="s">
        <v>701</v>
      </c>
      <c r="G572" s="244"/>
      <c r="H572" s="246" t="s">
        <v>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211</v>
      </c>
      <c r="AU572" s="253" t="s">
        <v>82</v>
      </c>
      <c r="AV572" s="13" t="s">
        <v>80</v>
      </c>
      <c r="AW572" s="13" t="s">
        <v>30</v>
      </c>
      <c r="AX572" s="13" t="s">
        <v>73</v>
      </c>
      <c r="AY572" s="253" t="s">
        <v>202</v>
      </c>
    </row>
    <row r="573" s="14" customFormat="1">
      <c r="A573" s="14"/>
      <c r="B573" s="254"/>
      <c r="C573" s="255"/>
      <c r="D573" s="245" t="s">
        <v>211</v>
      </c>
      <c r="E573" s="256" t="s">
        <v>1</v>
      </c>
      <c r="F573" s="257" t="s">
        <v>702</v>
      </c>
      <c r="G573" s="255"/>
      <c r="H573" s="258">
        <v>20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211</v>
      </c>
      <c r="AU573" s="264" t="s">
        <v>82</v>
      </c>
      <c r="AV573" s="14" t="s">
        <v>82</v>
      </c>
      <c r="AW573" s="14" t="s">
        <v>30</v>
      </c>
      <c r="AX573" s="14" t="s">
        <v>73</v>
      </c>
      <c r="AY573" s="264" t="s">
        <v>202</v>
      </c>
    </row>
    <row r="574" s="13" customFormat="1">
      <c r="A574" s="13"/>
      <c r="B574" s="243"/>
      <c r="C574" s="244"/>
      <c r="D574" s="245" t="s">
        <v>211</v>
      </c>
      <c r="E574" s="246" t="s">
        <v>1</v>
      </c>
      <c r="F574" s="247" t="s">
        <v>703</v>
      </c>
      <c r="G574" s="244"/>
      <c r="H574" s="246" t="s">
        <v>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211</v>
      </c>
      <c r="AU574" s="253" t="s">
        <v>82</v>
      </c>
      <c r="AV574" s="13" t="s">
        <v>80</v>
      </c>
      <c r="AW574" s="13" t="s">
        <v>30</v>
      </c>
      <c r="AX574" s="13" t="s">
        <v>73</v>
      </c>
      <c r="AY574" s="253" t="s">
        <v>202</v>
      </c>
    </row>
    <row r="575" s="14" customFormat="1">
      <c r="A575" s="14"/>
      <c r="B575" s="254"/>
      <c r="C575" s="255"/>
      <c r="D575" s="245" t="s">
        <v>211</v>
      </c>
      <c r="E575" s="256" t="s">
        <v>1</v>
      </c>
      <c r="F575" s="257" t="s">
        <v>704</v>
      </c>
      <c r="G575" s="255"/>
      <c r="H575" s="258">
        <v>8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211</v>
      </c>
      <c r="AU575" s="264" t="s">
        <v>82</v>
      </c>
      <c r="AV575" s="14" t="s">
        <v>82</v>
      </c>
      <c r="AW575" s="14" t="s">
        <v>30</v>
      </c>
      <c r="AX575" s="14" t="s">
        <v>73</v>
      </c>
      <c r="AY575" s="264" t="s">
        <v>202</v>
      </c>
    </row>
    <row r="576" s="15" customFormat="1">
      <c r="A576" s="15"/>
      <c r="B576" s="265"/>
      <c r="C576" s="266"/>
      <c r="D576" s="245" t="s">
        <v>211</v>
      </c>
      <c r="E576" s="267" t="s">
        <v>1</v>
      </c>
      <c r="F576" s="268" t="s">
        <v>222</v>
      </c>
      <c r="G576" s="266"/>
      <c r="H576" s="269">
        <v>28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211</v>
      </c>
      <c r="AU576" s="275" t="s">
        <v>82</v>
      </c>
      <c r="AV576" s="15" t="s">
        <v>209</v>
      </c>
      <c r="AW576" s="15" t="s">
        <v>30</v>
      </c>
      <c r="AX576" s="15" t="s">
        <v>80</v>
      </c>
      <c r="AY576" s="275" t="s">
        <v>202</v>
      </c>
    </row>
    <row r="577" s="12" customFormat="1" ht="22.8" customHeight="1">
      <c r="A577" s="12"/>
      <c r="B577" s="214"/>
      <c r="C577" s="215"/>
      <c r="D577" s="216" t="s">
        <v>72</v>
      </c>
      <c r="E577" s="228" t="s">
        <v>258</v>
      </c>
      <c r="F577" s="228" t="s">
        <v>705</v>
      </c>
      <c r="G577" s="215"/>
      <c r="H577" s="215"/>
      <c r="I577" s="218"/>
      <c r="J577" s="229">
        <f>BK577</f>
        <v>0</v>
      </c>
      <c r="K577" s="215"/>
      <c r="L577" s="220"/>
      <c r="M577" s="221"/>
      <c r="N577" s="222"/>
      <c r="O577" s="222"/>
      <c r="P577" s="223">
        <f>SUM(P578:P1006)</f>
        <v>0</v>
      </c>
      <c r="Q577" s="222"/>
      <c r="R577" s="223">
        <f>SUM(R578:R1006)</f>
        <v>159.11925190423349</v>
      </c>
      <c r="S577" s="222"/>
      <c r="T577" s="224">
        <f>SUM(T578:T1006)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5" t="s">
        <v>80</v>
      </c>
      <c r="AT577" s="226" t="s">
        <v>72</v>
      </c>
      <c r="AU577" s="226" t="s">
        <v>80</v>
      </c>
      <c r="AY577" s="225" t="s">
        <v>202</v>
      </c>
      <c r="BK577" s="227">
        <f>SUM(BK578:BK1006)</f>
        <v>0</v>
      </c>
    </row>
    <row r="578" s="2" customFormat="1" ht="24.15" customHeight="1">
      <c r="A578" s="40"/>
      <c r="B578" s="41"/>
      <c r="C578" s="230" t="s">
        <v>706</v>
      </c>
      <c r="D578" s="230" t="s">
        <v>204</v>
      </c>
      <c r="E578" s="231" t="s">
        <v>707</v>
      </c>
      <c r="F578" s="232" t="s">
        <v>708</v>
      </c>
      <c r="G578" s="233" t="s">
        <v>254</v>
      </c>
      <c r="H578" s="234">
        <v>266.35399999999998</v>
      </c>
      <c r="I578" s="235"/>
      <c r="J578" s="236">
        <f>ROUND(I578*H578,2)</f>
        <v>0</v>
      </c>
      <c r="K578" s="232" t="s">
        <v>208</v>
      </c>
      <c r="L578" s="46"/>
      <c r="M578" s="237" t="s">
        <v>1</v>
      </c>
      <c r="N578" s="238" t="s">
        <v>38</v>
      </c>
      <c r="O578" s="93"/>
      <c r="P578" s="239">
        <f>O578*H578</f>
        <v>0</v>
      </c>
      <c r="Q578" s="239">
        <v>0.000263</v>
      </c>
      <c r="R578" s="239">
        <f>Q578*H578</f>
        <v>0.07005110199999999</v>
      </c>
      <c r="S578" s="239">
        <v>0</v>
      </c>
      <c r="T578" s="240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1" t="s">
        <v>209</v>
      </c>
      <c r="AT578" s="241" t="s">
        <v>204</v>
      </c>
      <c r="AU578" s="241" t="s">
        <v>82</v>
      </c>
      <c r="AY578" s="19" t="s">
        <v>202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9" t="s">
        <v>80</v>
      </c>
      <c r="BK578" s="242">
        <f>ROUND(I578*H578,2)</f>
        <v>0</v>
      </c>
      <c r="BL578" s="19" t="s">
        <v>209</v>
      </c>
      <c r="BM578" s="241" t="s">
        <v>709</v>
      </c>
    </row>
    <row r="579" s="2" customFormat="1" ht="24.15" customHeight="1">
      <c r="A579" s="40"/>
      <c r="B579" s="41"/>
      <c r="C579" s="230" t="s">
        <v>710</v>
      </c>
      <c r="D579" s="230" t="s">
        <v>204</v>
      </c>
      <c r="E579" s="231" t="s">
        <v>711</v>
      </c>
      <c r="F579" s="232" t="s">
        <v>712</v>
      </c>
      <c r="G579" s="233" t="s">
        <v>254</v>
      </c>
      <c r="H579" s="234">
        <v>59.259999999999998</v>
      </c>
      <c r="I579" s="235"/>
      <c r="J579" s="236">
        <f>ROUND(I579*H579,2)</f>
        <v>0</v>
      </c>
      <c r="K579" s="232" t="s">
        <v>208</v>
      </c>
      <c r="L579" s="46"/>
      <c r="M579" s="237" t="s">
        <v>1</v>
      </c>
      <c r="N579" s="238" t="s">
        <v>38</v>
      </c>
      <c r="O579" s="93"/>
      <c r="P579" s="239">
        <f>O579*H579</f>
        <v>0</v>
      </c>
      <c r="Q579" s="239">
        <v>0.017330000000000002</v>
      </c>
      <c r="R579" s="239">
        <f>Q579*H579</f>
        <v>1.0269758</v>
      </c>
      <c r="S579" s="239">
        <v>0</v>
      </c>
      <c r="T579" s="24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1" t="s">
        <v>209</v>
      </c>
      <c r="AT579" s="241" t="s">
        <v>204</v>
      </c>
      <c r="AU579" s="241" t="s">
        <v>82</v>
      </c>
      <c r="AY579" s="19" t="s">
        <v>202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80</v>
      </c>
      <c r="BK579" s="242">
        <f>ROUND(I579*H579,2)</f>
        <v>0</v>
      </c>
      <c r="BL579" s="19" t="s">
        <v>209</v>
      </c>
      <c r="BM579" s="241" t="s">
        <v>713</v>
      </c>
    </row>
    <row r="580" s="13" customFormat="1">
      <c r="A580" s="13"/>
      <c r="B580" s="243"/>
      <c r="C580" s="244"/>
      <c r="D580" s="245" t="s">
        <v>211</v>
      </c>
      <c r="E580" s="246" t="s">
        <v>1</v>
      </c>
      <c r="F580" s="247" t="s">
        <v>714</v>
      </c>
      <c r="G580" s="244"/>
      <c r="H580" s="246" t="s">
        <v>1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3" t="s">
        <v>211</v>
      </c>
      <c r="AU580" s="253" t="s">
        <v>82</v>
      </c>
      <c r="AV580" s="13" t="s">
        <v>80</v>
      </c>
      <c r="AW580" s="13" t="s">
        <v>30</v>
      </c>
      <c r="AX580" s="13" t="s">
        <v>73</v>
      </c>
      <c r="AY580" s="253" t="s">
        <v>202</v>
      </c>
    </row>
    <row r="581" s="14" customFormat="1">
      <c r="A581" s="14"/>
      <c r="B581" s="254"/>
      <c r="C581" s="255"/>
      <c r="D581" s="245" t="s">
        <v>211</v>
      </c>
      <c r="E581" s="256" t="s">
        <v>1</v>
      </c>
      <c r="F581" s="257" t="s">
        <v>715</v>
      </c>
      <c r="G581" s="255"/>
      <c r="H581" s="258">
        <v>13.73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4" t="s">
        <v>211</v>
      </c>
      <c r="AU581" s="264" t="s">
        <v>82</v>
      </c>
      <c r="AV581" s="14" t="s">
        <v>82</v>
      </c>
      <c r="AW581" s="14" t="s">
        <v>30</v>
      </c>
      <c r="AX581" s="14" t="s">
        <v>73</v>
      </c>
      <c r="AY581" s="264" t="s">
        <v>202</v>
      </c>
    </row>
    <row r="582" s="13" customFormat="1">
      <c r="A582" s="13"/>
      <c r="B582" s="243"/>
      <c r="C582" s="244"/>
      <c r="D582" s="245" t="s">
        <v>211</v>
      </c>
      <c r="E582" s="246" t="s">
        <v>1</v>
      </c>
      <c r="F582" s="247" t="s">
        <v>716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211</v>
      </c>
      <c r="AU582" s="253" t="s">
        <v>82</v>
      </c>
      <c r="AV582" s="13" t="s">
        <v>80</v>
      </c>
      <c r="AW582" s="13" t="s">
        <v>30</v>
      </c>
      <c r="AX582" s="13" t="s">
        <v>73</v>
      </c>
      <c r="AY582" s="253" t="s">
        <v>202</v>
      </c>
    </row>
    <row r="583" s="14" customFormat="1">
      <c r="A583" s="14"/>
      <c r="B583" s="254"/>
      <c r="C583" s="255"/>
      <c r="D583" s="245" t="s">
        <v>211</v>
      </c>
      <c r="E583" s="256" t="s">
        <v>1</v>
      </c>
      <c r="F583" s="257" t="s">
        <v>717</v>
      </c>
      <c r="G583" s="255"/>
      <c r="H583" s="258">
        <v>1.3600000000000001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211</v>
      </c>
      <c r="AU583" s="264" t="s">
        <v>82</v>
      </c>
      <c r="AV583" s="14" t="s">
        <v>82</v>
      </c>
      <c r="AW583" s="14" t="s">
        <v>30</v>
      </c>
      <c r="AX583" s="14" t="s">
        <v>73</v>
      </c>
      <c r="AY583" s="264" t="s">
        <v>202</v>
      </c>
    </row>
    <row r="584" s="13" customFormat="1">
      <c r="A584" s="13"/>
      <c r="B584" s="243"/>
      <c r="C584" s="244"/>
      <c r="D584" s="245" t="s">
        <v>211</v>
      </c>
      <c r="E584" s="246" t="s">
        <v>1</v>
      </c>
      <c r="F584" s="247" t="s">
        <v>718</v>
      </c>
      <c r="G584" s="244"/>
      <c r="H584" s="246" t="s">
        <v>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211</v>
      </c>
      <c r="AU584" s="253" t="s">
        <v>82</v>
      </c>
      <c r="AV584" s="13" t="s">
        <v>80</v>
      </c>
      <c r="AW584" s="13" t="s">
        <v>30</v>
      </c>
      <c r="AX584" s="13" t="s">
        <v>73</v>
      </c>
      <c r="AY584" s="253" t="s">
        <v>202</v>
      </c>
    </row>
    <row r="585" s="14" customFormat="1">
      <c r="A585" s="14"/>
      <c r="B585" s="254"/>
      <c r="C585" s="255"/>
      <c r="D585" s="245" t="s">
        <v>211</v>
      </c>
      <c r="E585" s="256" t="s">
        <v>1</v>
      </c>
      <c r="F585" s="257" t="s">
        <v>719</v>
      </c>
      <c r="G585" s="255"/>
      <c r="H585" s="258">
        <v>5.5099999999999998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211</v>
      </c>
      <c r="AU585" s="264" t="s">
        <v>82</v>
      </c>
      <c r="AV585" s="14" t="s">
        <v>82</v>
      </c>
      <c r="AW585" s="14" t="s">
        <v>30</v>
      </c>
      <c r="AX585" s="14" t="s">
        <v>73</v>
      </c>
      <c r="AY585" s="264" t="s">
        <v>202</v>
      </c>
    </row>
    <row r="586" s="13" customFormat="1">
      <c r="A586" s="13"/>
      <c r="B586" s="243"/>
      <c r="C586" s="244"/>
      <c r="D586" s="245" t="s">
        <v>211</v>
      </c>
      <c r="E586" s="246" t="s">
        <v>1</v>
      </c>
      <c r="F586" s="247" t="s">
        <v>720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211</v>
      </c>
      <c r="AU586" s="253" t="s">
        <v>82</v>
      </c>
      <c r="AV586" s="13" t="s">
        <v>80</v>
      </c>
      <c r="AW586" s="13" t="s">
        <v>30</v>
      </c>
      <c r="AX586" s="13" t="s">
        <v>73</v>
      </c>
      <c r="AY586" s="253" t="s">
        <v>202</v>
      </c>
    </row>
    <row r="587" s="14" customFormat="1">
      <c r="A587" s="14"/>
      <c r="B587" s="254"/>
      <c r="C587" s="255"/>
      <c r="D587" s="245" t="s">
        <v>211</v>
      </c>
      <c r="E587" s="256" t="s">
        <v>1</v>
      </c>
      <c r="F587" s="257" t="s">
        <v>721</v>
      </c>
      <c r="G587" s="255"/>
      <c r="H587" s="258">
        <v>9.2699999999999996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211</v>
      </c>
      <c r="AU587" s="264" t="s">
        <v>82</v>
      </c>
      <c r="AV587" s="14" t="s">
        <v>82</v>
      </c>
      <c r="AW587" s="14" t="s">
        <v>30</v>
      </c>
      <c r="AX587" s="14" t="s">
        <v>73</v>
      </c>
      <c r="AY587" s="264" t="s">
        <v>202</v>
      </c>
    </row>
    <row r="588" s="13" customFormat="1">
      <c r="A588" s="13"/>
      <c r="B588" s="243"/>
      <c r="C588" s="244"/>
      <c r="D588" s="245" t="s">
        <v>211</v>
      </c>
      <c r="E588" s="246" t="s">
        <v>1</v>
      </c>
      <c r="F588" s="247" t="s">
        <v>722</v>
      </c>
      <c r="G588" s="244"/>
      <c r="H588" s="246" t="s">
        <v>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211</v>
      </c>
      <c r="AU588" s="253" t="s">
        <v>82</v>
      </c>
      <c r="AV588" s="13" t="s">
        <v>80</v>
      </c>
      <c r="AW588" s="13" t="s">
        <v>30</v>
      </c>
      <c r="AX588" s="13" t="s">
        <v>73</v>
      </c>
      <c r="AY588" s="253" t="s">
        <v>202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723</v>
      </c>
      <c r="G589" s="255"/>
      <c r="H589" s="258">
        <v>19.710000000000001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73</v>
      </c>
      <c r="AY589" s="264" t="s">
        <v>202</v>
      </c>
    </row>
    <row r="590" s="13" customFormat="1">
      <c r="A590" s="13"/>
      <c r="B590" s="243"/>
      <c r="C590" s="244"/>
      <c r="D590" s="245" t="s">
        <v>211</v>
      </c>
      <c r="E590" s="246" t="s">
        <v>1</v>
      </c>
      <c r="F590" s="247" t="s">
        <v>724</v>
      </c>
      <c r="G590" s="244"/>
      <c r="H590" s="246" t="s">
        <v>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211</v>
      </c>
      <c r="AU590" s="253" t="s">
        <v>82</v>
      </c>
      <c r="AV590" s="13" t="s">
        <v>80</v>
      </c>
      <c r="AW590" s="13" t="s">
        <v>30</v>
      </c>
      <c r="AX590" s="13" t="s">
        <v>73</v>
      </c>
      <c r="AY590" s="253" t="s">
        <v>202</v>
      </c>
    </row>
    <row r="591" s="14" customFormat="1">
      <c r="A591" s="14"/>
      <c r="B591" s="254"/>
      <c r="C591" s="255"/>
      <c r="D591" s="245" t="s">
        <v>211</v>
      </c>
      <c r="E591" s="256" t="s">
        <v>1</v>
      </c>
      <c r="F591" s="257" t="s">
        <v>725</v>
      </c>
      <c r="G591" s="255"/>
      <c r="H591" s="258">
        <v>5.0599999999999996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4" t="s">
        <v>211</v>
      </c>
      <c r="AU591" s="264" t="s">
        <v>82</v>
      </c>
      <c r="AV591" s="14" t="s">
        <v>82</v>
      </c>
      <c r="AW591" s="14" t="s">
        <v>30</v>
      </c>
      <c r="AX591" s="14" t="s">
        <v>73</v>
      </c>
      <c r="AY591" s="264" t="s">
        <v>202</v>
      </c>
    </row>
    <row r="592" s="13" customFormat="1">
      <c r="A592" s="13"/>
      <c r="B592" s="243"/>
      <c r="C592" s="244"/>
      <c r="D592" s="245" t="s">
        <v>211</v>
      </c>
      <c r="E592" s="246" t="s">
        <v>1</v>
      </c>
      <c r="F592" s="247" t="s">
        <v>726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211</v>
      </c>
      <c r="AU592" s="253" t="s">
        <v>82</v>
      </c>
      <c r="AV592" s="13" t="s">
        <v>80</v>
      </c>
      <c r="AW592" s="13" t="s">
        <v>30</v>
      </c>
      <c r="AX592" s="13" t="s">
        <v>73</v>
      </c>
      <c r="AY592" s="253" t="s">
        <v>202</v>
      </c>
    </row>
    <row r="593" s="14" customFormat="1">
      <c r="A593" s="14"/>
      <c r="B593" s="254"/>
      <c r="C593" s="255"/>
      <c r="D593" s="245" t="s">
        <v>211</v>
      </c>
      <c r="E593" s="256" t="s">
        <v>1</v>
      </c>
      <c r="F593" s="257" t="s">
        <v>727</v>
      </c>
      <c r="G593" s="255"/>
      <c r="H593" s="258">
        <v>4.6200000000000001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4" t="s">
        <v>211</v>
      </c>
      <c r="AU593" s="264" t="s">
        <v>82</v>
      </c>
      <c r="AV593" s="14" t="s">
        <v>82</v>
      </c>
      <c r="AW593" s="14" t="s">
        <v>30</v>
      </c>
      <c r="AX593" s="14" t="s">
        <v>73</v>
      </c>
      <c r="AY593" s="264" t="s">
        <v>202</v>
      </c>
    </row>
    <row r="594" s="15" customFormat="1">
      <c r="A594" s="15"/>
      <c r="B594" s="265"/>
      <c r="C594" s="266"/>
      <c r="D594" s="245" t="s">
        <v>211</v>
      </c>
      <c r="E594" s="267" t="s">
        <v>1</v>
      </c>
      <c r="F594" s="268" t="s">
        <v>222</v>
      </c>
      <c r="G594" s="266"/>
      <c r="H594" s="269">
        <v>59.259999999999998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5" t="s">
        <v>211</v>
      </c>
      <c r="AU594" s="275" t="s">
        <v>82</v>
      </c>
      <c r="AV594" s="15" t="s">
        <v>209</v>
      </c>
      <c r="AW594" s="15" t="s">
        <v>30</v>
      </c>
      <c r="AX594" s="15" t="s">
        <v>80</v>
      </c>
      <c r="AY594" s="275" t="s">
        <v>202</v>
      </c>
    </row>
    <row r="595" s="2" customFormat="1" ht="24.15" customHeight="1">
      <c r="A595" s="40"/>
      <c r="B595" s="41"/>
      <c r="C595" s="230" t="s">
        <v>728</v>
      </c>
      <c r="D595" s="230" t="s">
        <v>204</v>
      </c>
      <c r="E595" s="231" t="s">
        <v>729</v>
      </c>
      <c r="F595" s="232" t="s">
        <v>730</v>
      </c>
      <c r="G595" s="233" t="s">
        <v>254</v>
      </c>
      <c r="H595" s="234">
        <v>207.09399999999999</v>
      </c>
      <c r="I595" s="235"/>
      <c r="J595" s="236">
        <f>ROUND(I595*H595,2)</f>
        <v>0</v>
      </c>
      <c r="K595" s="232" t="s">
        <v>208</v>
      </c>
      <c r="L595" s="46"/>
      <c r="M595" s="237" t="s">
        <v>1</v>
      </c>
      <c r="N595" s="238" t="s">
        <v>38</v>
      </c>
      <c r="O595" s="93"/>
      <c r="P595" s="239">
        <f>O595*H595</f>
        <v>0</v>
      </c>
      <c r="Q595" s="239">
        <v>0.017330000000000002</v>
      </c>
      <c r="R595" s="239">
        <f>Q595*H595</f>
        <v>3.5889390200000002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209</v>
      </c>
      <c r="AT595" s="241" t="s">
        <v>204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209</v>
      </c>
      <c r="BM595" s="241" t="s">
        <v>731</v>
      </c>
    </row>
    <row r="596" s="13" customFormat="1">
      <c r="A596" s="13"/>
      <c r="B596" s="243"/>
      <c r="C596" s="244"/>
      <c r="D596" s="245" t="s">
        <v>211</v>
      </c>
      <c r="E596" s="246" t="s">
        <v>1</v>
      </c>
      <c r="F596" s="247" t="s">
        <v>237</v>
      </c>
      <c r="G596" s="244"/>
      <c r="H596" s="246" t="s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211</v>
      </c>
      <c r="AU596" s="253" t="s">
        <v>82</v>
      </c>
      <c r="AV596" s="13" t="s">
        <v>80</v>
      </c>
      <c r="AW596" s="13" t="s">
        <v>30</v>
      </c>
      <c r="AX596" s="13" t="s">
        <v>73</v>
      </c>
      <c r="AY596" s="253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732</v>
      </c>
      <c r="G597" s="255"/>
      <c r="H597" s="258">
        <v>17.411000000000001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239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733</v>
      </c>
      <c r="G599" s="255"/>
      <c r="H599" s="258">
        <v>39.433999999999998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3" customFormat="1">
      <c r="A600" s="13"/>
      <c r="B600" s="243"/>
      <c r="C600" s="244"/>
      <c r="D600" s="245" t="s">
        <v>211</v>
      </c>
      <c r="E600" s="246" t="s">
        <v>1</v>
      </c>
      <c r="F600" s="247" t="s">
        <v>734</v>
      </c>
      <c r="G600" s="244"/>
      <c r="H600" s="246" t="s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211</v>
      </c>
      <c r="AU600" s="253" t="s">
        <v>82</v>
      </c>
      <c r="AV600" s="13" t="s">
        <v>80</v>
      </c>
      <c r="AW600" s="13" t="s">
        <v>30</v>
      </c>
      <c r="AX600" s="13" t="s">
        <v>73</v>
      </c>
      <c r="AY600" s="253" t="s">
        <v>202</v>
      </c>
    </row>
    <row r="601" s="14" customFormat="1">
      <c r="A601" s="14"/>
      <c r="B601" s="254"/>
      <c r="C601" s="255"/>
      <c r="D601" s="245" t="s">
        <v>211</v>
      </c>
      <c r="E601" s="256" t="s">
        <v>1</v>
      </c>
      <c r="F601" s="257" t="s">
        <v>735</v>
      </c>
      <c r="G601" s="255"/>
      <c r="H601" s="258">
        <v>87.215999999999994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4" t="s">
        <v>211</v>
      </c>
      <c r="AU601" s="264" t="s">
        <v>82</v>
      </c>
      <c r="AV601" s="14" t="s">
        <v>82</v>
      </c>
      <c r="AW601" s="14" t="s">
        <v>30</v>
      </c>
      <c r="AX601" s="14" t="s">
        <v>73</v>
      </c>
      <c r="AY601" s="264" t="s">
        <v>202</v>
      </c>
    </row>
    <row r="602" s="13" customFormat="1">
      <c r="A602" s="13"/>
      <c r="B602" s="243"/>
      <c r="C602" s="244"/>
      <c r="D602" s="245" t="s">
        <v>211</v>
      </c>
      <c r="E602" s="246" t="s">
        <v>1</v>
      </c>
      <c r="F602" s="247" t="s">
        <v>736</v>
      </c>
      <c r="G602" s="244"/>
      <c r="H602" s="246" t="s">
        <v>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211</v>
      </c>
      <c r="AU602" s="253" t="s">
        <v>82</v>
      </c>
      <c r="AV602" s="13" t="s">
        <v>80</v>
      </c>
      <c r="AW602" s="13" t="s">
        <v>30</v>
      </c>
      <c r="AX602" s="13" t="s">
        <v>73</v>
      </c>
      <c r="AY602" s="253" t="s">
        <v>202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737</v>
      </c>
      <c r="G603" s="255"/>
      <c r="H603" s="258">
        <v>3.3700000000000001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73</v>
      </c>
      <c r="AY603" s="264" t="s">
        <v>202</v>
      </c>
    </row>
    <row r="604" s="13" customFormat="1">
      <c r="A604" s="13"/>
      <c r="B604" s="243"/>
      <c r="C604" s="244"/>
      <c r="D604" s="245" t="s">
        <v>211</v>
      </c>
      <c r="E604" s="246" t="s">
        <v>1</v>
      </c>
      <c r="F604" s="247" t="s">
        <v>246</v>
      </c>
      <c r="G604" s="244"/>
      <c r="H604" s="246" t="s">
        <v>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211</v>
      </c>
      <c r="AU604" s="253" t="s">
        <v>82</v>
      </c>
      <c r="AV604" s="13" t="s">
        <v>80</v>
      </c>
      <c r="AW604" s="13" t="s">
        <v>30</v>
      </c>
      <c r="AX604" s="13" t="s">
        <v>73</v>
      </c>
      <c r="AY604" s="253" t="s">
        <v>202</v>
      </c>
    </row>
    <row r="605" s="14" customFormat="1">
      <c r="A605" s="14"/>
      <c r="B605" s="254"/>
      <c r="C605" s="255"/>
      <c r="D605" s="245" t="s">
        <v>211</v>
      </c>
      <c r="E605" s="256" t="s">
        <v>1</v>
      </c>
      <c r="F605" s="257" t="s">
        <v>738</v>
      </c>
      <c r="G605" s="255"/>
      <c r="H605" s="258">
        <v>19.884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4" t="s">
        <v>211</v>
      </c>
      <c r="AU605" s="264" t="s">
        <v>82</v>
      </c>
      <c r="AV605" s="14" t="s">
        <v>82</v>
      </c>
      <c r="AW605" s="14" t="s">
        <v>30</v>
      </c>
      <c r="AX605" s="14" t="s">
        <v>73</v>
      </c>
      <c r="AY605" s="264" t="s">
        <v>202</v>
      </c>
    </row>
    <row r="606" s="13" customFormat="1">
      <c r="A606" s="13"/>
      <c r="B606" s="243"/>
      <c r="C606" s="244"/>
      <c r="D606" s="245" t="s">
        <v>211</v>
      </c>
      <c r="E606" s="246" t="s">
        <v>1</v>
      </c>
      <c r="F606" s="247" t="s">
        <v>242</v>
      </c>
      <c r="G606" s="244"/>
      <c r="H606" s="246" t="s">
        <v>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211</v>
      </c>
      <c r="AU606" s="253" t="s">
        <v>82</v>
      </c>
      <c r="AV606" s="13" t="s">
        <v>80</v>
      </c>
      <c r="AW606" s="13" t="s">
        <v>30</v>
      </c>
      <c r="AX606" s="13" t="s">
        <v>73</v>
      </c>
      <c r="AY606" s="253" t="s">
        <v>202</v>
      </c>
    </row>
    <row r="607" s="14" customFormat="1">
      <c r="A607" s="14"/>
      <c r="B607" s="254"/>
      <c r="C607" s="255"/>
      <c r="D607" s="245" t="s">
        <v>211</v>
      </c>
      <c r="E607" s="256" t="s">
        <v>1</v>
      </c>
      <c r="F607" s="257" t="s">
        <v>739</v>
      </c>
      <c r="G607" s="255"/>
      <c r="H607" s="258">
        <v>16.559999999999999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211</v>
      </c>
      <c r="AU607" s="264" t="s">
        <v>82</v>
      </c>
      <c r="AV607" s="14" t="s">
        <v>82</v>
      </c>
      <c r="AW607" s="14" t="s">
        <v>30</v>
      </c>
      <c r="AX607" s="14" t="s">
        <v>73</v>
      </c>
      <c r="AY607" s="264" t="s">
        <v>202</v>
      </c>
    </row>
    <row r="608" s="13" customFormat="1">
      <c r="A608" s="13"/>
      <c r="B608" s="243"/>
      <c r="C608" s="244"/>
      <c r="D608" s="245" t="s">
        <v>211</v>
      </c>
      <c r="E608" s="246" t="s">
        <v>1</v>
      </c>
      <c r="F608" s="247" t="s">
        <v>249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211</v>
      </c>
      <c r="AU608" s="253" t="s">
        <v>82</v>
      </c>
      <c r="AV608" s="13" t="s">
        <v>80</v>
      </c>
      <c r="AW608" s="13" t="s">
        <v>30</v>
      </c>
      <c r="AX608" s="13" t="s">
        <v>73</v>
      </c>
      <c r="AY608" s="253" t="s">
        <v>202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740</v>
      </c>
      <c r="G609" s="255"/>
      <c r="H609" s="258">
        <v>5.0369999999999999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73</v>
      </c>
      <c r="AY609" s="264" t="s">
        <v>202</v>
      </c>
    </row>
    <row r="610" s="13" customFormat="1">
      <c r="A610" s="13"/>
      <c r="B610" s="243"/>
      <c r="C610" s="244"/>
      <c r="D610" s="245" t="s">
        <v>211</v>
      </c>
      <c r="E610" s="246" t="s">
        <v>1</v>
      </c>
      <c r="F610" s="247" t="s">
        <v>741</v>
      </c>
      <c r="G610" s="244"/>
      <c r="H610" s="246" t="s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211</v>
      </c>
      <c r="AU610" s="253" t="s">
        <v>82</v>
      </c>
      <c r="AV610" s="13" t="s">
        <v>80</v>
      </c>
      <c r="AW610" s="13" t="s">
        <v>30</v>
      </c>
      <c r="AX610" s="13" t="s">
        <v>73</v>
      </c>
      <c r="AY610" s="253" t="s">
        <v>202</v>
      </c>
    </row>
    <row r="611" s="14" customFormat="1">
      <c r="A611" s="14"/>
      <c r="B611" s="254"/>
      <c r="C611" s="255"/>
      <c r="D611" s="245" t="s">
        <v>211</v>
      </c>
      <c r="E611" s="256" t="s">
        <v>1</v>
      </c>
      <c r="F611" s="257" t="s">
        <v>742</v>
      </c>
      <c r="G611" s="255"/>
      <c r="H611" s="258">
        <v>18.181999999999999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211</v>
      </c>
      <c r="AU611" s="264" t="s">
        <v>82</v>
      </c>
      <c r="AV611" s="14" t="s">
        <v>82</v>
      </c>
      <c r="AW611" s="14" t="s">
        <v>30</v>
      </c>
      <c r="AX611" s="14" t="s">
        <v>73</v>
      </c>
      <c r="AY611" s="264" t="s">
        <v>202</v>
      </c>
    </row>
    <row r="612" s="15" customFormat="1">
      <c r="A612" s="15"/>
      <c r="B612" s="265"/>
      <c r="C612" s="266"/>
      <c r="D612" s="245" t="s">
        <v>211</v>
      </c>
      <c r="E612" s="267" t="s">
        <v>1</v>
      </c>
      <c r="F612" s="268" t="s">
        <v>222</v>
      </c>
      <c r="G612" s="266"/>
      <c r="H612" s="269">
        <v>207.09399999999999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211</v>
      </c>
      <c r="AU612" s="275" t="s">
        <v>82</v>
      </c>
      <c r="AV612" s="15" t="s">
        <v>209</v>
      </c>
      <c r="AW612" s="15" t="s">
        <v>30</v>
      </c>
      <c r="AX612" s="15" t="s">
        <v>80</v>
      </c>
      <c r="AY612" s="275" t="s">
        <v>202</v>
      </c>
    </row>
    <row r="613" s="2" customFormat="1" ht="24.15" customHeight="1">
      <c r="A613" s="40"/>
      <c r="B613" s="41"/>
      <c r="C613" s="230" t="s">
        <v>743</v>
      </c>
      <c r="D613" s="230" t="s">
        <v>204</v>
      </c>
      <c r="E613" s="231" t="s">
        <v>744</v>
      </c>
      <c r="F613" s="232" t="s">
        <v>745</v>
      </c>
      <c r="G613" s="233" t="s">
        <v>254</v>
      </c>
      <c r="H613" s="234">
        <v>874.95899999999995</v>
      </c>
      <c r="I613" s="235"/>
      <c r="J613" s="236">
        <f>ROUND(I613*H613,2)</f>
        <v>0</v>
      </c>
      <c r="K613" s="232" t="s">
        <v>208</v>
      </c>
      <c r="L613" s="46"/>
      <c r="M613" s="237" t="s">
        <v>1</v>
      </c>
      <c r="N613" s="238" t="s">
        <v>38</v>
      </c>
      <c r="O613" s="93"/>
      <c r="P613" s="239">
        <f>O613*H613</f>
        <v>0</v>
      </c>
      <c r="Q613" s="239">
        <v>0.000263</v>
      </c>
      <c r="R613" s="239">
        <f>Q613*H613</f>
        <v>0.23011421699999998</v>
      </c>
      <c r="S613" s="239">
        <v>0</v>
      </c>
      <c r="T613" s="240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1" t="s">
        <v>209</v>
      </c>
      <c r="AT613" s="241" t="s">
        <v>204</v>
      </c>
      <c r="AU613" s="241" t="s">
        <v>82</v>
      </c>
      <c r="AY613" s="19" t="s">
        <v>202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9" t="s">
        <v>80</v>
      </c>
      <c r="BK613" s="242">
        <f>ROUND(I613*H613,2)</f>
        <v>0</v>
      </c>
      <c r="BL613" s="19" t="s">
        <v>209</v>
      </c>
      <c r="BM613" s="241" t="s">
        <v>746</v>
      </c>
    </row>
    <row r="614" s="2" customFormat="1" ht="24.15" customHeight="1">
      <c r="A614" s="40"/>
      <c r="B614" s="41"/>
      <c r="C614" s="230" t="s">
        <v>747</v>
      </c>
      <c r="D614" s="230" t="s">
        <v>204</v>
      </c>
      <c r="E614" s="231" t="s">
        <v>748</v>
      </c>
      <c r="F614" s="232" t="s">
        <v>749</v>
      </c>
      <c r="G614" s="233" t="s">
        <v>254</v>
      </c>
      <c r="H614" s="234">
        <v>52.723999999999997</v>
      </c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0.0147</v>
      </c>
      <c r="R614" s="239">
        <f>Q614*H614</f>
        <v>0.77504279999999992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209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209</v>
      </c>
      <c r="BM614" s="241" t="s">
        <v>750</v>
      </c>
    </row>
    <row r="615" s="13" customFormat="1">
      <c r="A615" s="13"/>
      <c r="B615" s="243"/>
      <c r="C615" s="244"/>
      <c r="D615" s="245" t="s">
        <v>211</v>
      </c>
      <c r="E615" s="246" t="s">
        <v>1</v>
      </c>
      <c r="F615" s="247" t="s">
        <v>751</v>
      </c>
      <c r="G615" s="244"/>
      <c r="H615" s="246" t="s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211</v>
      </c>
      <c r="AU615" s="253" t="s">
        <v>82</v>
      </c>
      <c r="AV615" s="13" t="s">
        <v>80</v>
      </c>
      <c r="AW615" s="13" t="s">
        <v>30</v>
      </c>
      <c r="AX615" s="13" t="s">
        <v>73</v>
      </c>
      <c r="AY615" s="253" t="s">
        <v>202</v>
      </c>
    </row>
    <row r="616" s="13" customFormat="1">
      <c r="A616" s="13"/>
      <c r="B616" s="243"/>
      <c r="C616" s="244"/>
      <c r="D616" s="245" t="s">
        <v>211</v>
      </c>
      <c r="E616" s="246" t="s">
        <v>1</v>
      </c>
      <c r="F616" s="247" t="s">
        <v>734</v>
      </c>
      <c r="G616" s="244"/>
      <c r="H616" s="246" t="s">
        <v>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211</v>
      </c>
      <c r="AU616" s="253" t="s">
        <v>82</v>
      </c>
      <c r="AV616" s="13" t="s">
        <v>80</v>
      </c>
      <c r="AW616" s="13" t="s">
        <v>30</v>
      </c>
      <c r="AX616" s="13" t="s">
        <v>73</v>
      </c>
      <c r="AY616" s="253" t="s">
        <v>202</v>
      </c>
    </row>
    <row r="617" s="14" customFormat="1">
      <c r="A617" s="14"/>
      <c r="B617" s="254"/>
      <c r="C617" s="255"/>
      <c r="D617" s="245" t="s">
        <v>211</v>
      </c>
      <c r="E617" s="256" t="s">
        <v>1</v>
      </c>
      <c r="F617" s="257" t="s">
        <v>752</v>
      </c>
      <c r="G617" s="255"/>
      <c r="H617" s="258">
        <v>2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211</v>
      </c>
      <c r="AU617" s="264" t="s">
        <v>82</v>
      </c>
      <c r="AV617" s="14" t="s">
        <v>82</v>
      </c>
      <c r="AW617" s="14" t="s">
        <v>30</v>
      </c>
      <c r="AX617" s="14" t="s">
        <v>73</v>
      </c>
      <c r="AY617" s="264" t="s">
        <v>202</v>
      </c>
    </row>
    <row r="618" s="13" customFormat="1">
      <c r="A618" s="13"/>
      <c r="B618" s="243"/>
      <c r="C618" s="244"/>
      <c r="D618" s="245" t="s">
        <v>211</v>
      </c>
      <c r="E618" s="246" t="s">
        <v>1</v>
      </c>
      <c r="F618" s="247" t="s">
        <v>242</v>
      </c>
      <c r="G618" s="244"/>
      <c r="H618" s="246" t="s">
        <v>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211</v>
      </c>
      <c r="AU618" s="253" t="s">
        <v>82</v>
      </c>
      <c r="AV618" s="13" t="s">
        <v>80</v>
      </c>
      <c r="AW618" s="13" t="s">
        <v>30</v>
      </c>
      <c r="AX618" s="13" t="s">
        <v>73</v>
      </c>
      <c r="AY618" s="253" t="s">
        <v>202</v>
      </c>
    </row>
    <row r="619" s="14" customFormat="1">
      <c r="A619" s="14"/>
      <c r="B619" s="254"/>
      <c r="C619" s="255"/>
      <c r="D619" s="245" t="s">
        <v>211</v>
      </c>
      <c r="E619" s="256" t="s">
        <v>1</v>
      </c>
      <c r="F619" s="257" t="s">
        <v>753</v>
      </c>
      <c r="G619" s="255"/>
      <c r="H619" s="258">
        <v>9.4399999999999995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4" t="s">
        <v>211</v>
      </c>
      <c r="AU619" s="264" t="s">
        <v>82</v>
      </c>
      <c r="AV619" s="14" t="s">
        <v>82</v>
      </c>
      <c r="AW619" s="14" t="s">
        <v>30</v>
      </c>
      <c r="AX619" s="14" t="s">
        <v>73</v>
      </c>
      <c r="AY619" s="264" t="s">
        <v>202</v>
      </c>
    </row>
    <row r="620" s="13" customFormat="1">
      <c r="A620" s="13"/>
      <c r="B620" s="243"/>
      <c r="C620" s="244"/>
      <c r="D620" s="245" t="s">
        <v>211</v>
      </c>
      <c r="E620" s="246" t="s">
        <v>1</v>
      </c>
      <c r="F620" s="247" t="s">
        <v>754</v>
      </c>
      <c r="G620" s="244"/>
      <c r="H620" s="246" t="s">
        <v>1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211</v>
      </c>
      <c r="AU620" s="253" t="s">
        <v>82</v>
      </c>
      <c r="AV620" s="13" t="s">
        <v>80</v>
      </c>
      <c r="AW620" s="13" t="s">
        <v>30</v>
      </c>
      <c r="AX620" s="13" t="s">
        <v>73</v>
      </c>
      <c r="AY620" s="253" t="s">
        <v>202</v>
      </c>
    </row>
    <row r="621" s="14" customFormat="1">
      <c r="A621" s="14"/>
      <c r="B621" s="254"/>
      <c r="C621" s="255"/>
      <c r="D621" s="245" t="s">
        <v>211</v>
      </c>
      <c r="E621" s="256" t="s">
        <v>1</v>
      </c>
      <c r="F621" s="257" t="s">
        <v>755</v>
      </c>
      <c r="G621" s="255"/>
      <c r="H621" s="258">
        <v>16.184999999999999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211</v>
      </c>
      <c r="AU621" s="264" t="s">
        <v>82</v>
      </c>
      <c r="AV621" s="14" t="s">
        <v>82</v>
      </c>
      <c r="AW621" s="14" t="s">
        <v>30</v>
      </c>
      <c r="AX621" s="14" t="s">
        <v>73</v>
      </c>
      <c r="AY621" s="264" t="s">
        <v>202</v>
      </c>
    </row>
    <row r="622" s="13" customFormat="1">
      <c r="A622" s="13"/>
      <c r="B622" s="243"/>
      <c r="C622" s="244"/>
      <c r="D622" s="245" t="s">
        <v>211</v>
      </c>
      <c r="E622" s="246" t="s">
        <v>1</v>
      </c>
      <c r="F622" s="247" t="s">
        <v>554</v>
      </c>
      <c r="G622" s="244"/>
      <c r="H622" s="246" t="s">
        <v>1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211</v>
      </c>
      <c r="AU622" s="253" t="s">
        <v>82</v>
      </c>
      <c r="AV622" s="13" t="s">
        <v>80</v>
      </c>
      <c r="AW622" s="13" t="s">
        <v>30</v>
      </c>
      <c r="AX622" s="13" t="s">
        <v>73</v>
      </c>
      <c r="AY622" s="253" t="s">
        <v>202</v>
      </c>
    </row>
    <row r="623" s="14" customFormat="1">
      <c r="A623" s="14"/>
      <c r="B623" s="254"/>
      <c r="C623" s="255"/>
      <c r="D623" s="245" t="s">
        <v>211</v>
      </c>
      <c r="E623" s="256" t="s">
        <v>1</v>
      </c>
      <c r="F623" s="257" t="s">
        <v>752</v>
      </c>
      <c r="G623" s="255"/>
      <c r="H623" s="258">
        <v>2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4" t="s">
        <v>211</v>
      </c>
      <c r="AU623" s="264" t="s">
        <v>82</v>
      </c>
      <c r="AV623" s="14" t="s">
        <v>82</v>
      </c>
      <c r="AW623" s="14" t="s">
        <v>30</v>
      </c>
      <c r="AX623" s="14" t="s">
        <v>73</v>
      </c>
      <c r="AY623" s="264" t="s">
        <v>202</v>
      </c>
    </row>
    <row r="624" s="13" customFormat="1">
      <c r="A624" s="13"/>
      <c r="B624" s="243"/>
      <c r="C624" s="244"/>
      <c r="D624" s="245" t="s">
        <v>211</v>
      </c>
      <c r="E624" s="246" t="s">
        <v>1</v>
      </c>
      <c r="F624" s="247" t="s">
        <v>716</v>
      </c>
      <c r="G624" s="244"/>
      <c r="H624" s="246" t="s">
        <v>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211</v>
      </c>
      <c r="AU624" s="253" t="s">
        <v>82</v>
      </c>
      <c r="AV624" s="13" t="s">
        <v>80</v>
      </c>
      <c r="AW624" s="13" t="s">
        <v>30</v>
      </c>
      <c r="AX624" s="13" t="s">
        <v>73</v>
      </c>
      <c r="AY624" s="253" t="s">
        <v>202</v>
      </c>
    </row>
    <row r="625" s="14" customFormat="1">
      <c r="A625" s="14"/>
      <c r="B625" s="254"/>
      <c r="C625" s="255"/>
      <c r="D625" s="245" t="s">
        <v>211</v>
      </c>
      <c r="E625" s="256" t="s">
        <v>1</v>
      </c>
      <c r="F625" s="257" t="s">
        <v>756</v>
      </c>
      <c r="G625" s="255"/>
      <c r="H625" s="258">
        <v>6.2750000000000004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211</v>
      </c>
      <c r="AU625" s="264" t="s">
        <v>82</v>
      </c>
      <c r="AV625" s="14" t="s">
        <v>82</v>
      </c>
      <c r="AW625" s="14" t="s">
        <v>30</v>
      </c>
      <c r="AX625" s="14" t="s">
        <v>73</v>
      </c>
      <c r="AY625" s="264" t="s">
        <v>202</v>
      </c>
    </row>
    <row r="626" s="13" customFormat="1">
      <c r="A626" s="13"/>
      <c r="B626" s="243"/>
      <c r="C626" s="244"/>
      <c r="D626" s="245" t="s">
        <v>211</v>
      </c>
      <c r="E626" s="246" t="s">
        <v>1</v>
      </c>
      <c r="F626" s="247" t="s">
        <v>757</v>
      </c>
      <c r="G626" s="244"/>
      <c r="H626" s="246" t="s">
        <v>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211</v>
      </c>
      <c r="AU626" s="253" t="s">
        <v>82</v>
      </c>
      <c r="AV626" s="13" t="s">
        <v>80</v>
      </c>
      <c r="AW626" s="13" t="s">
        <v>30</v>
      </c>
      <c r="AX626" s="13" t="s">
        <v>73</v>
      </c>
      <c r="AY626" s="253" t="s">
        <v>202</v>
      </c>
    </row>
    <row r="627" s="14" customFormat="1">
      <c r="A627" s="14"/>
      <c r="B627" s="254"/>
      <c r="C627" s="255"/>
      <c r="D627" s="245" t="s">
        <v>211</v>
      </c>
      <c r="E627" s="256" t="s">
        <v>1</v>
      </c>
      <c r="F627" s="257" t="s">
        <v>752</v>
      </c>
      <c r="G627" s="255"/>
      <c r="H627" s="258">
        <v>2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4" t="s">
        <v>211</v>
      </c>
      <c r="AU627" s="264" t="s">
        <v>82</v>
      </c>
      <c r="AV627" s="14" t="s">
        <v>82</v>
      </c>
      <c r="AW627" s="14" t="s">
        <v>30</v>
      </c>
      <c r="AX627" s="14" t="s">
        <v>73</v>
      </c>
      <c r="AY627" s="264" t="s">
        <v>202</v>
      </c>
    </row>
    <row r="628" s="13" customFormat="1">
      <c r="A628" s="13"/>
      <c r="B628" s="243"/>
      <c r="C628" s="244"/>
      <c r="D628" s="245" t="s">
        <v>211</v>
      </c>
      <c r="E628" s="246" t="s">
        <v>1</v>
      </c>
      <c r="F628" s="247" t="s">
        <v>758</v>
      </c>
      <c r="G628" s="244"/>
      <c r="H628" s="246" t="s">
        <v>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211</v>
      </c>
      <c r="AU628" s="253" t="s">
        <v>82</v>
      </c>
      <c r="AV628" s="13" t="s">
        <v>80</v>
      </c>
      <c r="AW628" s="13" t="s">
        <v>30</v>
      </c>
      <c r="AX628" s="13" t="s">
        <v>73</v>
      </c>
      <c r="AY628" s="253" t="s">
        <v>202</v>
      </c>
    </row>
    <row r="629" s="14" customFormat="1">
      <c r="A629" s="14"/>
      <c r="B629" s="254"/>
      <c r="C629" s="255"/>
      <c r="D629" s="245" t="s">
        <v>211</v>
      </c>
      <c r="E629" s="256" t="s">
        <v>1</v>
      </c>
      <c r="F629" s="257" t="s">
        <v>752</v>
      </c>
      <c r="G629" s="255"/>
      <c r="H629" s="258">
        <v>2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211</v>
      </c>
      <c r="AU629" s="264" t="s">
        <v>82</v>
      </c>
      <c r="AV629" s="14" t="s">
        <v>82</v>
      </c>
      <c r="AW629" s="14" t="s">
        <v>30</v>
      </c>
      <c r="AX629" s="14" t="s">
        <v>73</v>
      </c>
      <c r="AY629" s="264" t="s">
        <v>202</v>
      </c>
    </row>
    <row r="630" s="13" customFormat="1">
      <c r="A630" s="13"/>
      <c r="B630" s="243"/>
      <c r="C630" s="244"/>
      <c r="D630" s="245" t="s">
        <v>211</v>
      </c>
      <c r="E630" s="246" t="s">
        <v>1</v>
      </c>
      <c r="F630" s="247" t="s">
        <v>759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211</v>
      </c>
      <c r="AU630" s="253" t="s">
        <v>82</v>
      </c>
      <c r="AV630" s="13" t="s">
        <v>80</v>
      </c>
      <c r="AW630" s="13" t="s">
        <v>30</v>
      </c>
      <c r="AX630" s="13" t="s">
        <v>73</v>
      </c>
      <c r="AY630" s="253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760</v>
      </c>
      <c r="G631" s="255"/>
      <c r="H631" s="258">
        <v>12.824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5" customFormat="1">
      <c r="A632" s="15"/>
      <c r="B632" s="265"/>
      <c r="C632" s="266"/>
      <c r="D632" s="245" t="s">
        <v>211</v>
      </c>
      <c r="E632" s="267" t="s">
        <v>1</v>
      </c>
      <c r="F632" s="268" t="s">
        <v>222</v>
      </c>
      <c r="G632" s="266"/>
      <c r="H632" s="269">
        <v>52.723999999999997</v>
      </c>
      <c r="I632" s="270"/>
      <c r="J632" s="266"/>
      <c r="K632" s="266"/>
      <c r="L632" s="271"/>
      <c r="M632" s="272"/>
      <c r="N632" s="273"/>
      <c r="O632" s="273"/>
      <c r="P632" s="273"/>
      <c r="Q632" s="273"/>
      <c r="R632" s="273"/>
      <c r="S632" s="273"/>
      <c r="T632" s="27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5" t="s">
        <v>211</v>
      </c>
      <c r="AU632" s="275" t="s">
        <v>82</v>
      </c>
      <c r="AV632" s="15" t="s">
        <v>209</v>
      </c>
      <c r="AW632" s="15" t="s">
        <v>30</v>
      </c>
      <c r="AX632" s="15" t="s">
        <v>80</v>
      </c>
      <c r="AY632" s="275" t="s">
        <v>202</v>
      </c>
    </row>
    <row r="633" s="2" customFormat="1" ht="24.15" customHeight="1">
      <c r="A633" s="40"/>
      <c r="B633" s="41"/>
      <c r="C633" s="230" t="s">
        <v>761</v>
      </c>
      <c r="D633" s="230" t="s">
        <v>204</v>
      </c>
      <c r="E633" s="231" t="s">
        <v>762</v>
      </c>
      <c r="F633" s="232" t="s">
        <v>763</v>
      </c>
      <c r="G633" s="233" t="s">
        <v>254</v>
      </c>
      <c r="H633" s="234">
        <v>822.23500000000001</v>
      </c>
      <c r="I633" s="235"/>
      <c r="J633" s="236">
        <f>ROUND(I633*H633,2)</f>
        <v>0</v>
      </c>
      <c r="K633" s="232" t="s">
        <v>208</v>
      </c>
      <c r="L633" s="46"/>
      <c r="M633" s="237" t="s">
        <v>1</v>
      </c>
      <c r="N633" s="238" t="s">
        <v>38</v>
      </c>
      <c r="O633" s="93"/>
      <c r="P633" s="239">
        <f>O633*H633</f>
        <v>0</v>
      </c>
      <c r="Q633" s="239">
        <v>0.017330000000000002</v>
      </c>
      <c r="R633" s="239">
        <f>Q633*H633</f>
        <v>14.249332550000002</v>
      </c>
      <c r="S633" s="239">
        <v>0</v>
      </c>
      <c r="T633" s="240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1" t="s">
        <v>209</v>
      </c>
      <c r="AT633" s="241" t="s">
        <v>204</v>
      </c>
      <c r="AU633" s="241" t="s">
        <v>82</v>
      </c>
      <c r="AY633" s="19" t="s">
        <v>202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9" t="s">
        <v>80</v>
      </c>
      <c r="BK633" s="242">
        <f>ROUND(I633*H633,2)</f>
        <v>0</v>
      </c>
      <c r="BL633" s="19" t="s">
        <v>209</v>
      </c>
      <c r="BM633" s="241" t="s">
        <v>764</v>
      </c>
    </row>
    <row r="634" s="13" customFormat="1">
      <c r="A634" s="13"/>
      <c r="B634" s="243"/>
      <c r="C634" s="244"/>
      <c r="D634" s="245" t="s">
        <v>211</v>
      </c>
      <c r="E634" s="246" t="s">
        <v>1</v>
      </c>
      <c r="F634" s="247" t="s">
        <v>409</v>
      </c>
      <c r="G634" s="244"/>
      <c r="H634" s="246" t="s">
        <v>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211</v>
      </c>
      <c r="AU634" s="253" t="s">
        <v>82</v>
      </c>
      <c r="AV634" s="13" t="s">
        <v>80</v>
      </c>
      <c r="AW634" s="13" t="s">
        <v>30</v>
      </c>
      <c r="AX634" s="13" t="s">
        <v>73</v>
      </c>
      <c r="AY634" s="253" t="s">
        <v>202</v>
      </c>
    </row>
    <row r="635" s="13" customFormat="1">
      <c r="A635" s="13"/>
      <c r="B635" s="243"/>
      <c r="C635" s="244"/>
      <c r="D635" s="245" t="s">
        <v>211</v>
      </c>
      <c r="E635" s="246" t="s">
        <v>1</v>
      </c>
      <c r="F635" s="247" t="s">
        <v>765</v>
      </c>
      <c r="G635" s="244"/>
      <c r="H635" s="246" t="s">
        <v>1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211</v>
      </c>
      <c r="AU635" s="253" t="s">
        <v>82</v>
      </c>
      <c r="AV635" s="13" t="s">
        <v>80</v>
      </c>
      <c r="AW635" s="13" t="s">
        <v>30</v>
      </c>
      <c r="AX635" s="13" t="s">
        <v>73</v>
      </c>
      <c r="AY635" s="253" t="s">
        <v>202</v>
      </c>
    </row>
    <row r="636" s="13" customFormat="1">
      <c r="A636" s="13"/>
      <c r="B636" s="243"/>
      <c r="C636" s="244"/>
      <c r="D636" s="245" t="s">
        <v>211</v>
      </c>
      <c r="E636" s="246" t="s">
        <v>1</v>
      </c>
      <c r="F636" s="247" t="s">
        <v>237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211</v>
      </c>
      <c r="AU636" s="253" t="s">
        <v>82</v>
      </c>
      <c r="AV636" s="13" t="s">
        <v>80</v>
      </c>
      <c r="AW636" s="13" t="s">
        <v>30</v>
      </c>
      <c r="AX636" s="13" t="s">
        <v>73</v>
      </c>
      <c r="AY636" s="253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766</v>
      </c>
      <c r="G637" s="255"/>
      <c r="H637" s="258">
        <v>27.109000000000002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3" customFormat="1">
      <c r="A638" s="13"/>
      <c r="B638" s="243"/>
      <c r="C638" s="244"/>
      <c r="D638" s="245" t="s">
        <v>211</v>
      </c>
      <c r="E638" s="246" t="s">
        <v>1</v>
      </c>
      <c r="F638" s="247" t="s">
        <v>239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211</v>
      </c>
      <c r="AU638" s="253" t="s">
        <v>82</v>
      </c>
      <c r="AV638" s="13" t="s">
        <v>80</v>
      </c>
      <c r="AW638" s="13" t="s">
        <v>30</v>
      </c>
      <c r="AX638" s="13" t="s">
        <v>73</v>
      </c>
      <c r="AY638" s="253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767</v>
      </c>
      <c r="G639" s="255"/>
      <c r="H639" s="258">
        <v>66.709999999999994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3" customFormat="1">
      <c r="A640" s="13"/>
      <c r="B640" s="243"/>
      <c r="C640" s="244"/>
      <c r="D640" s="245" t="s">
        <v>211</v>
      </c>
      <c r="E640" s="246" t="s">
        <v>1</v>
      </c>
      <c r="F640" s="247" t="s">
        <v>734</v>
      </c>
      <c r="G640" s="244"/>
      <c r="H640" s="246" t="s">
        <v>1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211</v>
      </c>
      <c r="AU640" s="253" t="s">
        <v>82</v>
      </c>
      <c r="AV640" s="13" t="s">
        <v>80</v>
      </c>
      <c r="AW640" s="13" t="s">
        <v>30</v>
      </c>
      <c r="AX640" s="13" t="s">
        <v>73</v>
      </c>
      <c r="AY640" s="253" t="s">
        <v>202</v>
      </c>
    </row>
    <row r="641" s="14" customFormat="1">
      <c r="A641" s="14"/>
      <c r="B641" s="254"/>
      <c r="C641" s="255"/>
      <c r="D641" s="245" t="s">
        <v>211</v>
      </c>
      <c r="E641" s="256" t="s">
        <v>1</v>
      </c>
      <c r="F641" s="257" t="s">
        <v>768</v>
      </c>
      <c r="G641" s="255"/>
      <c r="H641" s="258">
        <v>102.339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211</v>
      </c>
      <c r="AU641" s="264" t="s">
        <v>82</v>
      </c>
      <c r="AV641" s="14" t="s">
        <v>82</v>
      </c>
      <c r="AW641" s="14" t="s">
        <v>30</v>
      </c>
      <c r="AX641" s="14" t="s">
        <v>73</v>
      </c>
      <c r="AY641" s="264" t="s">
        <v>202</v>
      </c>
    </row>
    <row r="642" s="13" customFormat="1">
      <c r="A642" s="13"/>
      <c r="B642" s="243"/>
      <c r="C642" s="244"/>
      <c r="D642" s="245" t="s">
        <v>211</v>
      </c>
      <c r="E642" s="246" t="s">
        <v>1</v>
      </c>
      <c r="F642" s="247" t="s">
        <v>736</v>
      </c>
      <c r="G642" s="244"/>
      <c r="H642" s="246" t="s">
        <v>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211</v>
      </c>
      <c r="AU642" s="253" t="s">
        <v>82</v>
      </c>
      <c r="AV642" s="13" t="s">
        <v>80</v>
      </c>
      <c r="AW642" s="13" t="s">
        <v>30</v>
      </c>
      <c r="AX642" s="13" t="s">
        <v>73</v>
      </c>
      <c r="AY642" s="253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769</v>
      </c>
      <c r="G643" s="255"/>
      <c r="H643" s="258">
        <v>17.652000000000001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3" customFormat="1">
      <c r="A644" s="13"/>
      <c r="B644" s="243"/>
      <c r="C644" s="244"/>
      <c r="D644" s="245" t="s">
        <v>211</v>
      </c>
      <c r="E644" s="246" t="s">
        <v>1</v>
      </c>
      <c r="F644" s="247" t="s">
        <v>246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211</v>
      </c>
      <c r="AU644" s="253" t="s">
        <v>82</v>
      </c>
      <c r="AV644" s="13" t="s">
        <v>80</v>
      </c>
      <c r="AW644" s="13" t="s">
        <v>30</v>
      </c>
      <c r="AX644" s="13" t="s">
        <v>73</v>
      </c>
      <c r="AY644" s="253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770</v>
      </c>
      <c r="G645" s="255"/>
      <c r="H645" s="258">
        <v>54.128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3" customFormat="1">
      <c r="A646" s="13"/>
      <c r="B646" s="243"/>
      <c r="C646" s="244"/>
      <c r="D646" s="245" t="s">
        <v>211</v>
      </c>
      <c r="E646" s="246" t="s">
        <v>1</v>
      </c>
      <c r="F646" s="247" t="s">
        <v>242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211</v>
      </c>
      <c r="AU646" s="253" t="s">
        <v>82</v>
      </c>
      <c r="AV646" s="13" t="s">
        <v>80</v>
      </c>
      <c r="AW646" s="13" t="s">
        <v>30</v>
      </c>
      <c r="AX646" s="13" t="s">
        <v>73</v>
      </c>
      <c r="AY646" s="253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771</v>
      </c>
      <c r="G647" s="255"/>
      <c r="H647" s="258">
        <v>18.042000000000002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3" customFormat="1">
      <c r="A648" s="13"/>
      <c r="B648" s="243"/>
      <c r="C648" s="244"/>
      <c r="D648" s="245" t="s">
        <v>211</v>
      </c>
      <c r="E648" s="246" t="s">
        <v>1</v>
      </c>
      <c r="F648" s="247" t="s">
        <v>249</v>
      </c>
      <c r="G648" s="244"/>
      <c r="H648" s="246" t="s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3" t="s">
        <v>211</v>
      </c>
      <c r="AU648" s="253" t="s">
        <v>82</v>
      </c>
      <c r="AV648" s="13" t="s">
        <v>80</v>
      </c>
      <c r="AW648" s="13" t="s">
        <v>30</v>
      </c>
      <c r="AX648" s="13" t="s">
        <v>73</v>
      </c>
      <c r="AY648" s="253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772</v>
      </c>
      <c r="G649" s="255"/>
      <c r="H649" s="258">
        <v>12.013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73</v>
      </c>
      <c r="AY649" s="264" t="s">
        <v>202</v>
      </c>
    </row>
    <row r="650" s="13" customFormat="1">
      <c r="A650" s="13"/>
      <c r="B650" s="243"/>
      <c r="C650" s="244"/>
      <c r="D650" s="245" t="s">
        <v>211</v>
      </c>
      <c r="E650" s="246" t="s">
        <v>1</v>
      </c>
      <c r="F650" s="247" t="s">
        <v>741</v>
      </c>
      <c r="G650" s="244"/>
      <c r="H650" s="246" t="s">
        <v>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211</v>
      </c>
      <c r="AU650" s="253" t="s">
        <v>82</v>
      </c>
      <c r="AV650" s="13" t="s">
        <v>80</v>
      </c>
      <c r="AW650" s="13" t="s">
        <v>30</v>
      </c>
      <c r="AX650" s="13" t="s">
        <v>73</v>
      </c>
      <c r="AY650" s="253" t="s">
        <v>202</v>
      </c>
    </row>
    <row r="651" s="14" customFormat="1">
      <c r="A651" s="14"/>
      <c r="B651" s="254"/>
      <c r="C651" s="255"/>
      <c r="D651" s="245" t="s">
        <v>211</v>
      </c>
      <c r="E651" s="256" t="s">
        <v>1</v>
      </c>
      <c r="F651" s="257" t="s">
        <v>773</v>
      </c>
      <c r="G651" s="255"/>
      <c r="H651" s="258">
        <v>34.564999999999998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211</v>
      </c>
      <c r="AU651" s="264" t="s">
        <v>82</v>
      </c>
      <c r="AV651" s="14" t="s">
        <v>82</v>
      </c>
      <c r="AW651" s="14" t="s">
        <v>30</v>
      </c>
      <c r="AX651" s="14" t="s">
        <v>73</v>
      </c>
      <c r="AY651" s="264" t="s">
        <v>202</v>
      </c>
    </row>
    <row r="652" s="13" customFormat="1">
      <c r="A652" s="13"/>
      <c r="B652" s="243"/>
      <c r="C652" s="244"/>
      <c r="D652" s="245" t="s">
        <v>211</v>
      </c>
      <c r="E652" s="246" t="s">
        <v>1</v>
      </c>
      <c r="F652" s="247" t="s">
        <v>754</v>
      </c>
      <c r="G652" s="244"/>
      <c r="H652" s="246" t="s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3" t="s">
        <v>211</v>
      </c>
      <c r="AU652" s="253" t="s">
        <v>82</v>
      </c>
      <c r="AV652" s="13" t="s">
        <v>80</v>
      </c>
      <c r="AW652" s="13" t="s">
        <v>30</v>
      </c>
      <c r="AX652" s="13" t="s">
        <v>73</v>
      </c>
      <c r="AY652" s="253" t="s">
        <v>202</v>
      </c>
    </row>
    <row r="653" s="14" customFormat="1">
      <c r="A653" s="14"/>
      <c r="B653" s="254"/>
      <c r="C653" s="255"/>
      <c r="D653" s="245" t="s">
        <v>211</v>
      </c>
      <c r="E653" s="256" t="s">
        <v>1</v>
      </c>
      <c r="F653" s="257" t="s">
        <v>774</v>
      </c>
      <c r="G653" s="255"/>
      <c r="H653" s="258">
        <v>23.218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211</v>
      </c>
      <c r="AU653" s="264" t="s">
        <v>82</v>
      </c>
      <c r="AV653" s="14" t="s">
        <v>82</v>
      </c>
      <c r="AW653" s="14" t="s">
        <v>30</v>
      </c>
      <c r="AX653" s="14" t="s">
        <v>73</v>
      </c>
      <c r="AY653" s="264" t="s">
        <v>202</v>
      </c>
    </row>
    <row r="654" s="13" customFormat="1">
      <c r="A654" s="13"/>
      <c r="B654" s="243"/>
      <c r="C654" s="244"/>
      <c r="D654" s="245" t="s">
        <v>211</v>
      </c>
      <c r="E654" s="246" t="s">
        <v>1</v>
      </c>
      <c r="F654" s="247" t="s">
        <v>775</v>
      </c>
      <c r="G654" s="244"/>
      <c r="H654" s="246" t="s">
        <v>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211</v>
      </c>
      <c r="AU654" s="253" t="s">
        <v>82</v>
      </c>
      <c r="AV654" s="13" t="s">
        <v>80</v>
      </c>
      <c r="AW654" s="13" t="s">
        <v>30</v>
      </c>
      <c r="AX654" s="13" t="s">
        <v>73</v>
      </c>
      <c r="AY654" s="253" t="s">
        <v>202</v>
      </c>
    </row>
    <row r="655" s="14" customFormat="1">
      <c r="A655" s="14"/>
      <c r="B655" s="254"/>
      <c r="C655" s="255"/>
      <c r="D655" s="245" t="s">
        <v>211</v>
      </c>
      <c r="E655" s="256" t="s">
        <v>1</v>
      </c>
      <c r="F655" s="257" t="s">
        <v>776</v>
      </c>
      <c r="G655" s="255"/>
      <c r="H655" s="258">
        <v>2.7799999999999998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211</v>
      </c>
      <c r="AU655" s="264" t="s">
        <v>82</v>
      </c>
      <c r="AV655" s="14" t="s">
        <v>82</v>
      </c>
      <c r="AW655" s="14" t="s">
        <v>30</v>
      </c>
      <c r="AX655" s="14" t="s">
        <v>73</v>
      </c>
      <c r="AY655" s="264" t="s">
        <v>202</v>
      </c>
    </row>
    <row r="656" s="13" customFormat="1">
      <c r="A656" s="13"/>
      <c r="B656" s="243"/>
      <c r="C656" s="244"/>
      <c r="D656" s="245" t="s">
        <v>211</v>
      </c>
      <c r="E656" s="246" t="s">
        <v>1</v>
      </c>
      <c r="F656" s="247" t="s">
        <v>777</v>
      </c>
      <c r="G656" s="244"/>
      <c r="H656" s="246" t="s">
        <v>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211</v>
      </c>
      <c r="AU656" s="253" t="s">
        <v>82</v>
      </c>
      <c r="AV656" s="13" t="s">
        <v>80</v>
      </c>
      <c r="AW656" s="13" t="s">
        <v>30</v>
      </c>
      <c r="AX656" s="13" t="s">
        <v>73</v>
      </c>
      <c r="AY656" s="253" t="s">
        <v>202</v>
      </c>
    </row>
    <row r="657" s="14" customFormat="1">
      <c r="A657" s="14"/>
      <c r="B657" s="254"/>
      <c r="C657" s="255"/>
      <c r="D657" s="245" t="s">
        <v>211</v>
      </c>
      <c r="E657" s="256" t="s">
        <v>1</v>
      </c>
      <c r="F657" s="257" t="s">
        <v>778</v>
      </c>
      <c r="G657" s="255"/>
      <c r="H657" s="258">
        <v>29.164000000000001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211</v>
      </c>
      <c r="AU657" s="264" t="s">
        <v>82</v>
      </c>
      <c r="AV657" s="14" t="s">
        <v>82</v>
      </c>
      <c r="AW657" s="14" t="s">
        <v>30</v>
      </c>
      <c r="AX657" s="14" t="s">
        <v>73</v>
      </c>
      <c r="AY657" s="264" t="s">
        <v>202</v>
      </c>
    </row>
    <row r="658" s="13" customFormat="1">
      <c r="A658" s="13"/>
      <c r="B658" s="243"/>
      <c r="C658" s="244"/>
      <c r="D658" s="245" t="s">
        <v>211</v>
      </c>
      <c r="E658" s="246" t="s">
        <v>1</v>
      </c>
      <c r="F658" s="247" t="s">
        <v>556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211</v>
      </c>
      <c r="AU658" s="253" t="s">
        <v>82</v>
      </c>
      <c r="AV658" s="13" t="s">
        <v>80</v>
      </c>
      <c r="AW658" s="13" t="s">
        <v>30</v>
      </c>
      <c r="AX658" s="13" t="s">
        <v>73</v>
      </c>
      <c r="AY658" s="253" t="s">
        <v>202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779</v>
      </c>
      <c r="G659" s="255"/>
      <c r="H659" s="258">
        <v>4.3499999999999996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73</v>
      </c>
      <c r="AY659" s="264" t="s">
        <v>202</v>
      </c>
    </row>
    <row r="660" s="13" customFormat="1">
      <c r="A660" s="13"/>
      <c r="B660" s="243"/>
      <c r="C660" s="244"/>
      <c r="D660" s="245" t="s">
        <v>211</v>
      </c>
      <c r="E660" s="246" t="s">
        <v>1</v>
      </c>
      <c r="F660" s="247" t="s">
        <v>714</v>
      </c>
      <c r="G660" s="244"/>
      <c r="H660" s="246" t="s">
        <v>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211</v>
      </c>
      <c r="AU660" s="253" t="s">
        <v>82</v>
      </c>
      <c r="AV660" s="13" t="s">
        <v>80</v>
      </c>
      <c r="AW660" s="13" t="s">
        <v>30</v>
      </c>
      <c r="AX660" s="13" t="s">
        <v>73</v>
      </c>
      <c r="AY660" s="253" t="s">
        <v>202</v>
      </c>
    </row>
    <row r="661" s="14" customFormat="1">
      <c r="A661" s="14"/>
      <c r="B661" s="254"/>
      <c r="C661" s="255"/>
      <c r="D661" s="245" t="s">
        <v>211</v>
      </c>
      <c r="E661" s="256" t="s">
        <v>1</v>
      </c>
      <c r="F661" s="257" t="s">
        <v>780</v>
      </c>
      <c r="G661" s="255"/>
      <c r="H661" s="258">
        <v>29.443999999999999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4" t="s">
        <v>211</v>
      </c>
      <c r="AU661" s="264" t="s">
        <v>82</v>
      </c>
      <c r="AV661" s="14" t="s">
        <v>82</v>
      </c>
      <c r="AW661" s="14" t="s">
        <v>30</v>
      </c>
      <c r="AX661" s="14" t="s">
        <v>73</v>
      </c>
      <c r="AY661" s="264" t="s">
        <v>202</v>
      </c>
    </row>
    <row r="662" s="13" customFormat="1">
      <c r="A662" s="13"/>
      <c r="B662" s="243"/>
      <c r="C662" s="244"/>
      <c r="D662" s="245" t="s">
        <v>211</v>
      </c>
      <c r="E662" s="246" t="s">
        <v>1</v>
      </c>
      <c r="F662" s="247" t="s">
        <v>716</v>
      </c>
      <c r="G662" s="244"/>
      <c r="H662" s="246" t="s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3" t="s">
        <v>211</v>
      </c>
      <c r="AU662" s="253" t="s">
        <v>82</v>
      </c>
      <c r="AV662" s="13" t="s">
        <v>80</v>
      </c>
      <c r="AW662" s="13" t="s">
        <v>30</v>
      </c>
      <c r="AX662" s="13" t="s">
        <v>73</v>
      </c>
      <c r="AY662" s="253" t="s">
        <v>202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781</v>
      </c>
      <c r="G663" s="255"/>
      <c r="H663" s="258">
        <v>12.005000000000001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73</v>
      </c>
      <c r="AY663" s="264" t="s">
        <v>202</v>
      </c>
    </row>
    <row r="664" s="13" customFormat="1">
      <c r="A664" s="13"/>
      <c r="B664" s="243"/>
      <c r="C664" s="244"/>
      <c r="D664" s="245" t="s">
        <v>211</v>
      </c>
      <c r="E664" s="246" t="s">
        <v>1</v>
      </c>
      <c r="F664" s="247" t="s">
        <v>757</v>
      </c>
      <c r="G664" s="244"/>
      <c r="H664" s="246" t="s">
        <v>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211</v>
      </c>
      <c r="AU664" s="253" t="s">
        <v>82</v>
      </c>
      <c r="AV664" s="13" t="s">
        <v>80</v>
      </c>
      <c r="AW664" s="13" t="s">
        <v>30</v>
      </c>
      <c r="AX664" s="13" t="s">
        <v>73</v>
      </c>
      <c r="AY664" s="253" t="s">
        <v>202</v>
      </c>
    </row>
    <row r="665" s="14" customFormat="1">
      <c r="A665" s="14"/>
      <c r="B665" s="254"/>
      <c r="C665" s="255"/>
      <c r="D665" s="245" t="s">
        <v>211</v>
      </c>
      <c r="E665" s="256" t="s">
        <v>1</v>
      </c>
      <c r="F665" s="257" t="s">
        <v>782</v>
      </c>
      <c r="G665" s="255"/>
      <c r="H665" s="258">
        <v>68.488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211</v>
      </c>
      <c r="AU665" s="264" t="s">
        <v>82</v>
      </c>
      <c r="AV665" s="14" t="s">
        <v>82</v>
      </c>
      <c r="AW665" s="14" t="s">
        <v>30</v>
      </c>
      <c r="AX665" s="14" t="s">
        <v>73</v>
      </c>
      <c r="AY665" s="264" t="s">
        <v>202</v>
      </c>
    </row>
    <row r="666" s="13" customFormat="1">
      <c r="A666" s="13"/>
      <c r="B666" s="243"/>
      <c r="C666" s="244"/>
      <c r="D666" s="245" t="s">
        <v>211</v>
      </c>
      <c r="E666" s="246" t="s">
        <v>1</v>
      </c>
      <c r="F666" s="247" t="s">
        <v>558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211</v>
      </c>
      <c r="AU666" s="253" t="s">
        <v>82</v>
      </c>
      <c r="AV666" s="13" t="s">
        <v>80</v>
      </c>
      <c r="AW666" s="13" t="s">
        <v>30</v>
      </c>
      <c r="AX666" s="13" t="s">
        <v>73</v>
      </c>
      <c r="AY666" s="253" t="s">
        <v>202</v>
      </c>
    </row>
    <row r="667" s="14" customFormat="1">
      <c r="A667" s="14"/>
      <c r="B667" s="254"/>
      <c r="C667" s="255"/>
      <c r="D667" s="245" t="s">
        <v>211</v>
      </c>
      <c r="E667" s="256" t="s">
        <v>1</v>
      </c>
      <c r="F667" s="257" t="s">
        <v>783</v>
      </c>
      <c r="G667" s="255"/>
      <c r="H667" s="258">
        <v>13.007999999999999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4" t="s">
        <v>211</v>
      </c>
      <c r="AU667" s="264" t="s">
        <v>82</v>
      </c>
      <c r="AV667" s="14" t="s">
        <v>82</v>
      </c>
      <c r="AW667" s="14" t="s">
        <v>30</v>
      </c>
      <c r="AX667" s="14" t="s">
        <v>73</v>
      </c>
      <c r="AY667" s="264" t="s">
        <v>202</v>
      </c>
    </row>
    <row r="668" s="13" customFormat="1">
      <c r="A668" s="13"/>
      <c r="B668" s="243"/>
      <c r="C668" s="244"/>
      <c r="D668" s="245" t="s">
        <v>211</v>
      </c>
      <c r="E668" s="246" t="s">
        <v>1</v>
      </c>
      <c r="F668" s="247" t="s">
        <v>560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211</v>
      </c>
      <c r="AU668" s="253" t="s">
        <v>82</v>
      </c>
      <c r="AV668" s="13" t="s">
        <v>80</v>
      </c>
      <c r="AW668" s="13" t="s">
        <v>30</v>
      </c>
      <c r="AX668" s="13" t="s">
        <v>73</v>
      </c>
      <c r="AY668" s="253" t="s">
        <v>202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784</v>
      </c>
      <c r="G669" s="255"/>
      <c r="H669" s="258">
        <v>16.960000000000001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3" customFormat="1">
      <c r="A670" s="13"/>
      <c r="B670" s="243"/>
      <c r="C670" s="244"/>
      <c r="D670" s="245" t="s">
        <v>211</v>
      </c>
      <c r="E670" s="246" t="s">
        <v>1</v>
      </c>
      <c r="F670" s="247" t="s">
        <v>785</v>
      </c>
      <c r="G670" s="244"/>
      <c r="H670" s="246" t="s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211</v>
      </c>
      <c r="AU670" s="253" t="s">
        <v>82</v>
      </c>
      <c r="AV670" s="13" t="s">
        <v>80</v>
      </c>
      <c r="AW670" s="13" t="s">
        <v>30</v>
      </c>
      <c r="AX670" s="13" t="s">
        <v>73</v>
      </c>
      <c r="AY670" s="253" t="s">
        <v>202</v>
      </c>
    </row>
    <row r="671" s="14" customFormat="1">
      <c r="A671" s="14"/>
      <c r="B671" s="254"/>
      <c r="C671" s="255"/>
      <c r="D671" s="245" t="s">
        <v>211</v>
      </c>
      <c r="E671" s="256" t="s">
        <v>1</v>
      </c>
      <c r="F671" s="257" t="s">
        <v>786</v>
      </c>
      <c r="G671" s="255"/>
      <c r="H671" s="258">
        <v>-37.899999999999999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4" t="s">
        <v>211</v>
      </c>
      <c r="AU671" s="264" t="s">
        <v>82</v>
      </c>
      <c r="AV671" s="14" t="s">
        <v>82</v>
      </c>
      <c r="AW671" s="14" t="s">
        <v>30</v>
      </c>
      <c r="AX671" s="14" t="s">
        <v>73</v>
      </c>
      <c r="AY671" s="264" t="s">
        <v>202</v>
      </c>
    </row>
    <row r="672" s="13" customFormat="1">
      <c r="A672" s="13"/>
      <c r="B672" s="243"/>
      <c r="C672" s="244"/>
      <c r="D672" s="245" t="s">
        <v>211</v>
      </c>
      <c r="E672" s="246" t="s">
        <v>1</v>
      </c>
      <c r="F672" s="247" t="s">
        <v>787</v>
      </c>
      <c r="G672" s="244"/>
      <c r="H672" s="246" t="s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211</v>
      </c>
      <c r="AU672" s="253" t="s">
        <v>82</v>
      </c>
      <c r="AV672" s="13" t="s">
        <v>80</v>
      </c>
      <c r="AW672" s="13" t="s">
        <v>30</v>
      </c>
      <c r="AX672" s="13" t="s">
        <v>73</v>
      </c>
      <c r="AY672" s="253" t="s">
        <v>202</v>
      </c>
    </row>
    <row r="673" s="14" customFormat="1">
      <c r="A673" s="14"/>
      <c r="B673" s="254"/>
      <c r="C673" s="255"/>
      <c r="D673" s="245" t="s">
        <v>211</v>
      </c>
      <c r="E673" s="256" t="s">
        <v>1</v>
      </c>
      <c r="F673" s="257" t="s">
        <v>788</v>
      </c>
      <c r="G673" s="255"/>
      <c r="H673" s="258">
        <v>8.5800000000000001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211</v>
      </c>
      <c r="AU673" s="264" t="s">
        <v>82</v>
      </c>
      <c r="AV673" s="14" t="s">
        <v>82</v>
      </c>
      <c r="AW673" s="14" t="s">
        <v>30</v>
      </c>
      <c r="AX673" s="14" t="s">
        <v>73</v>
      </c>
      <c r="AY673" s="264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789</v>
      </c>
      <c r="G674" s="255"/>
      <c r="H674" s="258">
        <v>4.3550000000000004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4" customFormat="1">
      <c r="A675" s="14"/>
      <c r="B675" s="254"/>
      <c r="C675" s="255"/>
      <c r="D675" s="245" t="s">
        <v>211</v>
      </c>
      <c r="E675" s="256" t="s">
        <v>1</v>
      </c>
      <c r="F675" s="257" t="s">
        <v>790</v>
      </c>
      <c r="G675" s="255"/>
      <c r="H675" s="258">
        <v>2.1779999999999999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211</v>
      </c>
      <c r="AU675" s="264" t="s">
        <v>82</v>
      </c>
      <c r="AV675" s="14" t="s">
        <v>82</v>
      </c>
      <c r="AW675" s="14" t="s">
        <v>30</v>
      </c>
      <c r="AX675" s="14" t="s">
        <v>73</v>
      </c>
      <c r="AY675" s="264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791</v>
      </c>
      <c r="G676" s="255"/>
      <c r="H676" s="258">
        <v>1.5900000000000001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4" customFormat="1">
      <c r="A677" s="14"/>
      <c r="B677" s="254"/>
      <c r="C677" s="255"/>
      <c r="D677" s="245" t="s">
        <v>211</v>
      </c>
      <c r="E677" s="256" t="s">
        <v>1</v>
      </c>
      <c r="F677" s="257" t="s">
        <v>792</v>
      </c>
      <c r="G677" s="255"/>
      <c r="H677" s="258">
        <v>6.0449999999999999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211</v>
      </c>
      <c r="AU677" s="264" t="s">
        <v>82</v>
      </c>
      <c r="AV677" s="14" t="s">
        <v>82</v>
      </c>
      <c r="AW677" s="14" t="s">
        <v>30</v>
      </c>
      <c r="AX677" s="14" t="s">
        <v>73</v>
      </c>
      <c r="AY677" s="264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792</v>
      </c>
      <c r="G678" s="255"/>
      <c r="H678" s="258">
        <v>6.0449999999999999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4" customFormat="1">
      <c r="A679" s="14"/>
      <c r="B679" s="254"/>
      <c r="C679" s="255"/>
      <c r="D679" s="245" t="s">
        <v>211</v>
      </c>
      <c r="E679" s="256" t="s">
        <v>1</v>
      </c>
      <c r="F679" s="257" t="s">
        <v>793</v>
      </c>
      <c r="G679" s="255"/>
      <c r="H679" s="258">
        <v>7.4900000000000002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4" t="s">
        <v>211</v>
      </c>
      <c r="AU679" s="264" t="s">
        <v>82</v>
      </c>
      <c r="AV679" s="14" t="s">
        <v>82</v>
      </c>
      <c r="AW679" s="14" t="s">
        <v>30</v>
      </c>
      <c r="AX679" s="14" t="s">
        <v>73</v>
      </c>
      <c r="AY679" s="264" t="s">
        <v>202</v>
      </c>
    </row>
    <row r="680" s="16" customFormat="1">
      <c r="A680" s="16"/>
      <c r="B680" s="276"/>
      <c r="C680" s="277"/>
      <c r="D680" s="245" t="s">
        <v>211</v>
      </c>
      <c r="E680" s="278" t="s">
        <v>1</v>
      </c>
      <c r="F680" s="279" t="s">
        <v>241</v>
      </c>
      <c r="G680" s="277"/>
      <c r="H680" s="280">
        <v>530.35799999999995</v>
      </c>
      <c r="I680" s="281"/>
      <c r="J680" s="277"/>
      <c r="K680" s="277"/>
      <c r="L680" s="282"/>
      <c r="M680" s="283"/>
      <c r="N680" s="284"/>
      <c r="O680" s="284"/>
      <c r="P680" s="284"/>
      <c r="Q680" s="284"/>
      <c r="R680" s="284"/>
      <c r="S680" s="284"/>
      <c r="T680" s="28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86" t="s">
        <v>211</v>
      </c>
      <c r="AU680" s="286" t="s">
        <v>82</v>
      </c>
      <c r="AV680" s="16" t="s">
        <v>90</v>
      </c>
      <c r="AW680" s="16" t="s">
        <v>30</v>
      </c>
      <c r="AX680" s="16" t="s">
        <v>73</v>
      </c>
      <c r="AY680" s="286" t="s">
        <v>202</v>
      </c>
    </row>
    <row r="681" s="13" customFormat="1">
      <c r="A681" s="13"/>
      <c r="B681" s="243"/>
      <c r="C681" s="244"/>
      <c r="D681" s="245" t="s">
        <v>211</v>
      </c>
      <c r="E681" s="246" t="s">
        <v>1</v>
      </c>
      <c r="F681" s="247" t="s">
        <v>718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211</v>
      </c>
      <c r="AU681" s="253" t="s">
        <v>82</v>
      </c>
      <c r="AV681" s="13" t="s">
        <v>80</v>
      </c>
      <c r="AW681" s="13" t="s">
        <v>30</v>
      </c>
      <c r="AX681" s="13" t="s">
        <v>73</v>
      </c>
      <c r="AY681" s="253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794</v>
      </c>
      <c r="G682" s="255"/>
      <c r="H682" s="258">
        <v>24.998999999999999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73</v>
      </c>
      <c r="AY682" s="264" t="s">
        <v>202</v>
      </c>
    </row>
    <row r="683" s="13" customFormat="1">
      <c r="A683" s="13"/>
      <c r="B683" s="243"/>
      <c r="C683" s="244"/>
      <c r="D683" s="245" t="s">
        <v>211</v>
      </c>
      <c r="E683" s="246" t="s">
        <v>1</v>
      </c>
      <c r="F683" s="247" t="s">
        <v>720</v>
      </c>
      <c r="G683" s="244"/>
      <c r="H683" s="246" t="s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211</v>
      </c>
      <c r="AU683" s="253" t="s">
        <v>82</v>
      </c>
      <c r="AV683" s="13" t="s">
        <v>80</v>
      </c>
      <c r="AW683" s="13" t="s">
        <v>30</v>
      </c>
      <c r="AX683" s="13" t="s">
        <v>73</v>
      </c>
      <c r="AY683" s="253" t="s">
        <v>202</v>
      </c>
    </row>
    <row r="684" s="14" customFormat="1">
      <c r="A684" s="14"/>
      <c r="B684" s="254"/>
      <c r="C684" s="255"/>
      <c r="D684" s="245" t="s">
        <v>211</v>
      </c>
      <c r="E684" s="256" t="s">
        <v>1</v>
      </c>
      <c r="F684" s="257" t="s">
        <v>795</v>
      </c>
      <c r="G684" s="255"/>
      <c r="H684" s="258">
        <v>35.866999999999997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211</v>
      </c>
      <c r="AU684" s="264" t="s">
        <v>82</v>
      </c>
      <c r="AV684" s="14" t="s">
        <v>82</v>
      </c>
      <c r="AW684" s="14" t="s">
        <v>30</v>
      </c>
      <c r="AX684" s="14" t="s">
        <v>73</v>
      </c>
      <c r="AY684" s="264" t="s">
        <v>202</v>
      </c>
    </row>
    <row r="685" s="13" customFormat="1">
      <c r="A685" s="13"/>
      <c r="B685" s="243"/>
      <c r="C685" s="244"/>
      <c r="D685" s="245" t="s">
        <v>211</v>
      </c>
      <c r="E685" s="246" t="s">
        <v>1</v>
      </c>
      <c r="F685" s="247" t="s">
        <v>722</v>
      </c>
      <c r="G685" s="244"/>
      <c r="H685" s="246" t="s">
        <v>1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211</v>
      </c>
      <c r="AU685" s="253" t="s">
        <v>82</v>
      </c>
      <c r="AV685" s="13" t="s">
        <v>80</v>
      </c>
      <c r="AW685" s="13" t="s">
        <v>30</v>
      </c>
      <c r="AX685" s="13" t="s">
        <v>73</v>
      </c>
      <c r="AY685" s="253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796</v>
      </c>
      <c r="G686" s="255"/>
      <c r="H686" s="258">
        <v>52.713999999999999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73</v>
      </c>
      <c r="AY686" s="264" t="s">
        <v>202</v>
      </c>
    </row>
    <row r="687" s="13" customFormat="1">
      <c r="A687" s="13"/>
      <c r="B687" s="243"/>
      <c r="C687" s="244"/>
      <c r="D687" s="245" t="s">
        <v>211</v>
      </c>
      <c r="E687" s="246" t="s">
        <v>1</v>
      </c>
      <c r="F687" s="247" t="s">
        <v>724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211</v>
      </c>
      <c r="AU687" s="253" t="s">
        <v>82</v>
      </c>
      <c r="AV687" s="13" t="s">
        <v>80</v>
      </c>
      <c r="AW687" s="13" t="s">
        <v>30</v>
      </c>
      <c r="AX687" s="13" t="s">
        <v>73</v>
      </c>
      <c r="AY687" s="253" t="s">
        <v>202</v>
      </c>
    </row>
    <row r="688" s="14" customFormat="1">
      <c r="A688" s="14"/>
      <c r="B688" s="254"/>
      <c r="C688" s="255"/>
      <c r="D688" s="245" t="s">
        <v>211</v>
      </c>
      <c r="E688" s="256" t="s">
        <v>1</v>
      </c>
      <c r="F688" s="257" t="s">
        <v>797</v>
      </c>
      <c r="G688" s="255"/>
      <c r="H688" s="258">
        <v>53.226999999999997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211</v>
      </c>
      <c r="AU688" s="264" t="s">
        <v>82</v>
      </c>
      <c r="AV688" s="14" t="s">
        <v>82</v>
      </c>
      <c r="AW688" s="14" t="s">
        <v>30</v>
      </c>
      <c r="AX688" s="14" t="s">
        <v>73</v>
      </c>
      <c r="AY688" s="264" t="s">
        <v>202</v>
      </c>
    </row>
    <row r="689" s="13" customFormat="1">
      <c r="A689" s="13"/>
      <c r="B689" s="243"/>
      <c r="C689" s="244"/>
      <c r="D689" s="245" t="s">
        <v>211</v>
      </c>
      <c r="E689" s="246" t="s">
        <v>1</v>
      </c>
      <c r="F689" s="247" t="s">
        <v>726</v>
      </c>
      <c r="G689" s="244"/>
      <c r="H689" s="246" t="s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211</v>
      </c>
      <c r="AU689" s="253" t="s">
        <v>82</v>
      </c>
      <c r="AV689" s="13" t="s">
        <v>80</v>
      </c>
      <c r="AW689" s="13" t="s">
        <v>30</v>
      </c>
      <c r="AX689" s="13" t="s">
        <v>73</v>
      </c>
      <c r="AY689" s="253" t="s">
        <v>202</v>
      </c>
    </row>
    <row r="690" s="14" customFormat="1">
      <c r="A690" s="14"/>
      <c r="B690" s="254"/>
      <c r="C690" s="255"/>
      <c r="D690" s="245" t="s">
        <v>211</v>
      </c>
      <c r="E690" s="256" t="s">
        <v>1</v>
      </c>
      <c r="F690" s="257" t="s">
        <v>798</v>
      </c>
      <c r="G690" s="255"/>
      <c r="H690" s="258">
        <v>24.350000000000001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4" t="s">
        <v>211</v>
      </c>
      <c r="AU690" s="264" t="s">
        <v>82</v>
      </c>
      <c r="AV690" s="14" t="s">
        <v>82</v>
      </c>
      <c r="AW690" s="14" t="s">
        <v>30</v>
      </c>
      <c r="AX690" s="14" t="s">
        <v>73</v>
      </c>
      <c r="AY690" s="264" t="s">
        <v>202</v>
      </c>
    </row>
    <row r="691" s="13" customFormat="1">
      <c r="A691" s="13"/>
      <c r="B691" s="243"/>
      <c r="C691" s="244"/>
      <c r="D691" s="245" t="s">
        <v>211</v>
      </c>
      <c r="E691" s="246" t="s">
        <v>1</v>
      </c>
      <c r="F691" s="247" t="s">
        <v>799</v>
      </c>
      <c r="G691" s="244"/>
      <c r="H691" s="246" t="s">
        <v>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211</v>
      </c>
      <c r="AU691" s="253" t="s">
        <v>82</v>
      </c>
      <c r="AV691" s="13" t="s">
        <v>80</v>
      </c>
      <c r="AW691" s="13" t="s">
        <v>30</v>
      </c>
      <c r="AX691" s="13" t="s">
        <v>73</v>
      </c>
      <c r="AY691" s="253" t="s">
        <v>202</v>
      </c>
    </row>
    <row r="692" s="14" customFormat="1">
      <c r="A692" s="14"/>
      <c r="B692" s="254"/>
      <c r="C692" s="255"/>
      <c r="D692" s="245" t="s">
        <v>211</v>
      </c>
      <c r="E692" s="256" t="s">
        <v>1</v>
      </c>
      <c r="F692" s="257" t="s">
        <v>800</v>
      </c>
      <c r="G692" s="255"/>
      <c r="H692" s="258">
        <v>8.7159999999999993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211</v>
      </c>
      <c r="AU692" s="264" t="s">
        <v>82</v>
      </c>
      <c r="AV692" s="14" t="s">
        <v>82</v>
      </c>
      <c r="AW692" s="14" t="s">
        <v>30</v>
      </c>
      <c r="AX692" s="14" t="s">
        <v>73</v>
      </c>
      <c r="AY692" s="264" t="s">
        <v>202</v>
      </c>
    </row>
    <row r="693" s="13" customFormat="1">
      <c r="A693" s="13"/>
      <c r="B693" s="243"/>
      <c r="C693" s="244"/>
      <c r="D693" s="245" t="s">
        <v>211</v>
      </c>
      <c r="E693" s="246" t="s">
        <v>1</v>
      </c>
      <c r="F693" s="247" t="s">
        <v>758</v>
      </c>
      <c r="G693" s="244"/>
      <c r="H693" s="246" t="s">
        <v>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211</v>
      </c>
      <c r="AU693" s="253" t="s">
        <v>82</v>
      </c>
      <c r="AV693" s="13" t="s">
        <v>80</v>
      </c>
      <c r="AW693" s="13" t="s">
        <v>30</v>
      </c>
      <c r="AX693" s="13" t="s">
        <v>73</v>
      </c>
      <c r="AY693" s="253" t="s">
        <v>202</v>
      </c>
    </row>
    <row r="694" s="14" customFormat="1">
      <c r="A694" s="14"/>
      <c r="B694" s="254"/>
      <c r="C694" s="255"/>
      <c r="D694" s="245" t="s">
        <v>211</v>
      </c>
      <c r="E694" s="256" t="s">
        <v>1</v>
      </c>
      <c r="F694" s="257" t="s">
        <v>801</v>
      </c>
      <c r="G694" s="255"/>
      <c r="H694" s="258">
        <v>75.144000000000005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211</v>
      </c>
      <c r="AU694" s="264" t="s">
        <v>82</v>
      </c>
      <c r="AV694" s="14" t="s">
        <v>82</v>
      </c>
      <c r="AW694" s="14" t="s">
        <v>30</v>
      </c>
      <c r="AX694" s="14" t="s">
        <v>73</v>
      </c>
      <c r="AY694" s="264" t="s">
        <v>202</v>
      </c>
    </row>
    <row r="695" s="13" customFormat="1">
      <c r="A695" s="13"/>
      <c r="B695" s="243"/>
      <c r="C695" s="244"/>
      <c r="D695" s="245" t="s">
        <v>211</v>
      </c>
      <c r="E695" s="246" t="s">
        <v>1</v>
      </c>
      <c r="F695" s="247" t="s">
        <v>759</v>
      </c>
      <c r="G695" s="244"/>
      <c r="H695" s="246" t="s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211</v>
      </c>
      <c r="AU695" s="253" t="s">
        <v>82</v>
      </c>
      <c r="AV695" s="13" t="s">
        <v>80</v>
      </c>
      <c r="AW695" s="13" t="s">
        <v>30</v>
      </c>
      <c r="AX695" s="13" t="s">
        <v>73</v>
      </c>
      <c r="AY695" s="253" t="s">
        <v>202</v>
      </c>
    </row>
    <row r="696" s="14" customFormat="1">
      <c r="A696" s="14"/>
      <c r="B696" s="254"/>
      <c r="C696" s="255"/>
      <c r="D696" s="245" t="s">
        <v>211</v>
      </c>
      <c r="E696" s="256" t="s">
        <v>1</v>
      </c>
      <c r="F696" s="257" t="s">
        <v>802</v>
      </c>
      <c r="G696" s="255"/>
      <c r="H696" s="258">
        <v>24.905000000000001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211</v>
      </c>
      <c r="AU696" s="264" t="s">
        <v>82</v>
      </c>
      <c r="AV696" s="14" t="s">
        <v>82</v>
      </c>
      <c r="AW696" s="14" t="s">
        <v>30</v>
      </c>
      <c r="AX696" s="14" t="s">
        <v>73</v>
      </c>
      <c r="AY696" s="264" t="s">
        <v>202</v>
      </c>
    </row>
    <row r="697" s="13" customFormat="1">
      <c r="A697" s="13"/>
      <c r="B697" s="243"/>
      <c r="C697" s="244"/>
      <c r="D697" s="245" t="s">
        <v>211</v>
      </c>
      <c r="E697" s="246" t="s">
        <v>1</v>
      </c>
      <c r="F697" s="247" t="s">
        <v>803</v>
      </c>
      <c r="G697" s="244"/>
      <c r="H697" s="246" t="s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211</v>
      </c>
      <c r="AU697" s="253" t="s">
        <v>82</v>
      </c>
      <c r="AV697" s="13" t="s">
        <v>80</v>
      </c>
      <c r="AW697" s="13" t="s">
        <v>30</v>
      </c>
      <c r="AX697" s="13" t="s">
        <v>73</v>
      </c>
      <c r="AY697" s="253" t="s">
        <v>202</v>
      </c>
    </row>
    <row r="698" s="14" customFormat="1">
      <c r="A698" s="14"/>
      <c r="B698" s="254"/>
      <c r="C698" s="255"/>
      <c r="D698" s="245" t="s">
        <v>211</v>
      </c>
      <c r="E698" s="256" t="s">
        <v>1</v>
      </c>
      <c r="F698" s="257" t="s">
        <v>804</v>
      </c>
      <c r="G698" s="255"/>
      <c r="H698" s="258">
        <v>-14.824</v>
      </c>
      <c r="I698" s="259"/>
      <c r="J698" s="255"/>
      <c r="K698" s="255"/>
      <c r="L698" s="260"/>
      <c r="M698" s="261"/>
      <c r="N698" s="262"/>
      <c r="O698" s="262"/>
      <c r="P698" s="262"/>
      <c r="Q698" s="262"/>
      <c r="R698" s="262"/>
      <c r="S698" s="262"/>
      <c r="T698" s="26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4" t="s">
        <v>211</v>
      </c>
      <c r="AU698" s="264" t="s">
        <v>82</v>
      </c>
      <c r="AV698" s="14" t="s">
        <v>82</v>
      </c>
      <c r="AW698" s="14" t="s">
        <v>30</v>
      </c>
      <c r="AX698" s="14" t="s">
        <v>73</v>
      </c>
      <c r="AY698" s="264" t="s">
        <v>202</v>
      </c>
    </row>
    <row r="699" s="13" customFormat="1">
      <c r="A699" s="13"/>
      <c r="B699" s="243"/>
      <c r="C699" s="244"/>
      <c r="D699" s="245" t="s">
        <v>211</v>
      </c>
      <c r="E699" s="246" t="s">
        <v>1</v>
      </c>
      <c r="F699" s="247" t="s">
        <v>787</v>
      </c>
      <c r="G699" s="244"/>
      <c r="H699" s="246" t="s">
        <v>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211</v>
      </c>
      <c r="AU699" s="253" t="s">
        <v>82</v>
      </c>
      <c r="AV699" s="13" t="s">
        <v>80</v>
      </c>
      <c r="AW699" s="13" t="s">
        <v>30</v>
      </c>
      <c r="AX699" s="13" t="s">
        <v>73</v>
      </c>
      <c r="AY699" s="253" t="s">
        <v>202</v>
      </c>
    </row>
    <row r="700" s="14" customFormat="1">
      <c r="A700" s="14"/>
      <c r="B700" s="254"/>
      <c r="C700" s="255"/>
      <c r="D700" s="245" t="s">
        <v>211</v>
      </c>
      <c r="E700" s="256" t="s">
        <v>1</v>
      </c>
      <c r="F700" s="257" t="s">
        <v>805</v>
      </c>
      <c r="G700" s="255"/>
      <c r="H700" s="258">
        <v>0.63600000000000001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211</v>
      </c>
      <c r="AU700" s="264" t="s">
        <v>82</v>
      </c>
      <c r="AV700" s="14" t="s">
        <v>82</v>
      </c>
      <c r="AW700" s="14" t="s">
        <v>30</v>
      </c>
      <c r="AX700" s="14" t="s">
        <v>73</v>
      </c>
      <c r="AY700" s="264" t="s">
        <v>202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806</v>
      </c>
      <c r="G701" s="255"/>
      <c r="H701" s="258">
        <v>6.1429999999999998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73</v>
      </c>
      <c r="AY701" s="264" t="s">
        <v>202</v>
      </c>
    </row>
    <row r="702" s="15" customFormat="1">
      <c r="A702" s="15"/>
      <c r="B702" s="265"/>
      <c r="C702" s="266"/>
      <c r="D702" s="245" t="s">
        <v>211</v>
      </c>
      <c r="E702" s="267" t="s">
        <v>1</v>
      </c>
      <c r="F702" s="268" t="s">
        <v>222</v>
      </c>
      <c r="G702" s="266"/>
      <c r="H702" s="269">
        <v>822.2349999999999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5" t="s">
        <v>211</v>
      </c>
      <c r="AU702" s="275" t="s">
        <v>82</v>
      </c>
      <c r="AV702" s="15" t="s">
        <v>209</v>
      </c>
      <c r="AW702" s="15" t="s">
        <v>30</v>
      </c>
      <c r="AX702" s="15" t="s">
        <v>80</v>
      </c>
      <c r="AY702" s="275" t="s">
        <v>202</v>
      </c>
    </row>
    <row r="703" s="2" customFormat="1" ht="24.15" customHeight="1">
      <c r="A703" s="40"/>
      <c r="B703" s="41"/>
      <c r="C703" s="230" t="s">
        <v>807</v>
      </c>
      <c r="D703" s="230" t="s">
        <v>204</v>
      </c>
      <c r="E703" s="231" t="s">
        <v>808</v>
      </c>
      <c r="F703" s="232" t="s">
        <v>809</v>
      </c>
      <c r="G703" s="233" t="s">
        <v>254</v>
      </c>
      <c r="H703" s="234">
        <v>26.800000000000001</v>
      </c>
      <c r="I703" s="235"/>
      <c r="J703" s="236">
        <f>ROUND(I703*H703,2)</f>
        <v>0</v>
      </c>
      <c r="K703" s="232" t="s">
        <v>208</v>
      </c>
      <c r="L703" s="46"/>
      <c r="M703" s="237" t="s">
        <v>1</v>
      </c>
      <c r="N703" s="238" t="s">
        <v>38</v>
      </c>
      <c r="O703" s="93"/>
      <c r="P703" s="239">
        <f>O703*H703</f>
        <v>0</v>
      </c>
      <c r="Q703" s="239">
        <v>0.0043839999999999999</v>
      </c>
      <c r="R703" s="239">
        <f>Q703*H703</f>
        <v>0.1174912</v>
      </c>
      <c r="S703" s="239">
        <v>0</v>
      </c>
      <c r="T703" s="240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1" t="s">
        <v>317</v>
      </c>
      <c r="AT703" s="241" t="s">
        <v>204</v>
      </c>
      <c r="AU703" s="241" t="s">
        <v>82</v>
      </c>
      <c r="AY703" s="19" t="s">
        <v>202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9" t="s">
        <v>80</v>
      </c>
      <c r="BK703" s="242">
        <f>ROUND(I703*H703,2)</f>
        <v>0</v>
      </c>
      <c r="BL703" s="19" t="s">
        <v>317</v>
      </c>
      <c r="BM703" s="241" t="s">
        <v>810</v>
      </c>
    </row>
    <row r="704" s="13" customFormat="1">
      <c r="A704" s="13"/>
      <c r="B704" s="243"/>
      <c r="C704" s="244"/>
      <c r="D704" s="245" t="s">
        <v>211</v>
      </c>
      <c r="E704" s="246" t="s">
        <v>1</v>
      </c>
      <c r="F704" s="247" t="s">
        <v>811</v>
      </c>
      <c r="G704" s="244"/>
      <c r="H704" s="246" t="s">
        <v>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211</v>
      </c>
      <c r="AU704" s="253" t="s">
        <v>82</v>
      </c>
      <c r="AV704" s="13" t="s">
        <v>80</v>
      </c>
      <c r="AW704" s="13" t="s">
        <v>30</v>
      </c>
      <c r="AX704" s="13" t="s">
        <v>73</v>
      </c>
      <c r="AY704" s="253" t="s">
        <v>202</v>
      </c>
    </row>
    <row r="705" s="14" customFormat="1">
      <c r="A705" s="14"/>
      <c r="B705" s="254"/>
      <c r="C705" s="255"/>
      <c r="D705" s="245" t="s">
        <v>211</v>
      </c>
      <c r="E705" s="256" t="s">
        <v>1</v>
      </c>
      <c r="F705" s="257" t="s">
        <v>812</v>
      </c>
      <c r="G705" s="255"/>
      <c r="H705" s="258">
        <v>20.800000000000001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211</v>
      </c>
      <c r="AU705" s="264" t="s">
        <v>82</v>
      </c>
      <c r="AV705" s="14" t="s">
        <v>82</v>
      </c>
      <c r="AW705" s="14" t="s">
        <v>30</v>
      </c>
      <c r="AX705" s="14" t="s">
        <v>73</v>
      </c>
      <c r="AY705" s="264" t="s">
        <v>202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813</v>
      </c>
      <c r="G706" s="255"/>
      <c r="H706" s="258">
        <v>6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73</v>
      </c>
      <c r="AY706" s="264" t="s">
        <v>202</v>
      </c>
    </row>
    <row r="707" s="15" customFormat="1">
      <c r="A707" s="15"/>
      <c r="B707" s="265"/>
      <c r="C707" s="266"/>
      <c r="D707" s="245" t="s">
        <v>211</v>
      </c>
      <c r="E707" s="267" t="s">
        <v>1</v>
      </c>
      <c r="F707" s="268" t="s">
        <v>222</v>
      </c>
      <c r="G707" s="266"/>
      <c r="H707" s="269">
        <v>26.800000000000001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5" t="s">
        <v>211</v>
      </c>
      <c r="AU707" s="275" t="s">
        <v>82</v>
      </c>
      <c r="AV707" s="15" t="s">
        <v>209</v>
      </c>
      <c r="AW707" s="15" t="s">
        <v>30</v>
      </c>
      <c r="AX707" s="15" t="s">
        <v>80</v>
      </c>
      <c r="AY707" s="275" t="s">
        <v>202</v>
      </c>
    </row>
    <row r="708" s="2" customFormat="1" ht="24.15" customHeight="1">
      <c r="A708" s="40"/>
      <c r="B708" s="41"/>
      <c r="C708" s="230" t="s">
        <v>814</v>
      </c>
      <c r="D708" s="230" t="s">
        <v>204</v>
      </c>
      <c r="E708" s="231" t="s">
        <v>815</v>
      </c>
      <c r="F708" s="232" t="s">
        <v>816</v>
      </c>
      <c r="G708" s="233" t="s">
        <v>254</v>
      </c>
      <c r="H708" s="234">
        <v>586.101</v>
      </c>
      <c r="I708" s="235"/>
      <c r="J708" s="236">
        <f>ROUND(I708*H708,2)</f>
        <v>0</v>
      </c>
      <c r="K708" s="232" t="s">
        <v>208</v>
      </c>
      <c r="L708" s="46"/>
      <c r="M708" s="237" t="s">
        <v>1</v>
      </c>
      <c r="N708" s="238" t="s">
        <v>38</v>
      </c>
      <c r="O708" s="93"/>
      <c r="P708" s="239">
        <f>O708*H708</f>
        <v>0</v>
      </c>
      <c r="Q708" s="239">
        <v>0.00020000000000000001</v>
      </c>
      <c r="R708" s="239">
        <f>Q708*H708</f>
        <v>0.11722020000000001</v>
      </c>
      <c r="S708" s="239">
        <v>0</v>
      </c>
      <c r="T708" s="240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1" t="s">
        <v>209</v>
      </c>
      <c r="AT708" s="241" t="s">
        <v>204</v>
      </c>
      <c r="AU708" s="241" t="s">
        <v>82</v>
      </c>
      <c r="AY708" s="19" t="s">
        <v>202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9" t="s">
        <v>80</v>
      </c>
      <c r="BK708" s="242">
        <f>ROUND(I708*H708,2)</f>
        <v>0</v>
      </c>
      <c r="BL708" s="19" t="s">
        <v>209</v>
      </c>
      <c r="BM708" s="241" t="s">
        <v>817</v>
      </c>
    </row>
    <row r="709" s="2" customFormat="1" ht="44.25" customHeight="1">
      <c r="A709" s="40"/>
      <c r="B709" s="41"/>
      <c r="C709" s="230" t="s">
        <v>818</v>
      </c>
      <c r="D709" s="230" t="s">
        <v>204</v>
      </c>
      <c r="E709" s="231" t="s">
        <v>819</v>
      </c>
      <c r="F709" s="232" t="s">
        <v>820</v>
      </c>
      <c r="G709" s="233" t="s">
        <v>254</v>
      </c>
      <c r="H709" s="234">
        <v>561.91999999999996</v>
      </c>
      <c r="I709" s="235"/>
      <c r="J709" s="236">
        <f>ROUND(I709*H709,2)</f>
        <v>0</v>
      </c>
      <c r="K709" s="232" t="s">
        <v>208</v>
      </c>
      <c r="L709" s="46"/>
      <c r="M709" s="237" t="s">
        <v>1</v>
      </c>
      <c r="N709" s="238" t="s">
        <v>38</v>
      </c>
      <c r="O709" s="93"/>
      <c r="P709" s="239">
        <f>O709*H709</f>
        <v>0</v>
      </c>
      <c r="Q709" s="239">
        <v>0.01159696</v>
      </c>
      <c r="R709" s="239">
        <f>Q709*H709</f>
        <v>6.5165637631999997</v>
      </c>
      <c r="S709" s="239">
        <v>0</v>
      </c>
      <c r="T709" s="240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1" t="s">
        <v>209</v>
      </c>
      <c r="AT709" s="241" t="s">
        <v>204</v>
      </c>
      <c r="AU709" s="241" t="s">
        <v>82</v>
      </c>
      <c r="AY709" s="19" t="s">
        <v>202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9" t="s">
        <v>80</v>
      </c>
      <c r="BK709" s="242">
        <f>ROUND(I709*H709,2)</f>
        <v>0</v>
      </c>
      <c r="BL709" s="19" t="s">
        <v>209</v>
      </c>
      <c r="BM709" s="241" t="s">
        <v>821</v>
      </c>
    </row>
    <row r="710" s="13" customFormat="1">
      <c r="A710" s="13"/>
      <c r="B710" s="243"/>
      <c r="C710" s="244"/>
      <c r="D710" s="245" t="s">
        <v>211</v>
      </c>
      <c r="E710" s="246" t="s">
        <v>1</v>
      </c>
      <c r="F710" s="247" t="s">
        <v>329</v>
      </c>
      <c r="G710" s="244"/>
      <c r="H710" s="246" t="s">
        <v>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211</v>
      </c>
      <c r="AU710" s="253" t="s">
        <v>82</v>
      </c>
      <c r="AV710" s="13" t="s">
        <v>80</v>
      </c>
      <c r="AW710" s="13" t="s">
        <v>30</v>
      </c>
      <c r="AX710" s="13" t="s">
        <v>73</v>
      </c>
      <c r="AY710" s="253" t="s">
        <v>202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822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823</v>
      </c>
      <c r="G712" s="255"/>
      <c r="H712" s="258">
        <v>52.439999999999998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73</v>
      </c>
      <c r="AY712" s="264" t="s">
        <v>202</v>
      </c>
    </row>
    <row r="713" s="13" customFormat="1">
      <c r="A713" s="13"/>
      <c r="B713" s="243"/>
      <c r="C713" s="244"/>
      <c r="D713" s="245" t="s">
        <v>211</v>
      </c>
      <c r="E713" s="246" t="s">
        <v>1</v>
      </c>
      <c r="F713" s="247" t="s">
        <v>824</v>
      </c>
      <c r="G713" s="244"/>
      <c r="H713" s="246" t="s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211</v>
      </c>
      <c r="AU713" s="253" t="s">
        <v>82</v>
      </c>
      <c r="AV713" s="13" t="s">
        <v>80</v>
      </c>
      <c r="AW713" s="13" t="s">
        <v>30</v>
      </c>
      <c r="AX713" s="13" t="s">
        <v>73</v>
      </c>
      <c r="AY713" s="253" t="s">
        <v>202</v>
      </c>
    </row>
    <row r="714" s="14" customFormat="1">
      <c r="A714" s="14"/>
      <c r="B714" s="254"/>
      <c r="C714" s="255"/>
      <c r="D714" s="245" t="s">
        <v>211</v>
      </c>
      <c r="E714" s="256" t="s">
        <v>1</v>
      </c>
      <c r="F714" s="257" t="s">
        <v>825</v>
      </c>
      <c r="G714" s="255"/>
      <c r="H714" s="258">
        <v>52.200000000000003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211</v>
      </c>
      <c r="AU714" s="264" t="s">
        <v>82</v>
      </c>
      <c r="AV714" s="14" t="s">
        <v>82</v>
      </c>
      <c r="AW714" s="14" t="s">
        <v>30</v>
      </c>
      <c r="AX714" s="14" t="s">
        <v>73</v>
      </c>
      <c r="AY714" s="264" t="s">
        <v>202</v>
      </c>
    </row>
    <row r="715" s="13" customFormat="1">
      <c r="A715" s="13"/>
      <c r="B715" s="243"/>
      <c r="C715" s="244"/>
      <c r="D715" s="245" t="s">
        <v>211</v>
      </c>
      <c r="E715" s="246" t="s">
        <v>1</v>
      </c>
      <c r="F715" s="247" t="s">
        <v>826</v>
      </c>
      <c r="G715" s="244"/>
      <c r="H715" s="246" t="s">
        <v>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211</v>
      </c>
      <c r="AU715" s="253" t="s">
        <v>82</v>
      </c>
      <c r="AV715" s="13" t="s">
        <v>80</v>
      </c>
      <c r="AW715" s="13" t="s">
        <v>30</v>
      </c>
      <c r="AX715" s="13" t="s">
        <v>73</v>
      </c>
      <c r="AY715" s="253" t="s">
        <v>202</v>
      </c>
    </row>
    <row r="716" s="14" customFormat="1">
      <c r="A716" s="14"/>
      <c r="B716" s="254"/>
      <c r="C716" s="255"/>
      <c r="D716" s="245" t="s">
        <v>211</v>
      </c>
      <c r="E716" s="256" t="s">
        <v>1</v>
      </c>
      <c r="F716" s="257" t="s">
        <v>827</v>
      </c>
      <c r="G716" s="255"/>
      <c r="H716" s="258">
        <v>194.63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4" t="s">
        <v>211</v>
      </c>
      <c r="AU716" s="264" t="s">
        <v>82</v>
      </c>
      <c r="AV716" s="14" t="s">
        <v>82</v>
      </c>
      <c r="AW716" s="14" t="s">
        <v>30</v>
      </c>
      <c r="AX716" s="14" t="s">
        <v>73</v>
      </c>
      <c r="AY716" s="264" t="s">
        <v>202</v>
      </c>
    </row>
    <row r="717" s="13" customFormat="1">
      <c r="A717" s="13"/>
      <c r="B717" s="243"/>
      <c r="C717" s="244"/>
      <c r="D717" s="245" t="s">
        <v>211</v>
      </c>
      <c r="E717" s="246" t="s">
        <v>1</v>
      </c>
      <c r="F717" s="247" t="s">
        <v>828</v>
      </c>
      <c r="G717" s="244"/>
      <c r="H717" s="246" t="s">
        <v>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211</v>
      </c>
      <c r="AU717" s="253" t="s">
        <v>82</v>
      </c>
      <c r="AV717" s="13" t="s">
        <v>80</v>
      </c>
      <c r="AW717" s="13" t="s">
        <v>30</v>
      </c>
      <c r="AX717" s="13" t="s">
        <v>73</v>
      </c>
      <c r="AY717" s="253" t="s">
        <v>202</v>
      </c>
    </row>
    <row r="718" s="14" customFormat="1">
      <c r="A718" s="14"/>
      <c r="B718" s="254"/>
      <c r="C718" s="255"/>
      <c r="D718" s="245" t="s">
        <v>211</v>
      </c>
      <c r="E718" s="256" t="s">
        <v>1</v>
      </c>
      <c r="F718" s="257" t="s">
        <v>829</v>
      </c>
      <c r="G718" s="255"/>
      <c r="H718" s="258">
        <v>215.84999999999999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4" t="s">
        <v>211</v>
      </c>
      <c r="AU718" s="264" t="s">
        <v>82</v>
      </c>
      <c r="AV718" s="14" t="s">
        <v>82</v>
      </c>
      <c r="AW718" s="14" t="s">
        <v>30</v>
      </c>
      <c r="AX718" s="14" t="s">
        <v>73</v>
      </c>
      <c r="AY718" s="264" t="s">
        <v>202</v>
      </c>
    </row>
    <row r="719" s="13" customFormat="1">
      <c r="A719" s="13"/>
      <c r="B719" s="243"/>
      <c r="C719" s="244"/>
      <c r="D719" s="245" t="s">
        <v>211</v>
      </c>
      <c r="E719" s="246" t="s">
        <v>1</v>
      </c>
      <c r="F719" s="247" t="s">
        <v>830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211</v>
      </c>
      <c r="AU719" s="253" t="s">
        <v>82</v>
      </c>
      <c r="AV719" s="13" t="s">
        <v>80</v>
      </c>
      <c r="AW719" s="13" t="s">
        <v>30</v>
      </c>
      <c r="AX719" s="13" t="s">
        <v>73</v>
      </c>
      <c r="AY719" s="253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831</v>
      </c>
      <c r="G720" s="255"/>
      <c r="H720" s="258">
        <v>7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73</v>
      </c>
      <c r="AY720" s="264" t="s">
        <v>202</v>
      </c>
    </row>
    <row r="721" s="13" customFormat="1">
      <c r="A721" s="13"/>
      <c r="B721" s="243"/>
      <c r="C721" s="244"/>
      <c r="D721" s="245" t="s">
        <v>211</v>
      </c>
      <c r="E721" s="246" t="s">
        <v>1</v>
      </c>
      <c r="F721" s="247" t="s">
        <v>832</v>
      </c>
      <c r="G721" s="244"/>
      <c r="H721" s="246" t="s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211</v>
      </c>
      <c r="AU721" s="253" t="s">
        <v>82</v>
      </c>
      <c r="AV721" s="13" t="s">
        <v>80</v>
      </c>
      <c r="AW721" s="13" t="s">
        <v>30</v>
      </c>
      <c r="AX721" s="13" t="s">
        <v>73</v>
      </c>
      <c r="AY721" s="253" t="s">
        <v>202</v>
      </c>
    </row>
    <row r="722" s="14" customFormat="1">
      <c r="A722" s="14"/>
      <c r="B722" s="254"/>
      <c r="C722" s="255"/>
      <c r="D722" s="245" t="s">
        <v>211</v>
      </c>
      <c r="E722" s="256" t="s">
        <v>1</v>
      </c>
      <c r="F722" s="257" t="s">
        <v>833</v>
      </c>
      <c r="G722" s="255"/>
      <c r="H722" s="258">
        <v>20.879999999999999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4" t="s">
        <v>211</v>
      </c>
      <c r="AU722" s="264" t="s">
        <v>82</v>
      </c>
      <c r="AV722" s="14" t="s">
        <v>82</v>
      </c>
      <c r="AW722" s="14" t="s">
        <v>30</v>
      </c>
      <c r="AX722" s="14" t="s">
        <v>73</v>
      </c>
      <c r="AY722" s="264" t="s">
        <v>202</v>
      </c>
    </row>
    <row r="723" s="13" customFormat="1">
      <c r="A723" s="13"/>
      <c r="B723" s="243"/>
      <c r="C723" s="244"/>
      <c r="D723" s="245" t="s">
        <v>211</v>
      </c>
      <c r="E723" s="246" t="s">
        <v>1</v>
      </c>
      <c r="F723" s="247" t="s">
        <v>834</v>
      </c>
      <c r="G723" s="244"/>
      <c r="H723" s="246" t="s">
        <v>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211</v>
      </c>
      <c r="AU723" s="253" t="s">
        <v>82</v>
      </c>
      <c r="AV723" s="13" t="s">
        <v>80</v>
      </c>
      <c r="AW723" s="13" t="s">
        <v>30</v>
      </c>
      <c r="AX723" s="13" t="s">
        <v>73</v>
      </c>
      <c r="AY723" s="253" t="s">
        <v>202</v>
      </c>
    </row>
    <row r="724" s="14" customFormat="1">
      <c r="A724" s="14"/>
      <c r="B724" s="254"/>
      <c r="C724" s="255"/>
      <c r="D724" s="245" t="s">
        <v>211</v>
      </c>
      <c r="E724" s="256" t="s">
        <v>1</v>
      </c>
      <c r="F724" s="257" t="s">
        <v>835</v>
      </c>
      <c r="G724" s="255"/>
      <c r="H724" s="258">
        <v>8.5199999999999996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4" t="s">
        <v>211</v>
      </c>
      <c r="AU724" s="264" t="s">
        <v>82</v>
      </c>
      <c r="AV724" s="14" t="s">
        <v>82</v>
      </c>
      <c r="AW724" s="14" t="s">
        <v>30</v>
      </c>
      <c r="AX724" s="14" t="s">
        <v>73</v>
      </c>
      <c r="AY724" s="264" t="s">
        <v>202</v>
      </c>
    </row>
    <row r="725" s="14" customFormat="1">
      <c r="A725" s="14"/>
      <c r="B725" s="254"/>
      <c r="C725" s="255"/>
      <c r="D725" s="245" t="s">
        <v>211</v>
      </c>
      <c r="E725" s="256" t="s">
        <v>1</v>
      </c>
      <c r="F725" s="257" t="s">
        <v>836</v>
      </c>
      <c r="G725" s="255"/>
      <c r="H725" s="258">
        <v>10.4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211</v>
      </c>
      <c r="AU725" s="264" t="s">
        <v>82</v>
      </c>
      <c r="AV725" s="14" t="s">
        <v>82</v>
      </c>
      <c r="AW725" s="14" t="s">
        <v>30</v>
      </c>
      <c r="AX725" s="14" t="s">
        <v>73</v>
      </c>
      <c r="AY725" s="264" t="s">
        <v>202</v>
      </c>
    </row>
    <row r="726" s="15" customFormat="1">
      <c r="A726" s="15"/>
      <c r="B726" s="265"/>
      <c r="C726" s="266"/>
      <c r="D726" s="245" t="s">
        <v>211</v>
      </c>
      <c r="E726" s="267" t="s">
        <v>1</v>
      </c>
      <c r="F726" s="268" t="s">
        <v>222</v>
      </c>
      <c r="G726" s="266"/>
      <c r="H726" s="269">
        <v>561.91999999999996</v>
      </c>
      <c r="I726" s="270"/>
      <c r="J726" s="266"/>
      <c r="K726" s="266"/>
      <c r="L726" s="271"/>
      <c r="M726" s="272"/>
      <c r="N726" s="273"/>
      <c r="O726" s="273"/>
      <c r="P726" s="273"/>
      <c r="Q726" s="273"/>
      <c r="R726" s="273"/>
      <c r="S726" s="273"/>
      <c r="T726" s="27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5" t="s">
        <v>211</v>
      </c>
      <c r="AU726" s="275" t="s">
        <v>82</v>
      </c>
      <c r="AV726" s="15" t="s">
        <v>209</v>
      </c>
      <c r="AW726" s="15" t="s">
        <v>30</v>
      </c>
      <c r="AX726" s="15" t="s">
        <v>80</v>
      </c>
      <c r="AY726" s="275" t="s">
        <v>202</v>
      </c>
    </row>
    <row r="727" s="2" customFormat="1" ht="24.15" customHeight="1">
      <c r="A727" s="40"/>
      <c r="B727" s="41"/>
      <c r="C727" s="287" t="s">
        <v>837</v>
      </c>
      <c r="D727" s="287" t="s">
        <v>534</v>
      </c>
      <c r="E727" s="288" t="s">
        <v>838</v>
      </c>
      <c r="F727" s="289" t="s">
        <v>839</v>
      </c>
      <c r="G727" s="290" t="s">
        <v>254</v>
      </c>
      <c r="H727" s="291">
        <v>561.91999999999996</v>
      </c>
      <c r="I727" s="292"/>
      <c r="J727" s="293">
        <f>ROUND(I727*H727,2)</f>
        <v>0</v>
      </c>
      <c r="K727" s="289" t="s">
        <v>208</v>
      </c>
      <c r="L727" s="294"/>
      <c r="M727" s="295" t="s">
        <v>1</v>
      </c>
      <c r="N727" s="296" t="s">
        <v>38</v>
      </c>
      <c r="O727" s="93"/>
      <c r="P727" s="239">
        <f>O727*H727</f>
        <v>0</v>
      </c>
      <c r="Q727" s="239">
        <v>0.021999999999999999</v>
      </c>
      <c r="R727" s="239">
        <f>Q727*H727</f>
        <v>12.362239999999998</v>
      </c>
      <c r="S727" s="239">
        <v>0</v>
      </c>
      <c r="T727" s="24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1" t="s">
        <v>270</v>
      </c>
      <c r="AT727" s="241" t="s">
        <v>534</v>
      </c>
      <c r="AU727" s="241" t="s">
        <v>82</v>
      </c>
      <c r="AY727" s="19" t="s">
        <v>202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9" t="s">
        <v>80</v>
      </c>
      <c r="BK727" s="242">
        <f>ROUND(I727*H727,2)</f>
        <v>0</v>
      </c>
      <c r="BL727" s="19" t="s">
        <v>209</v>
      </c>
      <c r="BM727" s="241" t="s">
        <v>840</v>
      </c>
    </row>
    <row r="728" s="2" customFormat="1" ht="37.8" customHeight="1">
      <c r="A728" s="40"/>
      <c r="B728" s="41"/>
      <c r="C728" s="230" t="s">
        <v>841</v>
      </c>
      <c r="D728" s="230" t="s">
        <v>204</v>
      </c>
      <c r="E728" s="231" t="s">
        <v>842</v>
      </c>
      <c r="F728" s="232" t="s">
        <v>843</v>
      </c>
      <c r="G728" s="233" t="s">
        <v>844</v>
      </c>
      <c r="H728" s="234">
        <v>11.536</v>
      </c>
      <c r="I728" s="235"/>
      <c r="J728" s="236">
        <f>ROUND(I728*H728,2)</f>
        <v>0</v>
      </c>
      <c r="K728" s="232" t="s">
        <v>208</v>
      </c>
      <c r="L728" s="46"/>
      <c r="M728" s="237" t="s">
        <v>1</v>
      </c>
      <c r="N728" s="238" t="s">
        <v>38</v>
      </c>
      <c r="O728" s="93"/>
      <c r="P728" s="239">
        <f>O728*H728</f>
        <v>0</v>
      </c>
      <c r="Q728" s="239">
        <v>0.001758</v>
      </c>
      <c r="R728" s="239">
        <f>Q728*H728</f>
        <v>0.020280288</v>
      </c>
      <c r="S728" s="239">
        <v>0</v>
      </c>
      <c r="T728" s="24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1" t="s">
        <v>209</v>
      </c>
      <c r="AT728" s="241" t="s">
        <v>204</v>
      </c>
      <c r="AU728" s="241" t="s">
        <v>82</v>
      </c>
      <c r="AY728" s="19" t="s">
        <v>202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9" t="s">
        <v>80</v>
      </c>
      <c r="BK728" s="242">
        <f>ROUND(I728*H728,2)</f>
        <v>0</v>
      </c>
      <c r="BL728" s="19" t="s">
        <v>209</v>
      </c>
      <c r="BM728" s="241" t="s">
        <v>845</v>
      </c>
    </row>
    <row r="729" s="13" customFormat="1">
      <c r="A729" s="13"/>
      <c r="B729" s="243"/>
      <c r="C729" s="244"/>
      <c r="D729" s="245" t="s">
        <v>211</v>
      </c>
      <c r="E729" s="246" t="s">
        <v>1</v>
      </c>
      <c r="F729" s="247" t="s">
        <v>846</v>
      </c>
      <c r="G729" s="244"/>
      <c r="H729" s="246" t="s">
        <v>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3" t="s">
        <v>211</v>
      </c>
      <c r="AU729" s="253" t="s">
        <v>82</v>
      </c>
      <c r="AV729" s="13" t="s">
        <v>80</v>
      </c>
      <c r="AW729" s="13" t="s">
        <v>30</v>
      </c>
      <c r="AX729" s="13" t="s">
        <v>73</v>
      </c>
      <c r="AY729" s="253" t="s">
        <v>202</v>
      </c>
    </row>
    <row r="730" s="14" customFormat="1">
      <c r="A730" s="14"/>
      <c r="B730" s="254"/>
      <c r="C730" s="255"/>
      <c r="D730" s="245" t="s">
        <v>211</v>
      </c>
      <c r="E730" s="256" t="s">
        <v>1</v>
      </c>
      <c r="F730" s="257" t="s">
        <v>847</v>
      </c>
      <c r="G730" s="255"/>
      <c r="H730" s="258">
        <v>1.98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4" t="s">
        <v>211</v>
      </c>
      <c r="AU730" s="264" t="s">
        <v>82</v>
      </c>
      <c r="AV730" s="14" t="s">
        <v>82</v>
      </c>
      <c r="AW730" s="14" t="s">
        <v>30</v>
      </c>
      <c r="AX730" s="14" t="s">
        <v>73</v>
      </c>
      <c r="AY730" s="264" t="s">
        <v>202</v>
      </c>
    </row>
    <row r="731" s="14" customFormat="1">
      <c r="A731" s="14"/>
      <c r="B731" s="254"/>
      <c r="C731" s="255"/>
      <c r="D731" s="245" t="s">
        <v>211</v>
      </c>
      <c r="E731" s="256" t="s">
        <v>1</v>
      </c>
      <c r="F731" s="257" t="s">
        <v>848</v>
      </c>
      <c r="G731" s="255"/>
      <c r="H731" s="258">
        <v>1.0049999999999999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211</v>
      </c>
      <c r="AU731" s="264" t="s">
        <v>82</v>
      </c>
      <c r="AV731" s="14" t="s">
        <v>82</v>
      </c>
      <c r="AW731" s="14" t="s">
        <v>30</v>
      </c>
      <c r="AX731" s="14" t="s">
        <v>73</v>
      </c>
      <c r="AY731" s="264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849</v>
      </c>
      <c r="G732" s="255"/>
      <c r="H732" s="258">
        <v>0.503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73</v>
      </c>
      <c r="AY732" s="264" t="s">
        <v>202</v>
      </c>
    </row>
    <row r="733" s="14" customFormat="1">
      <c r="A733" s="14"/>
      <c r="B733" s="254"/>
      <c r="C733" s="255"/>
      <c r="D733" s="245" t="s">
        <v>211</v>
      </c>
      <c r="E733" s="256" t="s">
        <v>1</v>
      </c>
      <c r="F733" s="257" t="s">
        <v>850</v>
      </c>
      <c r="G733" s="255"/>
      <c r="H733" s="258">
        <v>1.395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211</v>
      </c>
      <c r="AU733" s="264" t="s">
        <v>82</v>
      </c>
      <c r="AV733" s="14" t="s">
        <v>82</v>
      </c>
      <c r="AW733" s="14" t="s">
        <v>30</v>
      </c>
      <c r="AX733" s="14" t="s">
        <v>73</v>
      </c>
      <c r="AY733" s="264" t="s">
        <v>202</v>
      </c>
    </row>
    <row r="734" s="14" customFormat="1">
      <c r="A734" s="14"/>
      <c r="B734" s="254"/>
      <c r="C734" s="255"/>
      <c r="D734" s="245" t="s">
        <v>211</v>
      </c>
      <c r="E734" s="256" t="s">
        <v>1</v>
      </c>
      <c r="F734" s="257" t="s">
        <v>850</v>
      </c>
      <c r="G734" s="255"/>
      <c r="H734" s="258">
        <v>1.395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211</v>
      </c>
      <c r="AU734" s="264" t="s">
        <v>82</v>
      </c>
      <c r="AV734" s="14" t="s">
        <v>82</v>
      </c>
      <c r="AW734" s="14" t="s">
        <v>30</v>
      </c>
      <c r="AX734" s="14" t="s">
        <v>73</v>
      </c>
      <c r="AY734" s="264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851</v>
      </c>
      <c r="G735" s="255"/>
      <c r="H735" s="258">
        <v>3.21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4" customFormat="1">
      <c r="A736" s="14"/>
      <c r="B736" s="254"/>
      <c r="C736" s="255"/>
      <c r="D736" s="245" t="s">
        <v>211</v>
      </c>
      <c r="E736" s="256" t="s">
        <v>1</v>
      </c>
      <c r="F736" s="257" t="s">
        <v>852</v>
      </c>
      <c r="G736" s="255"/>
      <c r="H736" s="258">
        <v>2.048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4" t="s">
        <v>211</v>
      </c>
      <c r="AU736" s="264" t="s">
        <v>82</v>
      </c>
      <c r="AV736" s="14" t="s">
        <v>82</v>
      </c>
      <c r="AW736" s="14" t="s">
        <v>30</v>
      </c>
      <c r="AX736" s="14" t="s">
        <v>73</v>
      </c>
      <c r="AY736" s="264" t="s">
        <v>202</v>
      </c>
    </row>
    <row r="737" s="15" customFormat="1">
      <c r="A737" s="15"/>
      <c r="B737" s="265"/>
      <c r="C737" s="266"/>
      <c r="D737" s="245" t="s">
        <v>211</v>
      </c>
      <c r="E737" s="267" t="s">
        <v>1</v>
      </c>
      <c r="F737" s="268" t="s">
        <v>222</v>
      </c>
      <c r="G737" s="266"/>
      <c r="H737" s="269">
        <v>11.536</v>
      </c>
      <c r="I737" s="270"/>
      <c r="J737" s="266"/>
      <c r="K737" s="266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211</v>
      </c>
      <c r="AU737" s="275" t="s">
        <v>82</v>
      </c>
      <c r="AV737" s="15" t="s">
        <v>209</v>
      </c>
      <c r="AW737" s="15" t="s">
        <v>30</v>
      </c>
      <c r="AX737" s="15" t="s">
        <v>80</v>
      </c>
      <c r="AY737" s="275" t="s">
        <v>202</v>
      </c>
    </row>
    <row r="738" s="2" customFormat="1" ht="37.8" customHeight="1">
      <c r="A738" s="40"/>
      <c r="B738" s="41"/>
      <c r="C738" s="230" t="s">
        <v>853</v>
      </c>
      <c r="D738" s="230" t="s">
        <v>204</v>
      </c>
      <c r="E738" s="231" t="s">
        <v>854</v>
      </c>
      <c r="F738" s="232" t="s">
        <v>855</v>
      </c>
      <c r="G738" s="233" t="s">
        <v>844</v>
      </c>
      <c r="H738" s="234">
        <v>10.446999999999999</v>
      </c>
      <c r="I738" s="235"/>
      <c r="J738" s="236">
        <f>ROUND(I738*H738,2)</f>
        <v>0</v>
      </c>
      <c r="K738" s="232" t="s">
        <v>208</v>
      </c>
      <c r="L738" s="46"/>
      <c r="M738" s="237" t="s">
        <v>1</v>
      </c>
      <c r="N738" s="238" t="s">
        <v>38</v>
      </c>
      <c r="O738" s="93"/>
      <c r="P738" s="239">
        <f>O738*H738</f>
        <v>0</v>
      </c>
      <c r="Q738" s="239">
        <v>0.0033899999999999998</v>
      </c>
      <c r="R738" s="239">
        <f>Q738*H738</f>
        <v>0.035415329999999995</v>
      </c>
      <c r="S738" s="239">
        <v>0</v>
      </c>
      <c r="T738" s="240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1" t="s">
        <v>209</v>
      </c>
      <c r="AT738" s="241" t="s">
        <v>204</v>
      </c>
      <c r="AU738" s="241" t="s">
        <v>82</v>
      </c>
      <c r="AY738" s="19" t="s">
        <v>202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9" t="s">
        <v>80</v>
      </c>
      <c r="BK738" s="242">
        <f>ROUND(I738*H738,2)</f>
        <v>0</v>
      </c>
      <c r="BL738" s="19" t="s">
        <v>209</v>
      </c>
      <c r="BM738" s="241" t="s">
        <v>856</v>
      </c>
    </row>
    <row r="739" s="13" customFormat="1">
      <c r="A739" s="13"/>
      <c r="B739" s="243"/>
      <c r="C739" s="244"/>
      <c r="D739" s="245" t="s">
        <v>211</v>
      </c>
      <c r="E739" s="246" t="s">
        <v>1</v>
      </c>
      <c r="F739" s="247" t="s">
        <v>846</v>
      </c>
      <c r="G739" s="244"/>
      <c r="H739" s="246" t="s">
        <v>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211</v>
      </c>
      <c r="AU739" s="253" t="s">
        <v>82</v>
      </c>
      <c r="AV739" s="13" t="s">
        <v>80</v>
      </c>
      <c r="AW739" s="13" t="s">
        <v>30</v>
      </c>
      <c r="AX739" s="13" t="s">
        <v>73</v>
      </c>
      <c r="AY739" s="253" t="s">
        <v>202</v>
      </c>
    </row>
    <row r="740" s="14" customFormat="1">
      <c r="A740" s="14"/>
      <c r="B740" s="254"/>
      <c r="C740" s="255"/>
      <c r="D740" s="245" t="s">
        <v>211</v>
      </c>
      <c r="E740" s="256" t="s">
        <v>1</v>
      </c>
      <c r="F740" s="257" t="s">
        <v>857</v>
      </c>
      <c r="G740" s="255"/>
      <c r="H740" s="258">
        <v>2.544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211</v>
      </c>
      <c r="AU740" s="264" t="s">
        <v>82</v>
      </c>
      <c r="AV740" s="14" t="s">
        <v>82</v>
      </c>
      <c r="AW740" s="14" t="s">
        <v>30</v>
      </c>
      <c r="AX740" s="14" t="s">
        <v>73</v>
      </c>
      <c r="AY740" s="264" t="s">
        <v>202</v>
      </c>
    </row>
    <row r="741" s="14" customFormat="1">
      <c r="A741" s="14"/>
      <c r="B741" s="254"/>
      <c r="C741" s="255"/>
      <c r="D741" s="245" t="s">
        <v>211</v>
      </c>
      <c r="E741" s="256" t="s">
        <v>1</v>
      </c>
      <c r="F741" s="257" t="s">
        <v>858</v>
      </c>
      <c r="G741" s="255"/>
      <c r="H741" s="258">
        <v>2.544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4" t="s">
        <v>211</v>
      </c>
      <c r="AU741" s="264" t="s">
        <v>82</v>
      </c>
      <c r="AV741" s="14" t="s">
        <v>82</v>
      </c>
      <c r="AW741" s="14" t="s">
        <v>30</v>
      </c>
      <c r="AX741" s="14" t="s">
        <v>73</v>
      </c>
      <c r="AY741" s="264" t="s">
        <v>202</v>
      </c>
    </row>
    <row r="742" s="14" customFormat="1">
      <c r="A742" s="14"/>
      <c r="B742" s="254"/>
      <c r="C742" s="255"/>
      <c r="D742" s="245" t="s">
        <v>211</v>
      </c>
      <c r="E742" s="256" t="s">
        <v>1</v>
      </c>
      <c r="F742" s="257" t="s">
        <v>859</v>
      </c>
      <c r="G742" s="255"/>
      <c r="H742" s="258">
        <v>5.359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211</v>
      </c>
      <c r="AU742" s="264" t="s">
        <v>82</v>
      </c>
      <c r="AV742" s="14" t="s">
        <v>82</v>
      </c>
      <c r="AW742" s="14" t="s">
        <v>30</v>
      </c>
      <c r="AX742" s="14" t="s">
        <v>73</v>
      </c>
      <c r="AY742" s="264" t="s">
        <v>202</v>
      </c>
    </row>
    <row r="743" s="15" customFormat="1">
      <c r="A743" s="15"/>
      <c r="B743" s="265"/>
      <c r="C743" s="266"/>
      <c r="D743" s="245" t="s">
        <v>211</v>
      </c>
      <c r="E743" s="267" t="s">
        <v>1</v>
      </c>
      <c r="F743" s="268" t="s">
        <v>222</v>
      </c>
      <c r="G743" s="266"/>
      <c r="H743" s="269">
        <v>10.446999999999999</v>
      </c>
      <c r="I743" s="270"/>
      <c r="J743" s="266"/>
      <c r="K743" s="266"/>
      <c r="L743" s="271"/>
      <c r="M743" s="272"/>
      <c r="N743" s="273"/>
      <c r="O743" s="273"/>
      <c r="P743" s="273"/>
      <c r="Q743" s="273"/>
      <c r="R743" s="273"/>
      <c r="S743" s="273"/>
      <c r="T743" s="27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5" t="s">
        <v>211</v>
      </c>
      <c r="AU743" s="275" t="s">
        <v>82</v>
      </c>
      <c r="AV743" s="15" t="s">
        <v>209</v>
      </c>
      <c r="AW743" s="15" t="s">
        <v>30</v>
      </c>
      <c r="AX743" s="15" t="s">
        <v>80</v>
      </c>
      <c r="AY743" s="275" t="s">
        <v>202</v>
      </c>
    </row>
    <row r="744" s="2" customFormat="1" ht="24.15" customHeight="1">
      <c r="A744" s="40"/>
      <c r="B744" s="41"/>
      <c r="C744" s="287" t="s">
        <v>860</v>
      </c>
      <c r="D744" s="287" t="s">
        <v>534</v>
      </c>
      <c r="E744" s="288" t="s">
        <v>861</v>
      </c>
      <c r="F744" s="289" t="s">
        <v>862</v>
      </c>
      <c r="G744" s="290" t="s">
        <v>254</v>
      </c>
      <c r="H744" s="291">
        <v>24.181000000000001</v>
      </c>
      <c r="I744" s="292"/>
      <c r="J744" s="293">
        <f>ROUND(I744*H744,2)</f>
        <v>0</v>
      </c>
      <c r="K744" s="289" t="s">
        <v>208</v>
      </c>
      <c r="L744" s="294"/>
      <c r="M744" s="295" t="s">
        <v>1</v>
      </c>
      <c r="N744" s="296" t="s">
        <v>38</v>
      </c>
      <c r="O744" s="93"/>
      <c r="P744" s="239">
        <f>O744*H744</f>
        <v>0</v>
      </c>
      <c r="Q744" s="239">
        <v>0.0060000000000000001</v>
      </c>
      <c r="R744" s="239">
        <f>Q744*H744</f>
        <v>0.14508600000000002</v>
      </c>
      <c r="S744" s="239">
        <v>0</v>
      </c>
      <c r="T744" s="240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1" t="s">
        <v>270</v>
      </c>
      <c r="AT744" s="241" t="s">
        <v>534</v>
      </c>
      <c r="AU744" s="241" t="s">
        <v>82</v>
      </c>
      <c r="AY744" s="19" t="s">
        <v>202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9" t="s">
        <v>80</v>
      </c>
      <c r="BK744" s="242">
        <f>ROUND(I744*H744,2)</f>
        <v>0</v>
      </c>
      <c r="BL744" s="19" t="s">
        <v>209</v>
      </c>
      <c r="BM744" s="241" t="s">
        <v>863</v>
      </c>
    </row>
    <row r="745" s="14" customFormat="1">
      <c r="A745" s="14"/>
      <c r="B745" s="254"/>
      <c r="C745" s="255"/>
      <c r="D745" s="245" t="s">
        <v>211</v>
      </c>
      <c r="E745" s="256" t="s">
        <v>1</v>
      </c>
      <c r="F745" s="257" t="s">
        <v>864</v>
      </c>
      <c r="G745" s="255"/>
      <c r="H745" s="258">
        <v>24.181000000000001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211</v>
      </c>
      <c r="AU745" s="264" t="s">
        <v>82</v>
      </c>
      <c r="AV745" s="14" t="s">
        <v>82</v>
      </c>
      <c r="AW745" s="14" t="s">
        <v>30</v>
      </c>
      <c r="AX745" s="14" t="s">
        <v>80</v>
      </c>
      <c r="AY745" s="264" t="s">
        <v>202</v>
      </c>
    </row>
    <row r="746" s="2" customFormat="1" ht="37.8" customHeight="1">
      <c r="A746" s="40"/>
      <c r="B746" s="41"/>
      <c r="C746" s="230" t="s">
        <v>865</v>
      </c>
      <c r="D746" s="230" t="s">
        <v>204</v>
      </c>
      <c r="E746" s="231" t="s">
        <v>866</v>
      </c>
      <c r="F746" s="232" t="s">
        <v>867</v>
      </c>
      <c r="G746" s="233" t="s">
        <v>254</v>
      </c>
      <c r="H746" s="234">
        <v>561.91999999999996</v>
      </c>
      <c r="I746" s="235"/>
      <c r="J746" s="236">
        <f>ROUND(I746*H746,2)</f>
        <v>0</v>
      </c>
      <c r="K746" s="232" t="s">
        <v>208</v>
      </c>
      <c r="L746" s="46"/>
      <c r="M746" s="237" t="s">
        <v>1</v>
      </c>
      <c r="N746" s="238" t="s">
        <v>38</v>
      </c>
      <c r="O746" s="93"/>
      <c r="P746" s="239">
        <f>O746*H746</f>
        <v>0</v>
      </c>
      <c r="Q746" s="239">
        <v>8.0599999999999994E-05</v>
      </c>
      <c r="R746" s="239">
        <f>Q746*H746</f>
        <v>0.045290751999999997</v>
      </c>
      <c r="S746" s="239">
        <v>0</v>
      </c>
      <c r="T746" s="240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1" t="s">
        <v>209</v>
      </c>
      <c r="AT746" s="241" t="s">
        <v>204</v>
      </c>
      <c r="AU746" s="241" t="s">
        <v>82</v>
      </c>
      <c r="AY746" s="19" t="s">
        <v>202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9" t="s">
        <v>80</v>
      </c>
      <c r="BK746" s="242">
        <f>ROUND(I746*H746,2)</f>
        <v>0</v>
      </c>
      <c r="BL746" s="19" t="s">
        <v>209</v>
      </c>
      <c r="BM746" s="241" t="s">
        <v>868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869</v>
      </c>
      <c r="G747" s="255"/>
      <c r="H747" s="258">
        <v>561.91999999999996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80</v>
      </c>
      <c r="AY747" s="264" t="s">
        <v>202</v>
      </c>
    </row>
    <row r="748" s="2" customFormat="1" ht="24.15" customHeight="1">
      <c r="A748" s="40"/>
      <c r="B748" s="41"/>
      <c r="C748" s="230" t="s">
        <v>870</v>
      </c>
      <c r="D748" s="230" t="s">
        <v>204</v>
      </c>
      <c r="E748" s="231" t="s">
        <v>871</v>
      </c>
      <c r="F748" s="232" t="s">
        <v>872</v>
      </c>
      <c r="G748" s="233" t="s">
        <v>844</v>
      </c>
      <c r="H748" s="234">
        <v>93.400000000000006</v>
      </c>
      <c r="I748" s="235"/>
      <c r="J748" s="236">
        <f>ROUND(I748*H748,2)</f>
        <v>0</v>
      </c>
      <c r="K748" s="232" t="s">
        <v>208</v>
      </c>
      <c r="L748" s="46"/>
      <c r="M748" s="237" t="s">
        <v>1</v>
      </c>
      <c r="N748" s="238" t="s">
        <v>38</v>
      </c>
      <c r="O748" s="93"/>
      <c r="P748" s="239">
        <f>O748*H748</f>
        <v>0</v>
      </c>
      <c r="Q748" s="239">
        <v>3.0000000000000001E-05</v>
      </c>
      <c r="R748" s="239">
        <f>Q748*H748</f>
        <v>0.0028020000000000002</v>
      </c>
      <c r="S748" s="239">
        <v>0</v>
      </c>
      <c r="T748" s="240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1" t="s">
        <v>209</v>
      </c>
      <c r="AT748" s="241" t="s">
        <v>204</v>
      </c>
      <c r="AU748" s="241" t="s">
        <v>82</v>
      </c>
      <c r="AY748" s="19" t="s">
        <v>202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9" t="s">
        <v>80</v>
      </c>
      <c r="BK748" s="242">
        <f>ROUND(I748*H748,2)</f>
        <v>0</v>
      </c>
      <c r="BL748" s="19" t="s">
        <v>209</v>
      </c>
      <c r="BM748" s="241" t="s">
        <v>873</v>
      </c>
    </row>
    <row r="749" s="13" customFormat="1">
      <c r="A749" s="13"/>
      <c r="B749" s="243"/>
      <c r="C749" s="244"/>
      <c r="D749" s="245" t="s">
        <v>211</v>
      </c>
      <c r="E749" s="246" t="s">
        <v>1</v>
      </c>
      <c r="F749" s="247" t="s">
        <v>874</v>
      </c>
      <c r="G749" s="244"/>
      <c r="H749" s="246" t="s">
        <v>1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211</v>
      </c>
      <c r="AU749" s="253" t="s">
        <v>82</v>
      </c>
      <c r="AV749" s="13" t="s">
        <v>80</v>
      </c>
      <c r="AW749" s="13" t="s">
        <v>30</v>
      </c>
      <c r="AX749" s="13" t="s">
        <v>73</v>
      </c>
      <c r="AY749" s="253" t="s">
        <v>202</v>
      </c>
    </row>
    <row r="750" s="14" customFormat="1">
      <c r="A750" s="14"/>
      <c r="B750" s="254"/>
      <c r="C750" s="255"/>
      <c r="D750" s="245" t="s">
        <v>211</v>
      </c>
      <c r="E750" s="256" t="s">
        <v>1</v>
      </c>
      <c r="F750" s="257" t="s">
        <v>875</v>
      </c>
      <c r="G750" s="255"/>
      <c r="H750" s="258">
        <v>93.400000000000006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211</v>
      </c>
      <c r="AU750" s="264" t="s">
        <v>82</v>
      </c>
      <c r="AV750" s="14" t="s">
        <v>82</v>
      </c>
      <c r="AW750" s="14" t="s">
        <v>30</v>
      </c>
      <c r="AX750" s="14" t="s">
        <v>80</v>
      </c>
      <c r="AY750" s="264" t="s">
        <v>202</v>
      </c>
    </row>
    <row r="751" s="2" customFormat="1" ht="24.15" customHeight="1">
      <c r="A751" s="40"/>
      <c r="B751" s="41"/>
      <c r="C751" s="287" t="s">
        <v>876</v>
      </c>
      <c r="D751" s="287" t="s">
        <v>534</v>
      </c>
      <c r="E751" s="288" t="s">
        <v>877</v>
      </c>
      <c r="F751" s="289" t="s">
        <v>878</v>
      </c>
      <c r="G751" s="290" t="s">
        <v>844</v>
      </c>
      <c r="H751" s="291">
        <v>98.069999999999993</v>
      </c>
      <c r="I751" s="292"/>
      <c r="J751" s="293">
        <f>ROUND(I751*H751,2)</f>
        <v>0</v>
      </c>
      <c r="K751" s="289" t="s">
        <v>208</v>
      </c>
      <c r="L751" s="294"/>
      <c r="M751" s="295" t="s">
        <v>1</v>
      </c>
      <c r="N751" s="296" t="s">
        <v>38</v>
      </c>
      <c r="O751" s="93"/>
      <c r="P751" s="239">
        <f>O751*H751</f>
        <v>0</v>
      </c>
      <c r="Q751" s="239">
        <v>0.00050000000000000001</v>
      </c>
      <c r="R751" s="239">
        <f>Q751*H751</f>
        <v>0.049034999999999995</v>
      </c>
      <c r="S751" s="239">
        <v>0</v>
      </c>
      <c r="T751" s="240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1" t="s">
        <v>270</v>
      </c>
      <c r="AT751" s="241" t="s">
        <v>534</v>
      </c>
      <c r="AU751" s="241" t="s">
        <v>82</v>
      </c>
      <c r="AY751" s="19" t="s">
        <v>202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9" t="s">
        <v>80</v>
      </c>
      <c r="BK751" s="242">
        <f>ROUND(I751*H751,2)</f>
        <v>0</v>
      </c>
      <c r="BL751" s="19" t="s">
        <v>209</v>
      </c>
      <c r="BM751" s="241" t="s">
        <v>879</v>
      </c>
    </row>
    <row r="752" s="14" customFormat="1">
      <c r="A752" s="14"/>
      <c r="B752" s="254"/>
      <c r="C752" s="255"/>
      <c r="D752" s="245" t="s">
        <v>211</v>
      </c>
      <c r="E752" s="256" t="s">
        <v>1</v>
      </c>
      <c r="F752" s="257" t="s">
        <v>880</v>
      </c>
      <c r="G752" s="255"/>
      <c r="H752" s="258">
        <v>98.069999999999993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211</v>
      </c>
      <c r="AU752" s="264" t="s">
        <v>82</v>
      </c>
      <c r="AV752" s="14" t="s">
        <v>82</v>
      </c>
      <c r="AW752" s="14" t="s">
        <v>30</v>
      </c>
      <c r="AX752" s="14" t="s">
        <v>80</v>
      </c>
      <c r="AY752" s="264" t="s">
        <v>202</v>
      </c>
    </row>
    <row r="753" s="2" customFormat="1" ht="16.5" customHeight="1">
      <c r="A753" s="40"/>
      <c r="B753" s="41"/>
      <c r="C753" s="230" t="s">
        <v>881</v>
      </c>
      <c r="D753" s="230" t="s">
        <v>204</v>
      </c>
      <c r="E753" s="231" t="s">
        <v>882</v>
      </c>
      <c r="F753" s="232" t="s">
        <v>883</v>
      </c>
      <c r="G753" s="233" t="s">
        <v>844</v>
      </c>
      <c r="H753" s="234">
        <v>278.56</v>
      </c>
      <c r="I753" s="235"/>
      <c r="J753" s="236">
        <f>ROUND(I753*H753,2)</f>
        <v>0</v>
      </c>
      <c r="K753" s="232" t="s">
        <v>208</v>
      </c>
      <c r="L753" s="46"/>
      <c r="M753" s="237" t="s">
        <v>1</v>
      </c>
      <c r="N753" s="238" t="s">
        <v>38</v>
      </c>
      <c r="O753" s="93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1" t="s">
        <v>209</v>
      </c>
      <c r="AT753" s="241" t="s">
        <v>204</v>
      </c>
      <c r="AU753" s="241" t="s">
        <v>82</v>
      </c>
      <c r="AY753" s="19" t="s">
        <v>202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9" t="s">
        <v>80</v>
      </c>
      <c r="BK753" s="242">
        <f>ROUND(I753*H753,2)</f>
        <v>0</v>
      </c>
      <c r="BL753" s="19" t="s">
        <v>209</v>
      </c>
      <c r="BM753" s="241" t="s">
        <v>884</v>
      </c>
    </row>
    <row r="754" s="2" customFormat="1" ht="24.15" customHeight="1">
      <c r="A754" s="40"/>
      <c r="B754" s="41"/>
      <c r="C754" s="287" t="s">
        <v>885</v>
      </c>
      <c r="D754" s="287" t="s">
        <v>534</v>
      </c>
      <c r="E754" s="288" t="s">
        <v>886</v>
      </c>
      <c r="F754" s="289" t="s">
        <v>887</v>
      </c>
      <c r="G754" s="290" t="s">
        <v>844</v>
      </c>
      <c r="H754" s="291">
        <v>158.23500000000001</v>
      </c>
      <c r="I754" s="292"/>
      <c r="J754" s="293">
        <f>ROUND(I754*H754,2)</f>
        <v>0</v>
      </c>
      <c r="K754" s="289" t="s">
        <v>612</v>
      </c>
      <c r="L754" s="294"/>
      <c r="M754" s="295" t="s">
        <v>1</v>
      </c>
      <c r="N754" s="296" t="s">
        <v>38</v>
      </c>
      <c r="O754" s="93"/>
      <c r="P754" s="239">
        <f>O754*H754</f>
        <v>0</v>
      </c>
      <c r="Q754" s="239">
        <v>0.00010000000000000001</v>
      </c>
      <c r="R754" s="239">
        <f>Q754*H754</f>
        <v>0.015823500000000001</v>
      </c>
      <c r="S754" s="239">
        <v>0</v>
      </c>
      <c r="T754" s="240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1" t="s">
        <v>270</v>
      </c>
      <c r="AT754" s="241" t="s">
        <v>534</v>
      </c>
      <c r="AU754" s="241" t="s">
        <v>82</v>
      </c>
      <c r="AY754" s="19" t="s">
        <v>202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9" t="s">
        <v>80</v>
      </c>
      <c r="BK754" s="242">
        <f>ROUND(I754*H754,2)</f>
        <v>0</v>
      </c>
      <c r="BL754" s="19" t="s">
        <v>209</v>
      </c>
      <c r="BM754" s="241" t="s">
        <v>888</v>
      </c>
    </row>
    <row r="755" s="14" customFormat="1">
      <c r="A755" s="14"/>
      <c r="B755" s="254"/>
      <c r="C755" s="255"/>
      <c r="D755" s="245" t="s">
        <v>211</v>
      </c>
      <c r="E755" s="256" t="s">
        <v>1</v>
      </c>
      <c r="F755" s="257" t="s">
        <v>889</v>
      </c>
      <c r="G755" s="255"/>
      <c r="H755" s="258">
        <v>56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211</v>
      </c>
      <c r="AU755" s="264" t="s">
        <v>82</v>
      </c>
      <c r="AV755" s="14" t="s">
        <v>82</v>
      </c>
      <c r="AW755" s="14" t="s">
        <v>30</v>
      </c>
      <c r="AX755" s="14" t="s">
        <v>73</v>
      </c>
      <c r="AY755" s="264" t="s">
        <v>202</v>
      </c>
    </row>
    <row r="756" s="13" customFormat="1">
      <c r="A756" s="13"/>
      <c r="B756" s="243"/>
      <c r="C756" s="244"/>
      <c r="D756" s="245" t="s">
        <v>211</v>
      </c>
      <c r="E756" s="246" t="s">
        <v>1</v>
      </c>
      <c r="F756" s="247" t="s">
        <v>846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211</v>
      </c>
      <c r="AU756" s="253" t="s">
        <v>82</v>
      </c>
      <c r="AV756" s="13" t="s">
        <v>80</v>
      </c>
      <c r="AW756" s="13" t="s">
        <v>30</v>
      </c>
      <c r="AX756" s="13" t="s">
        <v>73</v>
      </c>
      <c r="AY756" s="253" t="s">
        <v>202</v>
      </c>
    </row>
    <row r="757" s="14" customFormat="1">
      <c r="A757" s="14"/>
      <c r="B757" s="254"/>
      <c r="C757" s="255"/>
      <c r="D757" s="245" t="s">
        <v>211</v>
      </c>
      <c r="E757" s="256" t="s">
        <v>1</v>
      </c>
      <c r="F757" s="257" t="s">
        <v>890</v>
      </c>
      <c r="G757" s="255"/>
      <c r="H757" s="258">
        <v>9.1999999999999993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211</v>
      </c>
      <c r="AU757" s="264" t="s">
        <v>82</v>
      </c>
      <c r="AV757" s="14" t="s">
        <v>82</v>
      </c>
      <c r="AW757" s="14" t="s">
        <v>30</v>
      </c>
      <c r="AX757" s="14" t="s">
        <v>73</v>
      </c>
      <c r="AY757" s="264" t="s">
        <v>202</v>
      </c>
    </row>
    <row r="758" s="14" customFormat="1">
      <c r="A758" s="14"/>
      <c r="B758" s="254"/>
      <c r="C758" s="255"/>
      <c r="D758" s="245" t="s">
        <v>211</v>
      </c>
      <c r="E758" s="256" t="s">
        <v>1</v>
      </c>
      <c r="F758" s="257" t="s">
        <v>891</v>
      </c>
      <c r="G758" s="255"/>
      <c r="H758" s="258">
        <v>25.300000000000001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211</v>
      </c>
      <c r="AU758" s="264" t="s">
        <v>82</v>
      </c>
      <c r="AV758" s="14" t="s">
        <v>82</v>
      </c>
      <c r="AW758" s="14" t="s">
        <v>30</v>
      </c>
      <c r="AX758" s="14" t="s">
        <v>73</v>
      </c>
      <c r="AY758" s="264" t="s">
        <v>202</v>
      </c>
    </row>
    <row r="759" s="14" customFormat="1">
      <c r="A759" s="14"/>
      <c r="B759" s="254"/>
      <c r="C759" s="255"/>
      <c r="D759" s="245" t="s">
        <v>211</v>
      </c>
      <c r="E759" s="256" t="s">
        <v>1</v>
      </c>
      <c r="F759" s="257" t="s">
        <v>892</v>
      </c>
      <c r="G759" s="255"/>
      <c r="H759" s="258">
        <v>2.2999999999999998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211</v>
      </c>
      <c r="AU759" s="264" t="s">
        <v>82</v>
      </c>
      <c r="AV759" s="14" t="s">
        <v>82</v>
      </c>
      <c r="AW759" s="14" t="s">
        <v>30</v>
      </c>
      <c r="AX759" s="14" t="s">
        <v>73</v>
      </c>
      <c r="AY759" s="264" t="s">
        <v>202</v>
      </c>
    </row>
    <row r="760" s="14" customFormat="1">
      <c r="A760" s="14"/>
      <c r="B760" s="254"/>
      <c r="C760" s="255"/>
      <c r="D760" s="245" t="s">
        <v>211</v>
      </c>
      <c r="E760" s="256" t="s">
        <v>1</v>
      </c>
      <c r="F760" s="257" t="s">
        <v>893</v>
      </c>
      <c r="G760" s="255"/>
      <c r="H760" s="258">
        <v>7.2000000000000002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211</v>
      </c>
      <c r="AU760" s="264" t="s">
        <v>82</v>
      </c>
      <c r="AV760" s="14" t="s">
        <v>82</v>
      </c>
      <c r="AW760" s="14" t="s">
        <v>30</v>
      </c>
      <c r="AX760" s="14" t="s">
        <v>73</v>
      </c>
      <c r="AY760" s="264" t="s">
        <v>202</v>
      </c>
    </row>
    <row r="761" s="14" customFormat="1">
      <c r="A761" s="14"/>
      <c r="B761" s="254"/>
      <c r="C761" s="255"/>
      <c r="D761" s="245" t="s">
        <v>211</v>
      </c>
      <c r="E761" s="256" t="s">
        <v>1</v>
      </c>
      <c r="F761" s="257" t="s">
        <v>893</v>
      </c>
      <c r="G761" s="255"/>
      <c r="H761" s="258">
        <v>7.2000000000000002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4" t="s">
        <v>211</v>
      </c>
      <c r="AU761" s="264" t="s">
        <v>82</v>
      </c>
      <c r="AV761" s="14" t="s">
        <v>82</v>
      </c>
      <c r="AW761" s="14" t="s">
        <v>30</v>
      </c>
      <c r="AX761" s="14" t="s">
        <v>73</v>
      </c>
      <c r="AY761" s="264" t="s">
        <v>202</v>
      </c>
    </row>
    <row r="762" s="14" customFormat="1">
      <c r="A762" s="14"/>
      <c r="B762" s="254"/>
      <c r="C762" s="255"/>
      <c r="D762" s="245" t="s">
        <v>211</v>
      </c>
      <c r="E762" s="256" t="s">
        <v>1</v>
      </c>
      <c r="F762" s="257" t="s">
        <v>894</v>
      </c>
      <c r="G762" s="255"/>
      <c r="H762" s="258">
        <v>17.199999999999999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4" t="s">
        <v>211</v>
      </c>
      <c r="AU762" s="264" t="s">
        <v>82</v>
      </c>
      <c r="AV762" s="14" t="s">
        <v>82</v>
      </c>
      <c r="AW762" s="14" t="s">
        <v>30</v>
      </c>
      <c r="AX762" s="14" t="s">
        <v>73</v>
      </c>
      <c r="AY762" s="264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895</v>
      </c>
      <c r="G763" s="255"/>
      <c r="H763" s="258">
        <v>10.5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73</v>
      </c>
      <c r="AY763" s="264" t="s">
        <v>202</v>
      </c>
    </row>
    <row r="764" s="14" customFormat="1">
      <c r="A764" s="14"/>
      <c r="B764" s="254"/>
      <c r="C764" s="255"/>
      <c r="D764" s="245" t="s">
        <v>211</v>
      </c>
      <c r="E764" s="256" t="s">
        <v>1</v>
      </c>
      <c r="F764" s="257" t="s">
        <v>896</v>
      </c>
      <c r="G764" s="255"/>
      <c r="H764" s="258">
        <v>5.2000000000000002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4" t="s">
        <v>211</v>
      </c>
      <c r="AU764" s="264" t="s">
        <v>82</v>
      </c>
      <c r="AV764" s="14" t="s">
        <v>82</v>
      </c>
      <c r="AW764" s="14" t="s">
        <v>30</v>
      </c>
      <c r="AX764" s="14" t="s">
        <v>73</v>
      </c>
      <c r="AY764" s="264" t="s">
        <v>202</v>
      </c>
    </row>
    <row r="765" s="14" customFormat="1">
      <c r="A765" s="14"/>
      <c r="B765" s="254"/>
      <c r="C765" s="255"/>
      <c r="D765" s="245" t="s">
        <v>211</v>
      </c>
      <c r="E765" s="256" t="s">
        <v>1</v>
      </c>
      <c r="F765" s="257" t="s">
        <v>896</v>
      </c>
      <c r="G765" s="255"/>
      <c r="H765" s="258">
        <v>5.2000000000000002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211</v>
      </c>
      <c r="AU765" s="264" t="s">
        <v>82</v>
      </c>
      <c r="AV765" s="14" t="s">
        <v>82</v>
      </c>
      <c r="AW765" s="14" t="s">
        <v>30</v>
      </c>
      <c r="AX765" s="14" t="s">
        <v>73</v>
      </c>
      <c r="AY765" s="264" t="s">
        <v>202</v>
      </c>
    </row>
    <row r="766" s="14" customFormat="1">
      <c r="A766" s="14"/>
      <c r="B766" s="254"/>
      <c r="C766" s="255"/>
      <c r="D766" s="245" t="s">
        <v>211</v>
      </c>
      <c r="E766" s="256" t="s">
        <v>1</v>
      </c>
      <c r="F766" s="257" t="s">
        <v>897</v>
      </c>
      <c r="G766" s="255"/>
      <c r="H766" s="258">
        <v>5.4000000000000004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4" t="s">
        <v>211</v>
      </c>
      <c r="AU766" s="264" t="s">
        <v>82</v>
      </c>
      <c r="AV766" s="14" t="s">
        <v>82</v>
      </c>
      <c r="AW766" s="14" t="s">
        <v>30</v>
      </c>
      <c r="AX766" s="14" t="s">
        <v>73</v>
      </c>
      <c r="AY766" s="264" t="s">
        <v>202</v>
      </c>
    </row>
    <row r="767" s="15" customFormat="1">
      <c r="A767" s="15"/>
      <c r="B767" s="265"/>
      <c r="C767" s="266"/>
      <c r="D767" s="245" t="s">
        <v>211</v>
      </c>
      <c r="E767" s="267" t="s">
        <v>1</v>
      </c>
      <c r="F767" s="268" t="s">
        <v>222</v>
      </c>
      <c r="G767" s="266"/>
      <c r="H767" s="269">
        <v>150.69999999999999</v>
      </c>
      <c r="I767" s="270"/>
      <c r="J767" s="266"/>
      <c r="K767" s="266"/>
      <c r="L767" s="271"/>
      <c r="M767" s="272"/>
      <c r="N767" s="273"/>
      <c r="O767" s="273"/>
      <c r="P767" s="273"/>
      <c r="Q767" s="273"/>
      <c r="R767" s="273"/>
      <c r="S767" s="273"/>
      <c r="T767" s="27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5" t="s">
        <v>211</v>
      </c>
      <c r="AU767" s="275" t="s">
        <v>82</v>
      </c>
      <c r="AV767" s="15" t="s">
        <v>209</v>
      </c>
      <c r="AW767" s="15" t="s">
        <v>30</v>
      </c>
      <c r="AX767" s="15" t="s">
        <v>73</v>
      </c>
      <c r="AY767" s="275" t="s">
        <v>202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898</v>
      </c>
      <c r="G768" s="255"/>
      <c r="H768" s="258">
        <v>158.23500000000001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80</v>
      </c>
      <c r="AY768" s="264" t="s">
        <v>202</v>
      </c>
    </row>
    <row r="769" s="2" customFormat="1" ht="24.15" customHeight="1">
      <c r="A769" s="40"/>
      <c r="B769" s="41"/>
      <c r="C769" s="287" t="s">
        <v>899</v>
      </c>
      <c r="D769" s="287" t="s">
        <v>534</v>
      </c>
      <c r="E769" s="288" t="s">
        <v>900</v>
      </c>
      <c r="F769" s="289" t="s">
        <v>901</v>
      </c>
      <c r="G769" s="290" t="s">
        <v>844</v>
      </c>
      <c r="H769" s="291">
        <v>94.100999999999999</v>
      </c>
      <c r="I769" s="292"/>
      <c r="J769" s="293">
        <f>ROUND(I769*H769,2)</f>
        <v>0</v>
      </c>
      <c r="K769" s="289" t="s">
        <v>208</v>
      </c>
      <c r="L769" s="294"/>
      <c r="M769" s="295" t="s">
        <v>1</v>
      </c>
      <c r="N769" s="296" t="s">
        <v>38</v>
      </c>
      <c r="O769" s="93"/>
      <c r="P769" s="239">
        <f>O769*H769</f>
        <v>0</v>
      </c>
      <c r="Q769" s="239">
        <v>4.0000000000000003E-05</v>
      </c>
      <c r="R769" s="239">
        <f>Q769*H769</f>
        <v>0.0037640400000000002</v>
      </c>
      <c r="S769" s="239">
        <v>0</v>
      </c>
      <c r="T769" s="240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1" t="s">
        <v>270</v>
      </c>
      <c r="AT769" s="241" t="s">
        <v>534</v>
      </c>
      <c r="AU769" s="241" t="s">
        <v>82</v>
      </c>
      <c r="AY769" s="19" t="s">
        <v>202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9" t="s">
        <v>80</v>
      </c>
      <c r="BK769" s="242">
        <f>ROUND(I769*H769,2)</f>
        <v>0</v>
      </c>
      <c r="BL769" s="19" t="s">
        <v>209</v>
      </c>
      <c r="BM769" s="241" t="s">
        <v>902</v>
      </c>
    </row>
    <row r="770" s="13" customFormat="1">
      <c r="A770" s="13"/>
      <c r="B770" s="243"/>
      <c r="C770" s="244"/>
      <c r="D770" s="245" t="s">
        <v>211</v>
      </c>
      <c r="E770" s="246" t="s">
        <v>1</v>
      </c>
      <c r="F770" s="247" t="s">
        <v>846</v>
      </c>
      <c r="G770" s="244"/>
      <c r="H770" s="246" t="s">
        <v>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211</v>
      </c>
      <c r="AU770" s="253" t="s">
        <v>82</v>
      </c>
      <c r="AV770" s="13" t="s">
        <v>80</v>
      </c>
      <c r="AW770" s="13" t="s">
        <v>30</v>
      </c>
      <c r="AX770" s="13" t="s">
        <v>73</v>
      </c>
      <c r="AY770" s="253" t="s">
        <v>202</v>
      </c>
    </row>
    <row r="771" s="14" customFormat="1">
      <c r="A771" s="14"/>
      <c r="B771" s="254"/>
      <c r="C771" s="255"/>
      <c r="D771" s="245" t="s">
        <v>211</v>
      </c>
      <c r="E771" s="256" t="s">
        <v>1</v>
      </c>
      <c r="F771" s="257" t="s">
        <v>903</v>
      </c>
      <c r="G771" s="255"/>
      <c r="H771" s="258">
        <v>13.199999999999999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4" t="s">
        <v>211</v>
      </c>
      <c r="AU771" s="264" t="s">
        <v>82</v>
      </c>
      <c r="AV771" s="14" t="s">
        <v>82</v>
      </c>
      <c r="AW771" s="14" t="s">
        <v>30</v>
      </c>
      <c r="AX771" s="14" t="s">
        <v>73</v>
      </c>
      <c r="AY771" s="264" t="s">
        <v>202</v>
      </c>
    </row>
    <row r="772" s="14" customFormat="1">
      <c r="A772" s="14"/>
      <c r="B772" s="254"/>
      <c r="C772" s="255"/>
      <c r="D772" s="245" t="s">
        <v>211</v>
      </c>
      <c r="E772" s="256" t="s">
        <v>1</v>
      </c>
      <c r="F772" s="257" t="s">
        <v>904</v>
      </c>
      <c r="G772" s="255"/>
      <c r="H772" s="258">
        <v>6.7000000000000002</v>
      </c>
      <c r="I772" s="259"/>
      <c r="J772" s="255"/>
      <c r="K772" s="255"/>
      <c r="L772" s="260"/>
      <c r="M772" s="261"/>
      <c r="N772" s="262"/>
      <c r="O772" s="262"/>
      <c r="P772" s="262"/>
      <c r="Q772" s="262"/>
      <c r="R772" s="262"/>
      <c r="S772" s="262"/>
      <c r="T772" s="26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4" t="s">
        <v>211</v>
      </c>
      <c r="AU772" s="264" t="s">
        <v>82</v>
      </c>
      <c r="AV772" s="14" t="s">
        <v>82</v>
      </c>
      <c r="AW772" s="14" t="s">
        <v>30</v>
      </c>
      <c r="AX772" s="14" t="s">
        <v>73</v>
      </c>
      <c r="AY772" s="264" t="s">
        <v>202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905</v>
      </c>
      <c r="G773" s="255"/>
      <c r="H773" s="258">
        <v>3.3500000000000001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4" customFormat="1">
      <c r="A774" s="14"/>
      <c r="B774" s="254"/>
      <c r="C774" s="255"/>
      <c r="D774" s="245" t="s">
        <v>211</v>
      </c>
      <c r="E774" s="256" t="s">
        <v>1</v>
      </c>
      <c r="F774" s="257" t="s">
        <v>906</v>
      </c>
      <c r="G774" s="255"/>
      <c r="H774" s="258">
        <v>9.3000000000000007</v>
      </c>
      <c r="I774" s="259"/>
      <c r="J774" s="255"/>
      <c r="K774" s="255"/>
      <c r="L774" s="260"/>
      <c r="M774" s="261"/>
      <c r="N774" s="262"/>
      <c r="O774" s="262"/>
      <c r="P774" s="262"/>
      <c r="Q774" s="262"/>
      <c r="R774" s="262"/>
      <c r="S774" s="262"/>
      <c r="T774" s="26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4" t="s">
        <v>211</v>
      </c>
      <c r="AU774" s="264" t="s">
        <v>82</v>
      </c>
      <c r="AV774" s="14" t="s">
        <v>82</v>
      </c>
      <c r="AW774" s="14" t="s">
        <v>30</v>
      </c>
      <c r="AX774" s="14" t="s">
        <v>73</v>
      </c>
      <c r="AY774" s="264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906</v>
      </c>
      <c r="G775" s="255"/>
      <c r="H775" s="258">
        <v>9.3000000000000007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73</v>
      </c>
      <c r="AY775" s="264" t="s">
        <v>202</v>
      </c>
    </row>
    <row r="776" s="14" customFormat="1">
      <c r="A776" s="14"/>
      <c r="B776" s="254"/>
      <c r="C776" s="255"/>
      <c r="D776" s="245" t="s">
        <v>211</v>
      </c>
      <c r="E776" s="256" t="s">
        <v>1</v>
      </c>
      <c r="F776" s="257" t="s">
        <v>907</v>
      </c>
      <c r="G776" s="255"/>
      <c r="H776" s="258">
        <v>21.399999999999999</v>
      </c>
      <c r="I776" s="259"/>
      <c r="J776" s="255"/>
      <c r="K776" s="255"/>
      <c r="L776" s="260"/>
      <c r="M776" s="261"/>
      <c r="N776" s="262"/>
      <c r="O776" s="262"/>
      <c r="P776" s="262"/>
      <c r="Q776" s="262"/>
      <c r="R776" s="262"/>
      <c r="S776" s="262"/>
      <c r="T776" s="26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4" t="s">
        <v>211</v>
      </c>
      <c r="AU776" s="264" t="s">
        <v>82</v>
      </c>
      <c r="AV776" s="14" t="s">
        <v>82</v>
      </c>
      <c r="AW776" s="14" t="s">
        <v>30</v>
      </c>
      <c r="AX776" s="14" t="s">
        <v>73</v>
      </c>
      <c r="AY776" s="264" t="s">
        <v>202</v>
      </c>
    </row>
    <row r="777" s="14" customFormat="1">
      <c r="A777" s="14"/>
      <c r="B777" s="254"/>
      <c r="C777" s="255"/>
      <c r="D777" s="245" t="s">
        <v>211</v>
      </c>
      <c r="E777" s="256" t="s">
        <v>1</v>
      </c>
      <c r="F777" s="257" t="s">
        <v>908</v>
      </c>
      <c r="G777" s="255"/>
      <c r="H777" s="258">
        <v>13.65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211</v>
      </c>
      <c r="AU777" s="264" t="s">
        <v>82</v>
      </c>
      <c r="AV777" s="14" t="s">
        <v>82</v>
      </c>
      <c r="AW777" s="14" t="s">
        <v>30</v>
      </c>
      <c r="AX777" s="14" t="s">
        <v>73</v>
      </c>
      <c r="AY777" s="264" t="s">
        <v>202</v>
      </c>
    </row>
    <row r="778" s="14" customFormat="1">
      <c r="A778" s="14"/>
      <c r="B778" s="254"/>
      <c r="C778" s="255"/>
      <c r="D778" s="245" t="s">
        <v>211</v>
      </c>
      <c r="E778" s="256" t="s">
        <v>1</v>
      </c>
      <c r="F778" s="257" t="s">
        <v>909</v>
      </c>
      <c r="G778" s="255"/>
      <c r="H778" s="258">
        <v>6.3600000000000003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211</v>
      </c>
      <c r="AU778" s="264" t="s">
        <v>82</v>
      </c>
      <c r="AV778" s="14" t="s">
        <v>82</v>
      </c>
      <c r="AW778" s="14" t="s">
        <v>30</v>
      </c>
      <c r="AX778" s="14" t="s">
        <v>73</v>
      </c>
      <c r="AY778" s="264" t="s">
        <v>202</v>
      </c>
    </row>
    <row r="779" s="14" customFormat="1">
      <c r="A779" s="14"/>
      <c r="B779" s="254"/>
      <c r="C779" s="255"/>
      <c r="D779" s="245" t="s">
        <v>211</v>
      </c>
      <c r="E779" s="256" t="s">
        <v>1</v>
      </c>
      <c r="F779" s="257" t="s">
        <v>910</v>
      </c>
      <c r="G779" s="255"/>
      <c r="H779" s="258">
        <v>6.3600000000000003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4" t="s">
        <v>211</v>
      </c>
      <c r="AU779" s="264" t="s">
        <v>82</v>
      </c>
      <c r="AV779" s="14" t="s">
        <v>82</v>
      </c>
      <c r="AW779" s="14" t="s">
        <v>30</v>
      </c>
      <c r="AX779" s="14" t="s">
        <v>73</v>
      </c>
      <c r="AY779" s="264" t="s">
        <v>202</v>
      </c>
    </row>
    <row r="780" s="15" customFormat="1">
      <c r="A780" s="15"/>
      <c r="B780" s="265"/>
      <c r="C780" s="266"/>
      <c r="D780" s="245" t="s">
        <v>211</v>
      </c>
      <c r="E780" s="267" t="s">
        <v>1</v>
      </c>
      <c r="F780" s="268" t="s">
        <v>222</v>
      </c>
      <c r="G780" s="266"/>
      <c r="H780" s="269">
        <v>89.61999999999999</v>
      </c>
      <c r="I780" s="270"/>
      <c r="J780" s="266"/>
      <c r="K780" s="266"/>
      <c r="L780" s="271"/>
      <c r="M780" s="272"/>
      <c r="N780" s="273"/>
      <c r="O780" s="273"/>
      <c r="P780" s="273"/>
      <c r="Q780" s="273"/>
      <c r="R780" s="273"/>
      <c r="S780" s="273"/>
      <c r="T780" s="27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5" t="s">
        <v>211</v>
      </c>
      <c r="AU780" s="275" t="s">
        <v>82</v>
      </c>
      <c r="AV780" s="15" t="s">
        <v>209</v>
      </c>
      <c r="AW780" s="15" t="s">
        <v>30</v>
      </c>
      <c r="AX780" s="15" t="s">
        <v>73</v>
      </c>
      <c r="AY780" s="275" t="s">
        <v>202</v>
      </c>
    </row>
    <row r="781" s="14" customFormat="1">
      <c r="A781" s="14"/>
      <c r="B781" s="254"/>
      <c r="C781" s="255"/>
      <c r="D781" s="245" t="s">
        <v>211</v>
      </c>
      <c r="E781" s="256" t="s">
        <v>1</v>
      </c>
      <c r="F781" s="257" t="s">
        <v>911</v>
      </c>
      <c r="G781" s="255"/>
      <c r="H781" s="258">
        <v>94.100999999999999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4" t="s">
        <v>211</v>
      </c>
      <c r="AU781" s="264" t="s">
        <v>82</v>
      </c>
      <c r="AV781" s="14" t="s">
        <v>82</v>
      </c>
      <c r="AW781" s="14" t="s">
        <v>30</v>
      </c>
      <c r="AX781" s="14" t="s">
        <v>80</v>
      </c>
      <c r="AY781" s="264" t="s">
        <v>202</v>
      </c>
    </row>
    <row r="782" s="2" customFormat="1" ht="24.15" customHeight="1">
      <c r="A782" s="40"/>
      <c r="B782" s="41"/>
      <c r="C782" s="287" t="s">
        <v>912</v>
      </c>
      <c r="D782" s="287" t="s">
        <v>534</v>
      </c>
      <c r="E782" s="288" t="s">
        <v>913</v>
      </c>
      <c r="F782" s="289" t="s">
        <v>914</v>
      </c>
      <c r="G782" s="290" t="s">
        <v>844</v>
      </c>
      <c r="H782" s="291">
        <v>22.722000000000001</v>
      </c>
      <c r="I782" s="292"/>
      <c r="J782" s="293">
        <f>ROUND(I782*H782,2)</f>
        <v>0</v>
      </c>
      <c r="K782" s="289" t="s">
        <v>208</v>
      </c>
      <c r="L782" s="294"/>
      <c r="M782" s="295" t="s">
        <v>1</v>
      </c>
      <c r="N782" s="296" t="s">
        <v>38</v>
      </c>
      <c r="O782" s="93"/>
      <c r="P782" s="239">
        <f>O782*H782</f>
        <v>0</v>
      </c>
      <c r="Q782" s="239">
        <v>0.00029999999999999997</v>
      </c>
      <c r="R782" s="239">
        <f>Q782*H782</f>
        <v>0.0068165999999999999</v>
      </c>
      <c r="S782" s="239">
        <v>0</v>
      </c>
      <c r="T782" s="24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1" t="s">
        <v>270</v>
      </c>
      <c r="AT782" s="241" t="s">
        <v>534</v>
      </c>
      <c r="AU782" s="241" t="s">
        <v>82</v>
      </c>
      <c r="AY782" s="19" t="s">
        <v>202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9" t="s">
        <v>80</v>
      </c>
      <c r="BK782" s="242">
        <f>ROUND(I782*H782,2)</f>
        <v>0</v>
      </c>
      <c r="BL782" s="19" t="s">
        <v>209</v>
      </c>
      <c r="BM782" s="241" t="s">
        <v>915</v>
      </c>
    </row>
    <row r="783" s="13" customFormat="1">
      <c r="A783" s="13"/>
      <c r="B783" s="243"/>
      <c r="C783" s="244"/>
      <c r="D783" s="245" t="s">
        <v>211</v>
      </c>
      <c r="E783" s="246" t="s">
        <v>1</v>
      </c>
      <c r="F783" s="247" t="s">
        <v>846</v>
      </c>
      <c r="G783" s="244"/>
      <c r="H783" s="246" t="s">
        <v>1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211</v>
      </c>
      <c r="AU783" s="253" t="s">
        <v>82</v>
      </c>
      <c r="AV783" s="13" t="s">
        <v>80</v>
      </c>
      <c r="AW783" s="13" t="s">
        <v>30</v>
      </c>
      <c r="AX783" s="13" t="s">
        <v>73</v>
      </c>
      <c r="AY783" s="253" t="s">
        <v>202</v>
      </c>
    </row>
    <row r="784" s="14" customFormat="1">
      <c r="A784" s="14"/>
      <c r="B784" s="254"/>
      <c r="C784" s="255"/>
      <c r="D784" s="245" t="s">
        <v>211</v>
      </c>
      <c r="E784" s="256" t="s">
        <v>1</v>
      </c>
      <c r="F784" s="257" t="s">
        <v>916</v>
      </c>
      <c r="G784" s="255"/>
      <c r="H784" s="258">
        <v>4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211</v>
      </c>
      <c r="AU784" s="264" t="s">
        <v>82</v>
      </c>
      <c r="AV784" s="14" t="s">
        <v>82</v>
      </c>
      <c r="AW784" s="14" t="s">
        <v>30</v>
      </c>
      <c r="AX784" s="14" t="s">
        <v>73</v>
      </c>
      <c r="AY784" s="264" t="s">
        <v>202</v>
      </c>
    </row>
    <row r="785" s="13" customFormat="1">
      <c r="A785" s="13"/>
      <c r="B785" s="243"/>
      <c r="C785" s="244"/>
      <c r="D785" s="245" t="s">
        <v>211</v>
      </c>
      <c r="E785" s="246" t="s">
        <v>1</v>
      </c>
      <c r="F785" s="247" t="s">
        <v>917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211</v>
      </c>
      <c r="AU785" s="253" t="s">
        <v>82</v>
      </c>
      <c r="AV785" s="13" t="s">
        <v>80</v>
      </c>
      <c r="AW785" s="13" t="s">
        <v>30</v>
      </c>
      <c r="AX785" s="13" t="s">
        <v>73</v>
      </c>
      <c r="AY785" s="253" t="s">
        <v>202</v>
      </c>
    </row>
    <row r="786" s="14" customFormat="1">
      <c r="A786" s="14"/>
      <c r="B786" s="254"/>
      <c r="C786" s="255"/>
      <c r="D786" s="245" t="s">
        <v>211</v>
      </c>
      <c r="E786" s="256" t="s">
        <v>1</v>
      </c>
      <c r="F786" s="257" t="s">
        <v>918</v>
      </c>
      <c r="G786" s="255"/>
      <c r="H786" s="258">
        <v>1.05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211</v>
      </c>
      <c r="AU786" s="264" t="s">
        <v>82</v>
      </c>
      <c r="AV786" s="14" t="s">
        <v>82</v>
      </c>
      <c r="AW786" s="14" t="s">
        <v>30</v>
      </c>
      <c r="AX786" s="14" t="s">
        <v>73</v>
      </c>
      <c r="AY786" s="264" t="s">
        <v>202</v>
      </c>
    </row>
    <row r="787" s="14" customFormat="1">
      <c r="A787" s="14"/>
      <c r="B787" s="254"/>
      <c r="C787" s="255"/>
      <c r="D787" s="245" t="s">
        <v>211</v>
      </c>
      <c r="E787" s="256" t="s">
        <v>1</v>
      </c>
      <c r="F787" s="257" t="s">
        <v>919</v>
      </c>
      <c r="G787" s="255"/>
      <c r="H787" s="258">
        <v>2.1000000000000001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211</v>
      </c>
      <c r="AU787" s="264" t="s">
        <v>82</v>
      </c>
      <c r="AV787" s="14" t="s">
        <v>82</v>
      </c>
      <c r="AW787" s="14" t="s">
        <v>30</v>
      </c>
      <c r="AX787" s="14" t="s">
        <v>73</v>
      </c>
      <c r="AY787" s="264" t="s">
        <v>202</v>
      </c>
    </row>
    <row r="788" s="14" customFormat="1">
      <c r="A788" s="14"/>
      <c r="B788" s="254"/>
      <c r="C788" s="255"/>
      <c r="D788" s="245" t="s">
        <v>211</v>
      </c>
      <c r="E788" s="256" t="s">
        <v>1</v>
      </c>
      <c r="F788" s="257" t="s">
        <v>919</v>
      </c>
      <c r="G788" s="255"/>
      <c r="H788" s="258">
        <v>2.1000000000000001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4" t="s">
        <v>211</v>
      </c>
      <c r="AU788" s="264" t="s">
        <v>82</v>
      </c>
      <c r="AV788" s="14" t="s">
        <v>82</v>
      </c>
      <c r="AW788" s="14" t="s">
        <v>30</v>
      </c>
      <c r="AX788" s="14" t="s">
        <v>73</v>
      </c>
      <c r="AY788" s="264" t="s">
        <v>202</v>
      </c>
    </row>
    <row r="789" s="14" customFormat="1">
      <c r="A789" s="14"/>
      <c r="B789" s="254"/>
      <c r="C789" s="255"/>
      <c r="D789" s="245" t="s">
        <v>211</v>
      </c>
      <c r="E789" s="256" t="s">
        <v>1</v>
      </c>
      <c r="F789" s="257" t="s">
        <v>920</v>
      </c>
      <c r="G789" s="255"/>
      <c r="H789" s="258">
        <v>4.2000000000000002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211</v>
      </c>
      <c r="AU789" s="264" t="s">
        <v>82</v>
      </c>
      <c r="AV789" s="14" t="s">
        <v>82</v>
      </c>
      <c r="AW789" s="14" t="s">
        <v>30</v>
      </c>
      <c r="AX789" s="14" t="s">
        <v>73</v>
      </c>
      <c r="AY789" s="264" t="s">
        <v>202</v>
      </c>
    </row>
    <row r="790" s="14" customFormat="1">
      <c r="A790" s="14"/>
      <c r="B790" s="254"/>
      <c r="C790" s="255"/>
      <c r="D790" s="245" t="s">
        <v>211</v>
      </c>
      <c r="E790" s="256" t="s">
        <v>1</v>
      </c>
      <c r="F790" s="257" t="s">
        <v>921</v>
      </c>
      <c r="G790" s="255"/>
      <c r="H790" s="258">
        <v>3.1499999999999999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4" t="s">
        <v>211</v>
      </c>
      <c r="AU790" s="264" t="s">
        <v>82</v>
      </c>
      <c r="AV790" s="14" t="s">
        <v>82</v>
      </c>
      <c r="AW790" s="14" t="s">
        <v>30</v>
      </c>
      <c r="AX790" s="14" t="s">
        <v>73</v>
      </c>
      <c r="AY790" s="264" t="s">
        <v>202</v>
      </c>
    </row>
    <row r="791" s="14" customFormat="1">
      <c r="A791" s="14"/>
      <c r="B791" s="254"/>
      <c r="C791" s="255"/>
      <c r="D791" s="245" t="s">
        <v>211</v>
      </c>
      <c r="E791" s="256" t="s">
        <v>1</v>
      </c>
      <c r="F791" s="257" t="s">
        <v>922</v>
      </c>
      <c r="G791" s="255"/>
      <c r="H791" s="258">
        <v>1.1599999999999999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211</v>
      </c>
      <c r="AU791" s="264" t="s">
        <v>82</v>
      </c>
      <c r="AV791" s="14" t="s">
        <v>82</v>
      </c>
      <c r="AW791" s="14" t="s">
        <v>30</v>
      </c>
      <c r="AX791" s="14" t="s">
        <v>73</v>
      </c>
      <c r="AY791" s="264" t="s">
        <v>202</v>
      </c>
    </row>
    <row r="792" s="14" customFormat="1">
      <c r="A792" s="14"/>
      <c r="B792" s="254"/>
      <c r="C792" s="255"/>
      <c r="D792" s="245" t="s">
        <v>211</v>
      </c>
      <c r="E792" s="256" t="s">
        <v>1</v>
      </c>
      <c r="F792" s="257" t="s">
        <v>922</v>
      </c>
      <c r="G792" s="255"/>
      <c r="H792" s="258">
        <v>1.1599999999999999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211</v>
      </c>
      <c r="AU792" s="264" t="s">
        <v>82</v>
      </c>
      <c r="AV792" s="14" t="s">
        <v>82</v>
      </c>
      <c r="AW792" s="14" t="s">
        <v>30</v>
      </c>
      <c r="AX792" s="14" t="s">
        <v>73</v>
      </c>
      <c r="AY792" s="264" t="s">
        <v>202</v>
      </c>
    </row>
    <row r="793" s="14" customFormat="1">
      <c r="A793" s="14"/>
      <c r="B793" s="254"/>
      <c r="C793" s="255"/>
      <c r="D793" s="245" t="s">
        <v>211</v>
      </c>
      <c r="E793" s="256" t="s">
        <v>1</v>
      </c>
      <c r="F793" s="257" t="s">
        <v>923</v>
      </c>
      <c r="G793" s="255"/>
      <c r="H793" s="258">
        <v>2.7200000000000002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4" t="s">
        <v>211</v>
      </c>
      <c r="AU793" s="264" t="s">
        <v>82</v>
      </c>
      <c r="AV793" s="14" t="s">
        <v>82</v>
      </c>
      <c r="AW793" s="14" t="s">
        <v>30</v>
      </c>
      <c r="AX793" s="14" t="s">
        <v>73</v>
      </c>
      <c r="AY793" s="264" t="s">
        <v>202</v>
      </c>
    </row>
    <row r="794" s="15" customFormat="1">
      <c r="A794" s="15"/>
      <c r="B794" s="265"/>
      <c r="C794" s="266"/>
      <c r="D794" s="245" t="s">
        <v>211</v>
      </c>
      <c r="E794" s="267" t="s">
        <v>1</v>
      </c>
      <c r="F794" s="268" t="s">
        <v>222</v>
      </c>
      <c r="G794" s="266"/>
      <c r="H794" s="269">
        <v>21.639999999999997</v>
      </c>
      <c r="I794" s="270"/>
      <c r="J794" s="266"/>
      <c r="K794" s="266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211</v>
      </c>
      <c r="AU794" s="275" t="s">
        <v>82</v>
      </c>
      <c r="AV794" s="15" t="s">
        <v>209</v>
      </c>
      <c r="AW794" s="15" t="s">
        <v>30</v>
      </c>
      <c r="AX794" s="15" t="s">
        <v>73</v>
      </c>
      <c r="AY794" s="275" t="s">
        <v>202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924</v>
      </c>
      <c r="G795" s="255"/>
      <c r="H795" s="258">
        <v>22.722000000000001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80</v>
      </c>
      <c r="AY795" s="264" t="s">
        <v>202</v>
      </c>
    </row>
    <row r="796" s="2" customFormat="1" ht="24.15" customHeight="1">
      <c r="A796" s="40"/>
      <c r="B796" s="41"/>
      <c r="C796" s="287" t="s">
        <v>925</v>
      </c>
      <c r="D796" s="287" t="s">
        <v>534</v>
      </c>
      <c r="E796" s="288" t="s">
        <v>926</v>
      </c>
      <c r="F796" s="289" t="s">
        <v>927</v>
      </c>
      <c r="G796" s="290" t="s">
        <v>844</v>
      </c>
      <c r="H796" s="291">
        <v>17.43</v>
      </c>
      <c r="I796" s="292"/>
      <c r="J796" s="293">
        <f>ROUND(I796*H796,2)</f>
        <v>0</v>
      </c>
      <c r="K796" s="289" t="s">
        <v>208</v>
      </c>
      <c r="L796" s="294"/>
      <c r="M796" s="295" t="s">
        <v>1</v>
      </c>
      <c r="N796" s="296" t="s">
        <v>38</v>
      </c>
      <c r="O796" s="93"/>
      <c r="P796" s="239">
        <f>O796*H796</f>
        <v>0</v>
      </c>
      <c r="Q796" s="239">
        <v>0.00020000000000000001</v>
      </c>
      <c r="R796" s="239">
        <f>Q796*H796</f>
        <v>0.0034859999999999999</v>
      </c>
      <c r="S796" s="239">
        <v>0</v>
      </c>
      <c r="T796" s="240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1" t="s">
        <v>270</v>
      </c>
      <c r="AT796" s="241" t="s">
        <v>534</v>
      </c>
      <c r="AU796" s="241" t="s">
        <v>82</v>
      </c>
      <c r="AY796" s="19" t="s">
        <v>202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9" t="s">
        <v>80</v>
      </c>
      <c r="BK796" s="242">
        <f>ROUND(I796*H796,2)</f>
        <v>0</v>
      </c>
      <c r="BL796" s="19" t="s">
        <v>209</v>
      </c>
      <c r="BM796" s="241" t="s">
        <v>928</v>
      </c>
    </row>
    <row r="797" s="13" customFormat="1">
      <c r="A797" s="13"/>
      <c r="B797" s="243"/>
      <c r="C797" s="244"/>
      <c r="D797" s="245" t="s">
        <v>211</v>
      </c>
      <c r="E797" s="246" t="s">
        <v>1</v>
      </c>
      <c r="F797" s="247" t="s">
        <v>846</v>
      </c>
      <c r="G797" s="244"/>
      <c r="H797" s="246" t="s">
        <v>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211</v>
      </c>
      <c r="AU797" s="253" t="s">
        <v>82</v>
      </c>
      <c r="AV797" s="13" t="s">
        <v>80</v>
      </c>
      <c r="AW797" s="13" t="s">
        <v>30</v>
      </c>
      <c r="AX797" s="13" t="s">
        <v>73</v>
      </c>
      <c r="AY797" s="253" t="s">
        <v>202</v>
      </c>
    </row>
    <row r="798" s="14" customFormat="1">
      <c r="A798" s="14"/>
      <c r="B798" s="254"/>
      <c r="C798" s="255"/>
      <c r="D798" s="245" t="s">
        <v>211</v>
      </c>
      <c r="E798" s="256" t="s">
        <v>1</v>
      </c>
      <c r="F798" s="257" t="s">
        <v>916</v>
      </c>
      <c r="G798" s="255"/>
      <c r="H798" s="258">
        <v>4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211</v>
      </c>
      <c r="AU798" s="264" t="s">
        <v>82</v>
      </c>
      <c r="AV798" s="14" t="s">
        <v>82</v>
      </c>
      <c r="AW798" s="14" t="s">
        <v>30</v>
      </c>
      <c r="AX798" s="14" t="s">
        <v>73</v>
      </c>
      <c r="AY798" s="264" t="s">
        <v>202</v>
      </c>
    </row>
    <row r="799" s="13" customFormat="1">
      <c r="A799" s="13"/>
      <c r="B799" s="243"/>
      <c r="C799" s="244"/>
      <c r="D799" s="245" t="s">
        <v>211</v>
      </c>
      <c r="E799" s="246" t="s">
        <v>1</v>
      </c>
      <c r="F799" s="247" t="s">
        <v>917</v>
      </c>
      <c r="G799" s="244"/>
      <c r="H799" s="246" t="s">
        <v>1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211</v>
      </c>
      <c r="AU799" s="253" t="s">
        <v>82</v>
      </c>
      <c r="AV799" s="13" t="s">
        <v>80</v>
      </c>
      <c r="AW799" s="13" t="s">
        <v>30</v>
      </c>
      <c r="AX799" s="13" t="s">
        <v>73</v>
      </c>
      <c r="AY799" s="253" t="s">
        <v>202</v>
      </c>
    </row>
    <row r="800" s="14" customFormat="1">
      <c r="A800" s="14"/>
      <c r="B800" s="254"/>
      <c r="C800" s="255"/>
      <c r="D800" s="245" t="s">
        <v>211</v>
      </c>
      <c r="E800" s="256" t="s">
        <v>1</v>
      </c>
      <c r="F800" s="257" t="s">
        <v>918</v>
      </c>
      <c r="G800" s="255"/>
      <c r="H800" s="258">
        <v>1.05</v>
      </c>
      <c r="I800" s="259"/>
      <c r="J800" s="255"/>
      <c r="K800" s="255"/>
      <c r="L800" s="260"/>
      <c r="M800" s="261"/>
      <c r="N800" s="262"/>
      <c r="O800" s="262"/>
      <c r="P800" s="262"/>
      <c r="Q800" s="262"/>
      <c r="R800" s="262"/>
      <c r="S800" s="262"/>
      <c r="T800" s="26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4" t="s">
        <v>211</v>
      </c>
      <c r="AU800" s="264" t="s">
        <v>82</v>
      </c>
      <c r="AV800" s="14" t="s">
        <v>82</v>
      </c>
      <c r="AW800" s="14" t="s">
        <v>30</v>
      </c>
      <c r="AX800" s="14" t="s">
        <v>73</v>
      </c>
      <c r="AY800" s="264" t="s">
        <v>202</v>
      </c>
    </row>
    <row r="801" s="14" customFormat="1">
      <c r="A801" s="14"/>
      <c r="B801" s="254"/>
      <c r="C801" s="255"/>
      <c r="D801" s="245" t="s">
        <v>211</v>
      </c>
      <c r="E801" s="256" t="s">
        <v>1</v>
      </c>
      <c r="F801" s="257" t="s">
        <v>919</v>
      </c>
      <c r="G801" s="255"/>
      <c r="H801" s="258">
        <v>2.1000000000000001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4" t="s">
        <v>211</v>
      </c>
      <c r="AU801" s="264" t="s">
        <v>82</v>
      </c>
      <c r="AV801" s="14" t="s">
        <v>82</v>
      </c>
      <c r="AW801" s="14" t="s">
        <v>30</v>
      </c>
      <c r="AX801" s="14" t="s">
        <v>73</v>
      </c>
      <c r="AY801" s="264" t="s">
        <v>202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919</v>
      </c>
      <c r="G802" s="255"/>
      <c r="H802" s="258">
        <v>2.1000000000000001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73</v>
      </c>
      <c r="AY802" s="264" t="s">
        <v>202</v>
      </c>
    </row>
    <row r="803" s="14" customFormat="1">
      <c r="A803" s="14"/>
      <c r="B803" s="254"/>
      <c r="C803" s="255"/>
      <c r="D803" s="245" t="s">
        <v>211</v>
      </c>
      <c r="E803" s="256" t="s">
        <v>1</v>
      </c>
      <c r="F803" s="257" t="s">
        <v>920</v>
      </c>
      <c r="G803" s="255"/>
      <c r="H803" s="258">
        <v>4.2000000000000002</v>
      </c>
      <c r="I803" s="259"/>
      <c r="J803" s="255"/>
      <c r="K803" s="255"/>
      <c r="L803" s="260"/>
      <c r="M803" s="261"/>
      <c r="N803" s="262"/>
      <c r="O803" s="262"/>
      <c r="P803" s="262"/>
      <c r="Q803" s="262"/>
      <c r="R803" s="262"/>
      <c r="S803" s="262"/>
      <c r="T803" s="26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4" t="s">
        <v>211</v>
      </c>
      <c r="AU803" s="264" t="s">
        <v>82</v>
      </c>
      <c r="AV803" s="14" t="s">
        <v>82</v>
      </c>
      <c r="AW803" s="14" t="s">
        <v>30</v>
      </c>
      <c r="AX803" s="14" t="s">
        <v>73</v>
      </c>
      <c r="AY803" s="264" t="s">
        <v>202</v>
      </c>
    </row>
    <row r="804" s="14" customFormat="1">
      <c r="A804" s="14"/>
      <c r="B804" s="254"/>
      <c r="C804" s="255"/>
      <c r="D804" s="245" t="s">
        <v>211</v>
      </c>
      <c r="E804" s="256" t="s">
        <v>1</v>
      </c>
      <c r="F804" s="257" t="s">
        <v>921</v>
      </c>
      <c r="G804" s="255"/>
      <c r="H804" s="258">
        <v>3.1499999999999999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4" t="s">
        <v>211</v>
      </c>
      <c r="AU804" s="264" t="s">
        <v>82</v>
      </c>
      <c r="AV804" s="14" t="s">
        <v>82</v>
      </c>
      <c r="AW804" s="14" t="s">
        <v>30</v>
      </c>
      <c r="AX804" s="14" t="s">
        <v>73</v>
      </c>
      <c r="AY804" s="264" t="s">
        <v>202</v>
      </c>
    </row>
    <row r="805" s="15" customFormat="1">
      <c r="A805" s="15"/>
      <c r="B805" s="265"/>
      <c r="C805" s="266"/>
      <c r="D805" s="245" t="s">
        <v>211</v>
      </c>
      <c r="E805" s="267" t="s">
        <v>1</v>
      </c>
      <c r="F805" s="268" t="s">
        <v>222</v>
      </c>
      <c r="G805" s="266"/>
      <c r="H805" s="269">
        <v>16.599999999999998</v>
      </c>
      <c r="I805" s="270"/>
      <c r="J805" s="266"/>
      <c r="K805" s="266"/>
      <c r="L805" s="271"/>
      <c r="M805" s="272"/>
      <c r="N805" s="273"/>
      <c r="O805" s="273"/>
      <c r="P805" s="273"/>
      <c r="Q805" s="273"/>
      <c r="R805" s="273"/>
      <c r="S805" s="273"/>
      <c r="T805" s="27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5" t="s">
        <v>211</v>
      </c>
      <c r="AU805" s="275" t="s">
        <v>82</v>
      </c>
      <c r="AV805" s="15" t="s">
        <v>209</v>
      </c>
      <c r="AW805" s="15" t="s">
        <v>30</v>
      </c>
      <c r="AX805" s="15" t="s">
        <v>73</v>
      </c>
      <c r="AY805" s="275" t="s">
        <v>202</v>
      </c>
    </row>
    <row r="806" s="14" customFormat="1">
      <c r="A806" s="14"/>
      <c r="B806" s="254"/>
      <c r="C806" s="255"/>
      <c r="D806" s="245" t="s">
        <v>211</v>
      </c>
      <c r="E806" s="256" t="s">
        <v>1</v>
      </c>
      <c r="F806" s="257" t="s">
        <v>929</v>
      </c>
      <c r="G806" s="255"/>
      <c r="H806" s="258">
        <v>17.43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211</v>
      </c>
      <c r="AU806" s="264" t="s">
        <v>82</v>
      </c>
      <c r="AV806" s="14" t="s">
        <v>82</v>
      </c>
      <c r="AW806" s="14" t="s">
        <v>30</v>
      </c>
      <c r="AX806" s="14" t="s">
        <v>80</v>
      </c>
      <c r="AY806" s="264" t="s">
        <v>202</v>
      </c>
    </row>
    <row r="807" s="2" customFormat="1" ht="24.15" customHeight="1">
      <c r="A807" s="40"/>
      <c r="B807" s="41"/>
      <c r="C807" s="230" t="s">
        <v>930</v>
      </c>
      <c r="D807" s="230" t="s">
        <v>204</v>
      </c>
      <c r="E807" s="231" t="s">
        <v>931</v>
      </c>
      <c r="F807" s="232" t="s">
        <v>932</v>
      </c>
      <c r="G807" s="233" t="s">
        <v>254</v>
      </c>
      <c r="H807" s="234">
        <v>586.101</v>
      </c>
      <c r="I807" s="235"/>
      <c r="J807" s="236">
        <f>ROUND(I807*H807,2)</f>
        <v>0</v>
      </c>
      <c r="K807" s="232" t="s">
        <v>208</v>
      </c>
      <c r="L807" s="46"/>
      <c r="M807" s="237" t="s">
        <v>1</v>
      </c>
      <c r="N807" s="238" t="s">
        <v>38</v>
      </c>
      <c r="O807" s="93"/>
      <c r="P807" s="239">
        <f>O807*H807</f>
        <v>0</v>
      </c>
      <c r="Q807" s="239">
        <v>0.0033</v>
      </c>
      <c r="R807" s="239">
        <f>Q807*H807</f>
        <v>1.9341333000000001</v>
      </c>
      <c r="S807" s="239">
        <v>0</v>
      </c>
      <c r="T807" s="240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1" t="s">
        <v>209</v>
      </c>
      <c r="AT807" s="241" t="s">
        <v>204</v>
      </c>
      <c r="AU807" s="241" t="s">
        <v>82</v>
      </c>
      <c r="AY807" s="19" t="s">
        <v>202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9" t="s">
        <v>80</v>
      </c>
      <c r="BK807" s="242">
        <f>ROUND(I807*H807,2)</f>
        <v>0</v>
      </c>
      <c r="BL807" s="19" t="s">
        <v>209</v>
      </c>
      <c r="BM807" s="241" t="s">
        <v>933</v>
      </c>
    </row>
    <row r="808" s="13" customFormat="1">
      <c r="A808" s="13"/>
      <c r="B808" s="243"/>
      <c r="C808" s="244"/>
      <c r="D808" s="245" t="s">
        <v>211</v>
      </c>
      <c r="E808" s="246" t="s">
        <v>1</v>
      </c>
      <c r="F808" s="247" t="s">
        <v>934</v>
      </c>
      <c r="G808" s="244"/>
      <c r="H808" s="246" t="s">
        <v>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211</v>
      </c>
      <c r="AU808" s="253" t="s">
        <v>82</v>
      </c>
      <c r="AV808" s="13" t="s">
        <v>80</v>
      </c>
      <c r="AW808" s="13" t="s">
        <v>30</v>
      </c>
      <c r="AX808" s="13" t="s">
        <v>73</v>
      </c>
      <c r="AY808" s="253" t="s">
        <v>202</v>
      </c>
    </row>
    <row r="809" s="14" customFormat="1">
      <c r="A809" s="14"/>
      <c r="B809" s="254"/>
      <c r="C809" s="255"/>
      <c r="D809" s="245" t="s">
        <v>211</v>
      </c>
      <c r="E809" s="256" t="s">
        <v>1</v>
      </c>
      <c r="F809" s="257" t="s">
        <v>935</v>
      </c>
      <c r="G809" s="255"/>
      <c r="H809" s="258">
        <v>561.91999999999996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211</v>
      </c>
      <c r="AU809" s="264" t="s">
        <v>82</v>
      </c>
      <c r="AV809" s="14" t="s">
        <v>82</v>
      </c>
      <c r="AW809" s="14" t="s">
        <v>30</v>
      </c>
      <c r="AX809" s="14" t="s">
        <v>73</v>
      </c>
      <c r="AY809" s="264" t="s">
        <v>202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936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937</v>
      </c>
      <c r="G811" s="255"/>
      <c r="H811" s="258">
        <v>24.181000000000001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5" customFormat="1">
      <c r="A812" s="15"/>
      <c r="B812" s="265"/>
      <c r="C812" s="266"/>
      <c r="D812" s="245" t="s">
        <v>211</v>
      </c>
      <c r="E812" s="267" t="s">
        <v>1</v>
      </c>
      <c r="F812" s="268" t="s">
        <v>222</v>
      </c>
      <c r="G812" s="266"/>
      <c r="H812" s="269">
        <v>586.101</v>
      </c>
      <c r="I812" s="270"/>
      <c r="J812" s="266"/>
      <c r="K812" s="266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211</v>
      </c>
      <c r="AU812" s="275" t="s">
        <v>82</v>
      </c>
      <c r="AV812" s="15" t="s">
        <v>209</v>
      </c>
      <c r="AW812" s="15" t="s">
        <v>30</v>
      </c>
      <c r="AX812" s="15" t="s">
        <v>80</v>
      </c>
      <c r="AY812" s="275" t="s">
        <v>202</v>
      </c>
    </row>
    <row r="813" s="2" customFormat="1" ht="24.15" customHeight="1">
      <c r="A813" s="40"/>
      <c r="B813" s="41"/>
      <c r="C813" s="230" t="s">
        <v>938</v>
      </c>
      <c r="D813" s="230" t="s">
        <v>204</v>
      </c>
      <c r="E813" s="231" t="s">
        <v>939</v>
      </c>
      <c r="F813" s="232" t="s">
        <v>940</v>
      </c>
      <c r="G813" s="233" t="s">
        <v>844</v>
      </c>
      <c r="H813" s="234">
        <v>138.90000000000001</v>
      </c>
      <c r="I813" s="235"/>
      <c r="J813" s="236">
        <f>ROUND(I813*H813,2)</f>
        <v>0</v>
      </c>
      <c r="K813" s="232" t="s">
        <v>208</v>
      </c>
      <c r="L813" s="46"/>
      <c r="M813" s="237" t="s">
        <v>1</v>
      </c>
      <c r="N813" s="238" t="s">
        <v>38</v>
      </c>
      <c r="O813" s="93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1" t="s">
        <v>209</v>
      </c>
      <c r="AT813" s="241" t="s">
        <v>204</v>
      </c>
      <c r="AU813" s="241" t="s">
        <v>82</v>
      </c>
      <c r="AY813" s="19" t="s">
        <v>202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9" t="s">
        <v>80</v>
      </c>
      <c r="BK813" s="242">
        <f>ROUND(I813*H813,2)</f>
        <v>0</v>
      </c>
      <c r="BL813" s="19" t="s">
        <v>209</v>
      </c>
      <c r="BM813" s="241" t="s">
        <v>941</v>
      </c>
    </row>
    <row r="814" s="13" customFormat="1">
      <c r="A814" s="13"/>
      <c r="B814" s="243"/>
      <c r="C814" s="244"/>
      <c r="D814" s="245" t="s">
        <v>211</v>
      </c>
      <c r="E814" s="246" t="s">
        <v>1</v>
      </c>
      <c r="F814" s="247" t="s">
        <v>942</v>
      </c>
      <c r="G814" s="244"/>
      <c r="H814" s="246" t="s">
        <v>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211</v>
      </c>
      <c r="AU814" s="253" t="s">
        <v>82</v>
      </c>
      <c r="AV814" s="13" t="s">
        <v>80</v>
      </c>
      <c r="AW814" s="13" t="s">
        <v>30</v>
      </c>
      <c r="AX814" s="13" t="s">
        <v>73</v>
      </c>
      <c r="AY814" s="253" t="s">
        <v>202</v>
      </c>
    </row>
    <row r="815" s="14" customFormat="1">
      <c r="A815" s="14"/>
      <c r="B815" s="254"/>
      <c r="C815" s="255"/>
      <c r="D815" s="245" t="s">
        <v>211</v>
      </c>
      <c r="E815" s="256" t="s">
        <v>1</v>
      </c>
      <c r="F815" s="257" t="s">
        <v>943</v>
      </c>
      <c r="G815" s="255"/>
      <c r="H815" s="258">
        <v>17.199999999999999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211</v>
      </c>
      <c r="AU815" s="264" t="s">
        <v>82</v>
      </c>
      <c r="AV815" s="14" t="s">
        <v>82</v>
      </c>
      <c r="AW815" s="14" t="s">
        <v>30</v>
      </c>
      <c r="AX815" s="14" t="s">
        <v>73</v>
      </c>
      <c r="AY815" s="264" t="s">
        <v>202</v>
      </c>
    </row>
    <row r="816" s="14" customFormat="1">
      <c r="A816" s="14"/>
      <c r="B816" s="254"/>
      <c r="C816" s="255"/>
      <c r="D816" s="245" t="s">
        <v>211</v>
      </c>
      <c r="E816" s="256" t="s">
        <v>1</v>
      </c>
      <c r="F816" s="257" t="s">
        <v>944</v>
      </c>
      <c r="G816" s="255"/>
      <c r="H816" s="258">
        <v>8.8000000000000007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4" t="s">
        <v>211</v>
      </c>
      <c r="AU816" s="264" t="s">
        <v>82</v>
      </c>
      <c r="AV816" s="14" t="s">
        <v>82</v>
      </c>
      <c r="AW816" s="14" t="s">
        <v>30</v>
      </c>
      <c r="AX816" s="14" t="s">
        <v>73</v>
      </c>
      <c r="AY816" s="264" t="s">
        <v>202</v>
      </c>
    </row>
    <row r="817" s="14" customFormat="1">
      <c r="A817" s="14"/>
      <c r="B817" s="254"/>
      <c r="C817" s="255"/>
      <c r="D817" s="245" t="s">
        <v>211</v>
      </c>
      <c r="E817" s="256" t="s">
        <v>1</v>
      </c>
      <c r="F817" s="257" t="s">
        <v>945</v>
      </c>
      <c r="G817" s="255"/>
      <c r="H817" s="258">
        <v>4.4000000000000004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211</v>
      </c>
      <c r="AU817" s="264" t="s">
        <v>82</v>
      </c>
      <c r="AV817" s="14" t="s">
        <v>82</v>
      </c>
      <c r="AW817" s="14" t="s">
        <v>30</v>
      </c>
      <c r="AX817" s="14" t="s">
        <v>73</v>
      </c>
      <c r="AY817" s="264" t="s">
        <v>202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946</v>
      </c>
      <c r="G818" s="255"/>
      <c r="H818" s="258">
        <v>11.4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73</v>
      </c>
      <c r="AY818" s="264" t="s">
        <v>202</v>
      </c>
    </row>
    <row r="819" s="14" customFormat="1">
      <c r="A819" s="14"/>
      <c r="B819" s="254"/>
      <c r="C819" s="255"/>
      <c r="D819" s="245" t="s">
        <v>211</v>
      </c>
      <c r="E819" s="256" t="s">
        <v>1</v>
      </c>
      <c r="F819" s="257" t="s">
        <v>946</v>
      </c>
      <c r="G819" s="255"/>
      <c r="H819" s="258">
        <v>11.4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211</v>
      </c>
      <c r="AU819" s="264" t="s">
        <v>82</v>
      </c>
      <c r="AV819" s="14" t="s">
        <v>82</v>
      </c>
      <c r="AW819" s="14" t="s">
        <v>30</v>
      </c>
      <c r="AX819" s="14" t="s">
        <v>73</v>
      </c>
      <c r="AY819" s="264" t="s">
        <v>202</v>
      </c>
    </row>
    <row r="820" s="14" customFormat="1">
      <c r="A820" s="14"/>
      <c r="B820" s="254"/>
      <c r="C820" s="255"/>
      <c r="D820" s="245" t="s">
        <v>211</v>
      </c>
      <c r="E820" s="256" t="s">
        <v>1</v>
      </c>
      <c r="F820" s="257" t="s">
        <v>947</v>
      </c>
      <c r="G820" s="255"/>
      <c r="H820" s="258">
        <v>25.600000000000001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211</v>
      </c>
      <c r="AU820" s="264" t="s">
        <v>82</v>
      </c>
      <c r="AV820" s="14" t="s">
        <v>82</v>
      </c>
      <c r="AW820" s="14" t="s">
        <v>30</v>
      </c>
      <c r="AX820" s="14" t="s">
        <v>73</v>
      </c>
      <c r="AY820" s="264" t="s">
        <v>202</v>
      </c>
    </row>
    <row r="821" s="14" customFormat="1">
      <c r="A821" s="14"/>
      <c r="B821" s="254"/>
      <c r="C821" s="255"/>
      <c r="D821" s="245" t="s">
        <v>211</v>
      </c>
      <c r="E821" s="256" t="s">
        <v>1</v>
      </c>
      <c r="F821" s="257" t="s">
        <v>948</v>
      </c>
      <c r="G821" s="255"/>
      <c r="H821" s="258">
        <v>16.800000000000001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4" t="s">
        <v>211</v>
      </c>
      <c r="AU821" s="264" t="s">
        <v>82</v>
      </c>
      <c r="AV821" s="14" t="s">
        <v>82</v>
      </c>
      <c r="AW821" s="14" t="s">
        <v>30</v>
      </c>
      <c r="AX821" s="14" t="s">
        <v>73</v>
      </c>
      <c r="AY821" s="264" t="s">
        <v>202</v>
      </c>
    </row>
    <row r="822" s="14" customFormat="1">
      <c r="A822" s="14"/>
      <c r="B822" s="254"/>
      <c r="C822" s="255"/>
      <c r="D822" s="245" t="s">
        <v>211</v>
      </c>
      <c r="E822" s="256" t="s">
        <v>1</v>
      </c>
      <c r="F822" s="257" t="s">
        <v>949</v>
      </c>
      <c r="G822" s="255"/>
      <c r="H822" s="258">
        <v>43.299999999999997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211</v>
      </c>
      <c r="AU822" s="264" t="s">
        <v>82</v>
      </c>
      <c r="AV822" s="14" t="s">
        <v>82</v>
      </c>
      <c r="AW822" s="14" t="s">
        <v>30</v>
      </c>
      <c r="AX822" s="14" t="s">
        <v>73</v>
      </c>
      <c r="AY822" s="264" t="s">
        <v>202</v>
      </c>
    </row>
    <row r="823" s="15" customFormat="1">
      <c r="A823" s="15"/>
      <c r="B823" s="265"/>
      <c r="C823" s="266"/>
      <c r="D823" s="245" t="s">
        <v>211</v>
      </c>
      <c r="E823" s="267" t="s">
        <v>1</v>
      </c>
      <c r="F823" s="268" t="s">
        <v>222</v>
      </c>
      <c r="G823" s="266"/>
      <c r="H823" s="269">
        <v>138.89999999999998</v>
      </c>
      <c r="I823" s="270"/>
      <c r="J823" s="266"/>
      <c r="K823" s="266"/>
      <c r="L823" s="271"/>
      <c r="M823" s="272"/>
      <c r="N823" s="273"/>
      <c r="O823" s="273"/>
      <c r="P823" s="273"/>
      <c r="Q823" s="273"/>
      <c r="R823" s="273"/>
      <c r="S823" s="273"/>
      <c r="T823" s="27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5" t="s">
        <v>211</v>
      </c>
      <c r="AU823" s="275" t="s">
        <v>82</v>
      </c>
      <c r="AV823" s="15" t="s">
        <v>209</v>
      </c>
      <c r="AW823" s="15" t="s">
        <v>30</v>
      </c>
      <c r="AX823" s="15" t="s">
        <v>80</v>
      </c>
      <c r="AY823" s="275" t="s">
        <v>202</v>
      </c>
    </row>
    <row r="824" s="2" customFormat="1" ht="33" customHeight="1">
      <c r="A824" s="40"/>
      <c r="B824" s="41"/>
      <c r="C824" s="230" t="s">
        <v>950</v>
      </c>
      <c r="D824" s="230" t="s">
        <v>204</v>
      </c>
      <c r="E824" s="231" t="s">
        <v>951</v>
      </c>
      <c r="F824" s="232" t="s">
        <v>952</v>
      </c>
      <c r="G824" s="233" t="s">
        <v>207</v>
      </c>
      <c r="H824" s="234">
        <v>3.2719999999999998</v>
      </c>
      <c r="I824" s="235"/>
      <c r="J824" s="236">
        <f>ROUND(I824*H824,2)</f>
        <v>0</v>
      </c>
      <c r="K824" s="232" t="s">
        <v>208</v>
      </c>
      <c r="L824" s="46"/>
      <c r="M824" s="237" t="s">
        <v>1</v>
      </c>
      <c r="N824" s="238" t="s">
        <v>38</v>
      </c>
      <c r="O824" s="93"/>
      <c r="P824" s="239">
        <f>O824*H824</f>
        <v>0</v>
      </c>
      <c r="Q824" s="239">
        <v>2.5018699999999998</v>
      </c>
      <c r="R824" s="239">
        <f>Q824*H824</f>
        <v>8.1861186399999983</v>
      </c>
      <c r="S824" s="239">
        <v>0</v>
      </c>
      <c r="T824" s="240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1" t="s">
        <v>209</v>
      </c>
      <c r="AT824" s="241" t="s">
        <v>204</v>
      </c>
      <c r="AU824" s="241" t="s">
        <v>82</v>
      </c>
      <c r="AY824" s="19" t="s">
        <v>202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9" t="s">
        <v>80</v>
      </c>
      <c r="BK824" s="242">
        <f>ROUND(I824*H824,2)</f>
        <v>0</v>
      </c>
      <c r="BL824" s="19" t="s">
        <v>209</v>
      </c>
      <c r="BM824" s="241" t="s">
        <v>953</v>
      </c>
    </row>
    <row r="825" s="13" customFormat="1">
      <c r="A825" s="13"/>
      <c r="B825" s="243"/>
      <c r="C825" s="244"/>
      <c r="D825" s="245" t="s">
        <v>211</v>
      </c>
      <c r="E825" s="246" t="s">
        <v>1</v>
      </c>
      <c r="F825" s="247" t="s">
        <v>714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211</v>
      </c>
      <c r="AU825" s="253" t="s">
        <v>82</v>
      </c>
      <c r="AV825" s="13" t="s">
        <v>80</v>
      </c>
      <c r="AW825" s="13" t="s">
        <v>30</v>
      </c>
      <c r="AX825" s="13" t="s">
        <v>73</v>
      </c>
      <c r="AY825" s="253" t="s">
        <v>202</v>
      </c>
    </row>
    <row r="826" s="14" customFormat="1">
      <c r="A826" s="14"/>
      <c r="B826" s="254"/>
      <c r="C826" s="255"/>
      <c r="D826" s="245" t="s">
        <v>211</v>
      </c>
      <c r="E826" s="256" t="s">
        <v>1</v>
      </c>
      <c r="F826" s="257" t="s">
        <v>715</v>
      </c>
      <c r="G826" s="255"/>
      <c r="H826" s="258">
        <v>13.73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4" t="s">
        <v>211</v>
      </c>
      <c r="AU826" s="264" t="s">
        <v>82</v>
      </c>
      <c r="AV826" s="14" t="s">
        <v>82</v>
      </c>
      <c r="AW826" s="14" t="s">
        <v>30</v>
      </c>
      <c r="AX826" s="14" t="s">
        <v>73</v>
      </c>
      <c r="AY826" s="264" t="s">
        <v>202</v>
      </c>
    </row>
    <row r="827" s="13" customFormat="1">
      <c r="A827" s="13"/>
      <c r="B827" s="243"/>
      <c r="C827" s="244"/>
      <c r="D827" s="245" t="s">
        <v>211</v>
      </c>
      <c r="E827" s="246" t="s">
        <v>1</v>
      </c>
      <c r="F827" s="247" t="s">
        <v>716</v>
      </c>
      <c r="G827" s="244"/>
      <c r="H827" s="246" t="s">
        <v>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211</v>
      </c>
      <c r="AU827" s="253" t="s">
        <v>82</v>
      </c>
      <c r="AV827" s="13" t="s">
        <v>80</v>
      </c>
      <c r="AW827" s="13" t="s">
        <v>30</v>
      </c>
      <c r="AX827" s="13" t="s">
        <v>73</v>
      </c>
      <c r="AY827" s="253" t="s">
        <v>202</v>
      </c>
    </row>
    <row r="828" s="14" customFormat="1">
      <c r="A828" s="14"/>
      <c r="B828" s="254"/>
      <c r="C828" s="255"/>
      <c r="D828" s="245" t="s">
        <v>211</v>
      </c>
      <c r="E828" s="256" t="s">
        <v>1</v>
      </c>
      <c r="F828" s="257" t="s">
        <v>717</v>
      </c>
      <c r="G828" s="255"/>
      <c r="H828" s="258">
        <v>1.3600000000000001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211</v>
      </c>
      <c r="AU828" s="264" t="s">
        <v>82</v>
      </c>
      <c r="AV828" s="14" t="s">
        <v>82</v>
      </c>
      <c r="AW828" s="14" t="s">
        <v>30</v>
      </c>
      <c r="AX828" s="14" t="s">
        <v>73</v>
      </c>
      <c r="AY828" s="264" t="s">
        <v>202</v>
      </c>
    </row>
    <row r="829" s="13" customFormat="1">
      <c r="A829" s="13"/>
      <c r="B829" s="243"/>
      <c r="C829" s="244"/>
      <c r="D829" s="245" t="s">
        <v>211</v>
      </c>
      <c r="E829" s="246" t="s">
        <v>1</v>
      </c>
      <c r="F829" s="247" t="s">
        <v>757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211</v>
      </c>
      <c r="AU829" s="253" t="s">
        <v>82</v>
      </c>
      <c r="AV829" s="13" t="s">
        <v>80</v>
      </c>
      <c r="AW829" s="13" t="s">
        <v>30</v>
      </c>
      <c r="AX829" s="13" t="s">
        <v>73</v>
      </c>
      <c r="AY829" s="253" t="s">
        <v>202</v>
      </c>
    </row>
    <row r="830" s="14" customFormat="1">
      <c r="A830" s="14"/>
      <c r="B830" s="254"/>
      <c r="C830" s="255"/>
      <c r="D830" s="245" t="s">
        <v>211</v>
      </c>
      <c r="E830" s="256" t="s">
        <v>1</v>
      </c>
      <c r="F830" s="257" t="s">
        <v>954</v>
      </c>
      <c r="G830" s="255"/>
      <c r="H830" s="258">
        <v>39.450000000000003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211</v>
      </c>
      <c r="AU830" s="264" t="s">
        <v>82</v>
      </c>
      <c r="AV830" s="14" t="s">
        <v>82</v>
      </c>
      <c r="AW830" s="14" t="s">
        <v>30</v>
      </c>
      <c r="AX830" s="14" t="s">
        <v>73</v>
      </c>
      <c r="AY830" s="264" t="s">
        <v>202</v>
      </c>
    </row>
    <row r="831" s="16" customFormat="1">
      <c r="A831" s="16"/>
      <c r="B831" s="276"/>
      <c r="C831" s="277"/>
      <c r="D831" s="245" t="s">
        <v>211</v>
      </c>
      <c r="E831" s="278" t="s">
        <v>1</v>
      </c>
      <c r="F831" s="279" t="s">
        <v>241</v>
      </c>
      <c r="G831" s="277"/>
      <c r="H831" s="280">
        <v>54.540000000000006</v>
      </c>
      <c r="I831" s="281"/>
      <c r="J831" s="277"/>
      <c r="K831" s="277"/>
      <c r="L831" s="282"/>
      <c r="M831" s="283"/>
      <c r="N831" s="284"/>
      <c r="O831" s="284"/>
      <c r="P831" s="284"/>
      <c r="Q831" s="284"/>
      <c r="R831" s="284"/>
      <c r="S831" s="284"/>
      <c r="T831" s="28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6" t="s">
        <v>211</v>
      </c>
      <c r="AU831" s="286" t="s">
        <v>82</v>
      </c>
      <c r="AV831" s="16" t="s">
        <v>90</v>
      </c>
      <c r="AW831" s="16" t="s">
        <v>30</v>
      </c>
      <c r="AX831" s="16" t="s">
        <v>73</v>
      </c>
      <c r="AY831" s="286" t="s">
        <v>202</v>
      </c>
    </row>
    <row r="832" s="14" customFormat="1">
      <c r="A832" s="14"/>
      <c r="B832" s="254"/>
      <c r="C832" s="255"/>
      <c r="D832" s="245" t="s">
        <v>211</v>
      </c>
      <c r="E832" s="256" t="s">
        <v>1</v>
      </c>
      <c r="F832" s="257" t="s">
        <v>955</v>
      </c>
      <c r="G832" s="255"/>
      <c r="H832" s="258">
        <v>3.2719999999999998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4" t="s">
        <v>211</v>
      </c>
      <c r="AU832" s="264" t="s">
        <v>82</v>
      </c>
      <c r="AV832" s="14" t="s">
        <v>82</v>
      </c>
      <c r="AW832" s="14" t="s">
        <v>30</v>
      </c>
      <c r="AX832" s="14" t="s">
        <v>80</v>
      </c>
      <c r="AY832" s="264" t="s">
        <v>202</v>
      </c>
    </row>
    <row r="833" s="2" customFormat="1" ht="33" customHeight="1">
      <c r="A833" s="40"/>
      <c r="B833" s="41"/>
      <c r="C833" s="230" t="s">
        <v>956</v>
      </c>
      <c r="D833" s="230" t="s">
        <v>204</v>
      </c>
      <c r="E833" s="231" t="s">
        <v>957</v>
      </c>
      <c r="F833" s="232" t="s">
        <v>958</v>
      </c>
      <c r="G833" s="233" t="s">
        <v>207</v>
      </c>
      <c r="H833" s="234">
        <v>8.4540000000000006</v>
      </c>
      <c r="I833" s="235"/>
      <c r="J833" s="236">
        <f>ROUND(I833*H833,2)</f>
        <v>0</v>
      </c>
      <c r="K833" s="232" t="s">
        <v>208</v>
      </c>
      <c r="L833" s="46"/>
      <c r="M833" s="237" t="s">
        <v>1</v>
      </c>
      <c r="N833" s="238" t="s">
        <v>38</v>
      </c>
      <c r="O833" s="93"/>
      <c r="P833" s="239">
        <f>O833*H833</f>
        <v>0</v>
      </c>
      <c r="Q833" s="239">
        <v>2.5018699999999998</v>
      </c>
      <c r="R833" s="239">
        <f>Q833*H833</f>
        <v>21.150808980000001</v>
      </c>
      <c r="S833" s="239">
        <v>0</v>
      </c>
      <c r="T833" s="240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1" t="s">
        <v>209</v>
      </c>
      <c r="AT833" s="241" t="s">
        <v>204</v>
      </c>
      <c r="AU833" s="241" t="s">
        <v>82</v>
      </c>
      <c r="AY833" s="19" t="s">
        <v>202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9" t="s">
        <v>80</v>
      </c>
      <c r="BK833" s="242">
        <f>ROUND(I833*H833,2)</f>
        <v>0</v>
      </c>
      <c r="BL833" s="19" t="s">
        <v>209</v>
      </c>
      <c r="BM833" s="241" t="s">
        <v>959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960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3" customFormat="1">
      <c r="A835" s="13"/>
      <c r="B835" s="243"/>
      <c r="C835" s="244"/>
      <c r="D835" s="245" t="s">
        <v>211</v>
      </c>
      <c r="E835" s="246" t="s">
        <v>1</v>
      </c>
      <c r="F835" s="247" t="s">
        <v>734</v>
      </c>
      <c r="G835" s="244"/>
      <c r="H835" s="246" t="s">
        <v>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211</v>
      </c>
      <c r="AU835" s="253" t="s">
        <v>82</v>
      </c>
      <c r="AV835" s="13" t="s">
        <v>80</v>
      </c>
      <c r="AW835" s="13" t="s">
        <v>30</v>
      </c>
      <c r="AX835" s="13" t="s">
        <v>73</v>
      </c>
      <c r="AY835" s="253" t="s">
        <v>202</v>
      </c>
    </row>
    <row r="836" s="14" customFormat="1">
      <c r="A836" s="14"/>
      <c r="B836" s="254"/>
      <c r="C836" s="255"/>
      <c r="D836" s="245" t="s">
        <v>211</v>
      </c>
      <c r="E836" s="256" t="s">
        <v>1</v>
      </c>
      <c r="F836" s="257" t="s">
        <v>961</v>
      </c>
      <c r="G836" s="255"/>
      <c r="H836" s="258">
        <v>75.840000000000003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4" t="s">
        <v>211</v>
      </c>
      <c r="AU836" s="264" t="s">
        <v>82</v>
      </c>
      <c r="AV836" s="14" t="s">
        <v>82</v>
      </c>
      <c r="AW836" s="14" t="s">
        <v>30</v>
      </c>
      <c r="AX836" s="14" t="s">
        <v>73</v>
      </c>
      <c r="AY836" s="264" t="s">
        <v>202</v>
      </c>
    </row>
    <row r="837" s="13" customFormat="1">
      <c r="A837" s="13"/>
      <c r="B837" s="243"/>
      <c r="C837" s="244"/>
      <c r="D837" s="245" t="s">
        <v>211</v>
      </c>
      <c r="E837" s="246" t="s">
        <v>1</v>
      </c>
      <c r="F837" s="247" t="s">
        <v>736</v>
      </c>
      <c r="G837" s="244"/>
      <c r="H837" s="246" t="s">
        <v>1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211</v>
      </c>
      <c r="AU837" s="253" t="s">
        <v>82</v>
      </c>
      <c r="AV837" s="13" t="s">
        <v>80</v>
      </c>
      <c r="AW837" s="13" t="s">
        <v>30</v>
      </c>
      <c r="AX837" s="13" t="s">
        <v>73</v>
      </c>
      <c r="AY837" s="253" t="s">
        <v>202</v>
      </c>
    </row>
    <row r="838" s="14" customFormat="1">
      <c r="A838" s="14"/>
      <c r="B838" s="254"/>
      <c r="C838" s="255"/>
      <c r="D838" s="245" t="s">
        <v>211</v>
      </c>
      <c r="E838" s="256" t="s">
        <v>1</v>
      </c>
      <c r="F838" s="257" t="s">
        <v>962</v>
      </c>
      <c r="G838" s="255"/>
      <c r="H838" s="258">
        <v>2.9300000000000002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4" t="s">
        <v>211</v>
      </c>
      <c r="AU838" s="264" t="s">
        <v>82</v>
      </c>
      <c r="AV838" s="14" t="s">
        <v>82</v>
      </c>
      <c r="AW838" s="14" t="s">
        <v>30</v>
      </c>
      <c r="AX838" s="14" t="s">
        <v>73</v>
      </c>
      <c r="AY838" s="264" t="s">
        <v>202</v>
      </c>
    </row>
    <row r="839" s="13" customFormat="1">
      <c r="A839" s="13"/>
      <c r="B839" s="243"/>
      <c r="C839" s="244"/>
      <c r="D839" s="245" t="s">
        <v>211</v>
      </c>
      <c r="E839" s="246" t="s">
        <v>1</v>
      </c>
      <c r="F839" s="247" t="s">
        <v>246</v>
      </c>
      <c r="G839" s="244"/>
      <c r="H839" s="246" t="s">
        <v>1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211</v>
      </c>
      <c r="AU839" s="253" t="s">
        <v>82</v>
      </c>
      <c r="AV839" s="13" t="s">
        <v>80</v>
      </c>
      <c r="AW839" s="13" t="s">
        <v>30</v>
      </c>
      <c r="AX839" s="13" t="s">
        <v>73</v>
      </c>
      <c r="AY839" s="253" t="s">
        <v>202</v>
      </c>
    </row>
    <row r="840" s="14" customFormat="1">
      <c r="A840" s="14"/>
      <c r="B840" s="254"/>
      <c r="C840" s="255"/>
      <c r="D840" s="245" t="s">
        <v>211</v>
      </c>
      <c r="E840" s="256" t="s">
        <v>1</v>
      </c>
      <c r="F840" s="257" t="s">
        <v>963</v>
      </c>
      <c r="G840" s="255"/>
      <c r="H840" s="258">
        <v>17.289999999999999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4" t="s">
        <v>211</v>
      </c>
      <c r="AU840" s="264" t="s">
        <v>82</v>
      </c>
      <c r="AV840" s="14" t="s">
        <v>82</v>
      </c>
      <c r="AW840" s="14" t="s">
        <v>30</v>
      </c>
      <c r="AX840" s="14" t="s">
        <v>73</v>
      </c>
      <c r="AY840" s="264" t="s">
        <v>202</v>
      </c>
    </row>
    <row r="841" s="13" customFormat="1">
      <c r="A841" s="13"/>
      <c r="B841" s="243"/>
      <c r="C841" s="244"/>
      <c r="D841" s="245" t="s">
        <v>211</v>
      </c>
      <c r="E841" s="246" t="s">
        <v>1</v>
      </c>
      <c r="F841" s="247" t="s">
        <v>242</v>
      </c>
      <c r="G841" s="244"/>
      <c r="H841" s="246" t="s">
        <v>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211</v>
      </c>
      <c r="AU841" s="253" t="s">
        <v>82</v>
      </c>
      <c r="AV841" s="13" t="s">
        <v>80</v>
      </c>
      <c r="AW841" s="13" t="s">
        <v>30</v>
      </c>
      <c r="AX841" s="13" t="s">
        <v>73</v>
      </c>
      <c r="AY841" s="253" t="s">
        <v>202</v>
      </c>
    </row>
    <row r="842" s="14" customFormat="1">
      <c r="A842" s="14"/>
      <c r="B842" s="254"/>
      <c r="C842" s="255"/>
      <c r="D842" s="245" t="s">
        <v>211</v>
      </c>
      <c r="E842" s="256" t="s">
        <v>1</v>
      </c>
      <c r="F842" s="257" t="s">
        <v>964</v>
      </c>
      <c r="G842" s="255"/>
      <c r="H842" s="258">
        <v>14.4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211</v>
      </c>
      <c r="AU842" s="264" t="s">
        <v>82</v>
      </c>
      <c r="AV842" s="14" t="s">
        <v>82</v>
      </c>
      <c r="AW842" s="14" t="s">
        <v>30</v>
      </c>
      <c r="AX842" s="14" t="s">
        <v>73</v>
      </c>
      <c r="AY842" s="264" t="s">
        <v>202</v>
      </c>
    </row>
    <row r="843" s="13" customFormat="1">
      <c r="A843" s="13"/>
      <c r="B843" s="243"/>
      <c r="C843" s="244"/>
      <c r="D843" s="245" t="s">
        <v>211</v>
      </c>
      <c r="E843" s="246" t="s">
        <v>1</v>
      </c>
      <c r="F843" s="247" t="s">
        <v>249</v>
      </c>
      <c r="G843" s="244"/>
      <c r="H843" s="246" t="s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211</v>
      </c>
      <c r="AU843" s="253" t="s">
        <v>82</v>
      </c>
      <c r="AV843" s="13" t="s">
        <v>80</v>
      </c>
      <c r="AW843" s="13" t="s">
        <v>30</v>
      </c>
      <c r="AX843" s="13" t="s">
        <v>73</v>
      </c>
      <c r="AY843" s="253" t="s">
        <v>202</v>
      </c>
    </row>
    <row r="844" s="14" customFormat="1">
      <c r="A844" s="14"/>
      <c r="B844" s="254"/>
      <c r="C844" s="255"/>
      <c r="D844" s="245" t="s">
        <v>211</v>
      </c>
      <c r="E844" s="256" t="s">
        <v>1</v>
      </c>
      <c r="F844" s="257" t="s">
        <v>965</v>
      </c>
      <c r="G844" s="255"/>
      <c r="H844" s="258">
        <v>4.3799999999999999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211</v>
      </c>
      <c r="AU844" s="264" t="s">
        <v>82</v>
      </c>
      <c r="AV844" s="14" t="s">
        <v>82</v>
      </c>
      <c r="AW844" s="14" t="s">
        <v>30</v>
      </c>
      <c r="AX844" s="14" t="s">
        <v>73</v>
      </c>
      <c r="AY844" s="264" t="s">
        <v>202</v>
      </c>
    </row>
    <row r="845" s="13" customFormat="1">
      <c r="A845" s="13"/>
      <c r="B845" s="243"/>
      <c r="C845" s="244"/>
      <c r="D845" s="245" t="s">
        <v>211</v>
      </c>
      <c r="E845" s="246" t="s">
        <v>1</v>
      </c>
      <c r="F845" s="247" t="s">
        <v>718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211</v>
      </c>
      <c r="AU845" s="253" t="s">
        <v>82</v>
      </c>
      <c r="AV845" s="13" t="s">
        <v>80</v>
      </c>
      <c r="AW845" s="13" t="s">
        <v>30</v>
      </c>
      <c r="AX845" s="13" t="s">
        <v>73</v>
      </c>
      <c r="AY845" s="253" t="s">
        <v>202</v>
      </c>
    </row>
    <row r="846" s="14" customFormat="1">
      <c r="A846" s="14"/>
      <c r="B846" s="254"/>
      <c r="C846" s="255"/>
      <c r="D846" s="245" t="s">
        <v>211</v>
      </c>
      <c r="E846" s="256" t="s">
        <v>1</v>
      </c>
      <c r="F846" s="257" t="s">
        <v>719</v>
      </c>
      <c r="G846" s="255"/>
      <c r="H846" s="258">
        <v>5.5099999999999998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4" t="s">
        <v>211</v>
      </c>
      <c r="AU846" s="264" t="s">
        <v>82</v>
      </c>
      <c r="AV846" s="14" t="s">
        <v>82</v>
      </c>
      <c r="AW846" s="14" t="s">
        <v>30</v>
      </c>
      <c r="AX846" s="14" t="s">
        <v>73</v>
      </c>
      <c r="AY846" s="264" t="s">
        <v>202</v>
      </c>
    </row>
    <row r="847" s="13" customFormat="1">
      <c r="A847" s="13"/>
      <c r="B847" s="243"/>
      <c r="C847" s="244"/>
      <c r="D847" s="245" t="s">
        <v>211</v>
      </c>
      <c r="E847" s="246" t="s">
        <v>1</v>
      </c>
      <c r="F847" s="247" t="s">
        <v>720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211</v>
      </c>
      <c r="AU847" s="253" t="s">
        <v>82</v>
      </c>
      <c r="AV847" s="13" t="s">
        <v>80</v>
      </c>
      <c r="AW847" s="13" t="s">
        <v>30</v>
      </c>
      <c r="AX847" s="13" t="s">
        <v>73</v>
      </c>
      <c r="AY847" s="253" t="s">
        <v>202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721</v>
      </c>
      <c r="G848" s="255"/>
      <c r="H848" s="258">
        <v>9.2699999999999996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73</v>
      </c>
      <c r="AY848" s="264" t="s">
        <v>202</v>
      </c>
    </row>
    <row r="849" s="13" customFormat="1">
      <c r="A849" s="13"/>
      <c r="B849" s="243"/>
      <c r="C849" s="244"/>
      <c r="D849" s="245" t="s">
        <v>211</v>
      </c>
      <c r="E849" s="246" t="s">
        <v>1</v>
      </c>
      <c r="F849" s="247" t="s">
        <v>722</v>
      </c>
      <c r="G849" s="244"/>
      <c r="H849" s="246" t="s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211</v>
      </c>
      <c r="AU849" s="253" t="s">
        <v>82</v>
      </c>
      <c r="AV849" s="13" t="s">
        <v>80</v>
      </c>
      <c r="AW849" s="13" t="s">
        <v>30</v>
      </c>
      <c r="AX849" s="13" t="s">
        <v>73</v>
      </c>
      <c r="AY849" s="253" t="s">
        <v>202</v>
      </c>
    </row>
    <row r="850" s="14" customFormat="1">
      <c r="A850" s="14"/>
      <c r="B850" s="254"/>
      <c r="C850" s="255"/>
      <c r="D850" s="245" t="s">
        <v>211</v>
      </c>
      <c r="E850" s="256" t="s">
        <v>1</v>
      </c>
      <c r="F850" s="257" t="s">
        <v>723</v>
      </c>
      <c r="G850" s="255"/>
      <c r="H850" s="258">
        <v>19.710000000000001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211</v>
      </c>
      <c r="AU850" s="264" t="s">
        <v>82</v>
      </c>
      <c r="AV850" s="14" t="s">
        <v>82</v>
      </c>
      <c r="AW850" s="14" t="s">
        <v>30</v>
      </c>
      <c r="AX850" s="14" t="s">
        <v>73</v>
      </c>
      <c r="AY850" s="264" t="s">
        <v>202</v>
      </c>
    </row>
    <row r="851" s="13" customFormat="1">
      <c r="A851" s="13"/>
      <c r="B851" s="243"/>
      <c r="C851" s="244"/>
      <c r="D851" s="245" t="s">
        <v>211</v>
      </c>
      <c r="E851" s="246" t="s">
        <v>1</v>
      </c>
      <c r="F851" s="247" t="s">
        <v>724</v>
      </c>
      <c r="G851" s="244"/>
      <c r="H851" s="246" t="s">
        <v>1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3" t="s">
        <v>211</v>
      </c>
      <c r="AU851" s="253" t="s">
        <v>82</v>
      </c>
      <c r="AV851" s="13" t="s">
        <v>80</v>
      </c>
      <c r="AW851" s="13" t="s">
        <v>30</v>
      </c>
      <c r="AX851" s="13" t="s">
        <v>73</v>
      </c>
      <c r="AY851" s="253" t="s">
        <v>202</v>
      </c>
    </row>
    <row r="852" s="14" customFormat="1">
      <c r="A852" s="14"/>
      <c r="B852" s="254"/>
      <c r="C852" s="255"/>
      <c r="D852" s="245" t="s">
        <v>211</v>
      </c>
      <c r="E852" s="256" t="s">
        <v>1</v>
      </c>
      <c r="F852" s="257" t="s">
        <v>966</v>
      </c>
      <c r="G852" s="255"/>
      <c r="H852" s="258">
        <v>15.119999999999999</v>
      </c>
      <c r="I852" s="259"/>
      <c r="J852" s="255"/>
      <c r="K852" s="255"/>
      <c r="L852" s="260"/>
      <c r="M852" s="261"/>
      <c r="N852" s="262"/>
      <c r="O852" s="262"/>
      <c r="P852" s="262"/>
      <c r="Q852" s="262"/>
      <c r="R852" s="262"/>
      <c r="S852" s="262"/>
      <c r="T852" s="26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4" t="s">
        <v>211</v>
      </c>
      <c r="AU852" s="264" t="s">
        <v>82</v>
      </c>
      <c r="AV852" s="14" t="s">
        <v>82</v>
      </c>
      <c r="AW852" s="14" t="s">
        <v>30</v>
      </c>
      <c r="AX852" s="14" t="s">
        <v>73</v>
      </c>
      <c r="AY852" s="264" t="s">
        <v>202</v>
      </c>
    </row>
    <row r="853" s="13" customFormat="1">
      <c r="A853" s="13"/>
      <c r="B853" s="243"/>
      <c r="C853" s="244"/>
      <c r="D853" s="245" t="s">
        <v>211</v>
      </c>
      <c r="E853" s="246" t="s">
        <v>1</v>
      </c>
      <c r="F853" s="247" t="s">
        <v>726</v>
      </c>
      <c r="G853" s="244"/>
      <c r="H853" s="246" t="s">
        <v>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211</v>
      </c>
      <c r="AU853" s="253" t="s">
        <v>82</v>
      </c>
      <c r="AV853" s="13" t="s">
        <v>80</v>
      </c>
      <c r="AW853" s="13" t="s">
        <v>30</v>
      </c>
      <c r="AX853" s="13" t="s">
        <v>73</v>
      </c>
      <c r="AY853" s="253" t="s">
        <v>202</v>
      </c>
    </row>
    <row r="854" s="14" customFormat="1">
      <c r="A854" s="14"/>
      <c r="B854" s="254"/>
      <c r="C854" s="255"/>
      <c r="D854" s="245" t="s">
        <v>211</v>
      </c>
      <c r="E854" s="256" t="s">
        <v>1</v>
      </c>
      <c r="F854" s="257" t="s">
        <v>727</v>
      </c>
      <c r="G854" s="255"/>
      <c r="H854" s="258">
        <v>4.6200000000000001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211</v>
      </c>
      <c r="AU854" s="264" t="s">
        <v>82</v>
      </c>
      <c r="AV854" s="14" t="s">
        <v>82</v>
      </c>
      <c r="AW854" s="14" t="s">
        <v>30</v>
      </c>
      <c r="AX854" s="14" t="s">
        <v>73</v>
      </c>
      <c r="AY854" s="264" t="s">
        <v>202</v>
      </c>
    </row>
    <row r="855" s="16" customFormat="1">
      <c r="A855" s="16"/>
      <c r="B855" s="276"/>
      <c r="C855" s="277"/>
      <c r="D855" s="245" t="s">
        <v>211</v>
      </c>
      <c r="E855" s="278" t="s">
        <v>1</v>
      </c>
      <c r="F855" s="279" t="s">
        <v>241</v>
      </c>
      <c r="G855" s="277"/>
      <c r="H855" s="280">
        <v>169.07000000000002</v>
      </c>
      <c r="I855" s="281"/>
      <c r="J855" s="277"/>
      <c r="K855" s="277"/>
      <c r="L855" s="282"/>
      <c r="M855" s="283"/>
      <c r="N855" s="284"/>
      <c r="O855" s="284"/>
      <c r="P855" s="284"/>
      <c r="Q855" s="284"/>
      <c r="R855" s="284"/>
      <c r="S855" s="284"/>
      <c r="T855" s="28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86" t="s">
        <v>211</v>
      </c>
      <c r="AU855" s="286" t="s">
        <v>82</v>
      </c>
      <c r="AV855" s="16" t="s">
        <v>90</v>
      </c>
      <c r="AW855" s="16" t="s">
        <v>30</v>
      </c>
      <c r="AX855" s="16" t="s">
        <v>73</v>
      </c>
      <c r="AY855" s="286" t="s">
        <v>202</v>
      </c>
    </row>
    <row r="856" s="14" customFormat="1">
      <c r="A856" s="14"/>
      <c r="B856" s="254"/>
      <c r="C856" s="255"/>
      <c r="D856" s="245" t="s">
        <v>211</v>
      </c>
      <c r="E856" s="256" t="s">
        <v>1</v>
      </c>
      <c r="F856" s="257" t="s">
        <v>967</v>
      </c>
      <c r="G856" s="255"/>
      <c r="H856" s="258">
        <v>8.4540000000000006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211</v>
      </c>
      <c r="AU856" s="264" t="s">
        <v>82</v>
      </c>
      <c r="AV856" s="14" t="s">
        <v>82</v>
      </c>
      <c r="AW856" s="14" t="s">
        <v>30</v>
      </c>
      <c r="AX856" s="14" t="s">
        <v>80</v>
      </c>
      <c r="AY856" s="264" t="s">
        <v>202</v>
      </c>
    </row>
    <row r="857" s="2" customFormat="1" ht="33" customHeight="1">
      <c r="A857" s="40"/>
      <c r="B857" s="41"/>
      <c r="C857" s="230" t="s">
        <v>968</v>
      </c>
      <c r="D857" s="230" t="s">
        <v>204</v>
      </c>
      <c r="E857" s="231" t="s">
        <v>969</v>
      </c>
      <c r="F857" s="232" t="s">
        <v>970</v>
      </c>
      <c r="G857" s="233" t="s">
        <v>207</v>
      </c>
      <c r="H857" s="234">
        <v>4.9429999999999996</v>
      </c>
      <c r="I857" s="235"/>
      <c r="J857" s="236">
        <f>ROUND(I857*H857,2)</f>
        <v>0</v>
      </c>
      <c r="K857" s="232" t="s">
        <v>208</v>
      </c>
      <c r="L857" s="46"/>
      <c r="M857" s="237" t="s">
        <v>1</v>
      </c>
      <c r="N857" s="238" t="s">
        <v>38</v>
      </c>
      <c r="O857" s="93"/>
      <c r="P857" s="239">
        <f>O857*H857</f>
        <v>0</v>
      </c>
      <c r="Q857" s="239">
        <v>2.5018699999999998</v>
      </c>
      <c r="R857" s="239">
        <f>Q857*H857</f>
        <v>12.366743409999998</v>
      </c>
      <c r="S857" s="239">
        <v>0</v>
      </c>
      <c r="T857" s="240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1" t="s">
        <v>209</v>
      </c>
      <c r="AT857" s="241" t="s">
        <v>204</v>
      </c>
      <c r="AU857" s="241" t="s">
        <v>82</v>
      </c>
      <c r="AY857" s="19" t="s">
        <v>202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9" t="s">
        <v>80</v>
      </c>
      <c r="BK857" s="242">
        <f>ROUND(I857*H857,2)</f>
        <v>0</v>
      </c>
      <c r="BL857" s="19" t="s">
        <v>209</v>
      </c>
      <c r="BM857" s="241" t="s">
        <v>971</v>
      </c>
    </row>
    <row r="858" s="13" customFormat="1">
      <c r="A858" s="13"/>
      <c r="B858" s="243"/>
      <c r="C858" s="244"/>
      <c r="D858" s="245" t="s">
        <v>211</v>
      </c>
      <c r="E858" s="246" t="s">
        <v>1</v>
      </c>
      <c r="F858" s="247" t="s">
        <v>368</v>
      </c>
      <c r="G858" s="244"/>
      <c r="H858" s="246" t="s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211</v>
      </c>
      <c r="AU858" s="253" t="s">
        <v>82</v>
      </c>
      <c r="AV858" s="13" t="s">
        <v>80</v>
      </c>
      <c r="AW858" s="13" t="s">
        <v>30</v>
      </c>
      <c r="AX858" s="13" t="s">
        <v>73</v>
      </c>
      <c r="AY858" s="253" t="s">
        <v>202</v>
      </c>
    </row>
    <row r="859" s="13" customFormat="1">
      <c r="A859" s="13"/>
      <c r="B859" s="243"/>
      <c r="C859" s="244"/>
      <c r="D859" s="245" t="s">
        <v>211</v>
      </c>
      <c r="E859" s="246" t="s">
        <v>1</v>
      </c>
      <c r="F859" s="247" t="s">
        <v>373</v>
      </c>
      <c r="G859" s="244"/>
      <c r="H859" s="246" t="s">
        <v>1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211</v>
      </c>
      <c r="AU859" s="253" t="s">
        <v>82</v>
      </c>
      <c r="AV859" s="13" t="s">
        <v>80</v>
      </c>
      <c r="AW859" s="13" t="s">
        <v>30</v>
      </c>
      <c r="AX859" s="13" t="s">
        <v>73</v>
      </c>
      <c r="AY859" s="253" t="s">
        <v>202</v>
      </c>
    </row>
    <row r="860" s="14" customFormat="1">
      <c r="A860" s="14"/>
      <c r="B860" s="254"/>
      <c r="C860" s="255"/>
      <c r="D860" s="245" t="s">
        <v>211</v>
      </c>
      <c r="E860" s="256" t="s">
        <v>1</v>
      </c>
      <c r="F860" s="257" t="s">
        <v>374</v>
      </c>
      <c r="G860" s="255"/>
      <c r="H860" s="258">
        <v>4.9429999999999996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4" t="s">
        <v>211</v>
      </c>
      <c r="AU860" s="264" t="s">
        <v>82</v>
      </c>
      <c r="AV860" s="14" t="s">
        <v>82</v>
      </c>
      <c r="AW860" s="14" t="s">
        <v>30</v>
      </c>
      <c r="AX860" s="14" t="s">
        <v>80</v>
      </c>
      <c r="AY860" s="264" t="s">
        <v>202</v>
      </c>
    </row>
    <row r="861" s="2" customFormat="1" ht="33" customHeight="1">
      <c r="A861" s="40"/>
      <c r="B861" s="41"/>
      <c r="C861" s="230" t="s">
        <v>972</v>
      </c>
      <c r="D861" s="230" t="s">
        <v>204</v>
      </c>
      <c r="E861" s="231" t="s">
        <v>973</v>
      </c>
      <c r="F861" s="232" t="s">
        <v>974</v>
      </c>
      <c r="G861" s="233" t="s">
        <v>207</v>
      </c>
      <c r="H861" s="234">
        <v>15.167999999999999</v>
      </c>
      <c r="I861" s="235"/>
      <c r="J861" s="236">
        <f>ROUND(I861*H861,2)</f>
        <v>0</v>
      </c>
      <c r="K861" s="232" t="s">
        <v>208</v>
      </c>
      <c r="L861" s="46"/>
      <c r="M861" s="237" t="s">
        <v>1</v>
      </c>
      <c r="N861" s="238" t="s">
        <v>38</v>
      </c>
      <c r="O861" s="93"/>
      <c r="P861" s="239">
        <f>O861*H861</f>
        <v>0</v>
      </c>
      <c r="Q861" s="239">
        <v>2.5018699999999998</v>
      </c>
      <c r="R861" s="239">
        <f>Q861*H861</f>
        <v>37.948364159999997</v>
      </c>
      <c r="S861" s="239">
        <v>0</v>
      </c>
      <c r="T861" s="240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1" t="s">
        <v>209</v>
      </c>
      <c r="AT861" s="241" t="s">
        <v>204</v>
      </c>
      <c r="AU861" s="241" t="s">
        <v>82</v>
      </c>
      <c r="AY861" s="19" t="s">
        <v>202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9" t="s">
        <v>80</v>
      </c>
      <c r="BK861" s="242">
        <f>ROUND(I861*H861,2)</f>
        <v>0</v>
      </c>
      <c r="BL861" s="19" t="s">
        <v>209</v>
      </c>
      <c r="BM861" s="241" t="s">
        <v>975</v>
      </c>
    </row>
    <row r="862" s="13" customFormat="1">
      <c r="A862" s="13"/>
      <c r="B862" s="243"/>
      <c r="C862" s="244"/>
      <c r="D862" s="245" t="s">
        <v>211</v>
      </c>
      <c r="E862" s="246" t="s">
        <v>1</v>
      </c>
      <c r="F862" s="247" t="s">
        <v>734</v>
      </c>
      <c r="G862" s="244"/>
      <c r="H862" s="246" t="s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211</v>
      </c>
      <c r="AU862" s="253" t="s">
        <v>82</v>
      </c>
      <c r="AV862" s="13" t="s">
        <v>80</v>
      </c>
      <c r="AW862" s="13" t="s">
        <v>30</v>
      </c>
      <c r="AX862" s="13" t="s">
        <v>73</v>
      </c>
      <c r="AY862" s="253" t="s">
        <v>202</v>
      </c>
    </row>
    <row r="863" s="14" customFormat="1">
      <c r="A863" s="14"/>
      <c r="B863" s="254"/>
      <c r="C863" s="255"/>
      <c r="D863" s="245" t="s">
        <v>211</v>
      </c>
      <c r="E863" s="256" t="s">
        <v>1</v>
      </c>
      <c r="F863" s="257" t="s">
        <v>976</v>
      </c>
      <c r="G863" s="255"/>
      <c r="H863" s="258">
        <v>15.167999999999999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211</v>
      </c>
      <c r="AU863" s="264" t="s">
        <v>82</v>
      </c>
      <c r="AV863" s="14" t="s">
        <v>82</v>
      </c>
      <c r="AW863" s="14" t="s">
        <v>30</v>
      </c>
      <c r="AX863" s="14" t="s">
        <v>80</v>
      </c>
      <c r="AY863" s="264" t="s">
        <v>202</v>
      </c>
    </row>
    <row r="864" s="2" customFormat="1" ht="33" customHeight="1">
      <c r="A864" s="40"/>
      <c r="B864" s="41"/>
      <c r="C864" s="230" t="s">
        <v>977</v>
      </c>
      <c r="D864" s="230" t="s">
        <v>204</v>
      </c>
      <c r="E864" s="231" t="s">
        <v>978</v>
      </c>
      <c r="F864" s="232" t="s">
        <v>979</v>
      </c>
      <c r="G864" s="233" t="s">
        <v>207</v>
      </c>
      <c r="H864" s="234">
        <v>15.167999999999999</v>
      </c>
      <c r="I864" s="235"/>
      <c r="J864" s="236">
        <f>ROUND(I864*H864,2)</f>
        <v>0</v>
      </c>
      <c r="K864" s="232" t="s">
        <v>208</v>
      </c>
      <c r="L864" s="46"/>
      <c r="M864" s="237" t="s">
        <v>1</v>
      </c>
      <c r="N864" s="238" t="s">
        <v>38</v>
      </c>
      <c r="O864" s="93"/>
      <c r="P864" s="239">
        <f>O864*H864</f>
        <v>0</v>
      </c>
      <c r="Q864" s="239">
        <v>0.030300000000000001</v>
      </c>
      <c r="R864" s="239">
        <f>Q864*H864</f>
        <v>0.45959040000000001</v>
      </c>
      <c r="S864" s="239">
        <v>0</v>
      </c>
      <c r="T864" s="24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1" t="s">
        <v>209</v>
      </c>
      <c r="AT864" s="241" t="s">
        <v>204</v>
      </c>
      <c r="AU864" s="241" t="s">
        <v>82</v>
      </c>
      <c r="AY864" s="19" t="s">
        <v>202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80</v>
      </c>
      <c r="BK864" s="242">
        <f>ROUND(I864*H864,2)</f>
        <v>0</v>
      </c>
      <c r="BL864" s="19" t="s">
        <v>209</v>
      </c>
      <c r="BM864" s="241" t="s">
        <v>980</v>
      </c>
    </row>
    <row r="865" s="2" customFormat="1" ht="16.5" customHeight="1">
      <c r="A865" s="40"/>
      <c r="B865" s="41"/>
      <c r="C865" s="230" t="s">
        <v>981</v>
      </c>
      <c r="D865" s="230" t="s">
        <v>204</v>
      </c>
      <c r="E865" s="231" t="s">
        <v>982</v>
      </c>
      <c r="F865" s="232" t="s">
        <v>983</v>
      </c>
      <c r="G865" s="233" t="s">
        <v>297</v>
      </c>
      <c r="H865" s="234">
        <v>0.39000000000000001</v>
      </c>
      <c r="I865" s="235"/>
      <c r="J865" s="236">
        <f>ROUND(I865*H865,2)</f>
        <v>0</v>
      </c>
      <c r="K865" s="232" t="s">
        <v>208</v>
      </c>
      <c r="L865" s="46"/>
      <c r="M865" s="237" t="s">
        <v>1</v>
      </c>
      <c r="N865" s="238" t="s">
        <v>38</v>
      </c>
      <c r="O865" s="93"/>
      <c r="P865" s="239">
        <f>O865*H865</f>
        <v>0</v>
      </c>
      <c r="Q865" s="239">
        <v>1.0627727797</v>
      </c>
      <c r="R865" s="239">
        <f>Q865*H865</f>
        <v>0.414481384083</v>
      </c>
      <c r="S865" s="239">
        <v>0</v>
      </c>
      <c r="T865" s="24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1" t="s">
        <v>209</v>
      </c>
      <c r="AT865" s="241" t="s">
        <v>204</v>
      </c>
      <c r="AU865" s="241" t="s">
        <v>82</v>
      </c>
      <c r="AY865" s="19" t="s">
        <v>202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9" t="s">
        <v>80</v>
      </c>
      <c r="BK865" s="242">
        <f>ROUND(I865*H865,2)</f>
        <v>0</v>
      </c>
      <c r="BL865" s="19" t="s">
        <v>209</v>
      </c>
      <c r="BM865" s="241" t="s">
        <v>984</v>
      </c>
    </row>
    <row r="866" s="13" customFormat="1">
      <c r="A866" s="13"/>
      <c r="B866" s="243"/>
      <c r="C866" s="244"/>
      <c r="D866" s="245" t="s">
        <v>211</v>
      </c>
      <c r="E866" s="246" t="s">
        <v>1</v>
      </c>
      <c r="F866" s="247" t="s">
        <v>368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211</v>
      </c>
      <c r="AU866" s="253" t="s">
        <v>82</v>
      </c>
      <c r="AV866" s="13" t="s">
        <v>80</v>
      </c>
      <c r="AW866" s="13" t="s">
        <v>30</v>
      </c>
      <c r="AX866" s="13" t="s">
        <v>73</v>
      </c>
      <c r="AY866" s="253" t="s">
        <v>202</v>
      </c>
    </row>
    <row r="867" s="13" customFormat="1">
      <c r="A867" s="13"/>
      <c r="B867" s="243"/>
      <c r="C867" s="244"/>
      <c r="D867" s="245" t="s">
        <v>211</v>
      </c>
      <c r="E867" s="246" t="s">
        <v>1</v>
      </c>
      <c r="F867" s="247" t="s">
        <v>373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211</v>
      </c>
      <c r="AU867" s="253" t="s">
        <v>82</v>
      </c>
      <c r="AV867" s="13" t="s">
        <v>80</v>
      </c>
      <c r="AW867" s="13" t="s">
        <v>30</v>
      </c>
      <c r="AX867" s="13" t="s">
        <v>73</v>
      </c>
      <c r="AY867" s="253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985</v>
      </c>
      <c r="G868" s="255"/>
      <c r="H868" s="258">
        <v>0.39000000000000001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16.5" customHeight="1">
      <c r="A869" s="40"/>
      <c r="B869" s="41"/>
      <c r="C869" s="230" t="s">
        <v>986</v>
      </c>
      <c r="D869" s="230" t="s">
        <v>204</v>
      </c>
      <c r="E869" s="231" t="s">
        <v>982</v>
      </c>
      <c r="F869" s="232" t="s">
        <v>983</v>
      </c>
      <c r="G869" s="233" t="s">
        <v>297</v>
      </c>
      <c r="H869" s="234">
        <v>0.16500000000000001</v>
      </c>
      <c r="I869" s="235"/>
      <c r="J869" s="236">
        <f>ROUND(I869*H869,2)</f>
        <v>0</v>
      </c>
      <c r="K869" s="232" t="s">
        <v>208</v>
      </c>
      <c r="L869" s="46"/>
      <c r="M869" s="237" t="s">
        <v>1</v>
      </c>
      <c r="N869" s="238" t="s">
        <v>38</v>
      </c>
      <c r="O869" s="93"/>
      <c r="P869" s="239">
        <f>O869*H869</f>
        <v>0</v>
      </c>
      <c r="Q869" s="239">
        <v>1.0627727797</v>
      </c>
      <c r="R869" s="239">
        <f>Q869*H869</f>
        <v>0.17535750865050001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209</v>
      </c>
      <c r="AT869" s="241" t="s">
        <v>204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209</v>
      </c>
      <c r="BM869" s="241" t="s">
        <v>987</v>
      </c>
    </row>
    <row r="870" s="13" customFormat="1">
      <c r="A870" s="13"/>
      <c r="B870" s="243"/>
      <c r="C870" s="244"/>
      <c r="D870" s="245" t="s">
        <v>211</v>
      </c>
      <c r="E870" s="246" t="s">
        <v>1</v>
      </c>
      <c r="F870" s="247" t="s">
        <v>714</v>
      </c>
      <c r="G870" s="244"/>
      <c r="H870" s="246" t="s">
        <v>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211</v>
      </c>
      <c r="AU870" s="253" t="s">
        <v>82</v>
      </c>
      <c r="AV870" s="13" t="s">
        <v>80</v>
      </c>
      <c r="AW870" s="13" t="s">
        <v>30</v>
      </c>
      <c r="AX870" s="13" t="s">
        <v>73</v>
      </c>
      <c r="AY870" s="253" t="s">
        <v>202</v>
      </c>
    </row>
    <row r="871" s="14" customFormat="1">
      <c r="A871" s="14"/>
      <c r="B871" s="254"/>
      <c r="C871" s="255"/>
      <c r="D871" s="245" t="s">
        <v>211</v>
      </c>
      <c r="E871" s="256" t="s">
        <v>1</v>
      </c>
      <c r="F871" s="257" t="s">
        <v>715</v>
      </c>
      <c r="G871" s="255"/>
      <c r="H871" s="258">
        <v>13.73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4" t="s">
        <v>211</v>
      </c>
      <c r="AU871" s="264" t="s">
        <v>82</v>
      </c>
      <c r="AV871" s="14" t="s">
        <v>82</v>
      </c>
      <c r="AW871" s="14" t="s">
        <v>30</v>
      </c>
      <c r="AX871" s="14" t="s">
        <v>73</v>
      </c>
      <c r="AY871" s="264" t="s">
        <v>202</v>
      </c>
    </row>
    <row r="872" s="13" customFormat="1">
      <c r="A872" s="13"/>
      <c r="B872" s="243"/>
      <c r="C872" s="244"/>
      <c r="D872" s="245" t="s">
        <v>211</v>
      </c>
      <c r="E872" s="246" t="s">
        <v>1</v>
      </c>
      <c r="F872" s="247" t="s">
        <v>716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211</v>
      </c>
      <c r="AU872" s="253" t="s">
        <v>82</v>
      </c>
      <c r="AV872" s="13" t="s">
        <v>80</v>
      </c>
      <c r="AW872" s="13" t="s">
        <v>30</v>
      </c>
      <c r="AX872" s="13" t="s">
        <v>73</v>
      </c>
      <c r="AY872" s="253" t="s">
        <v>202</v>
      </c>
    </row>
    <row r="873" s="14" customFormat="1">
      <c r="A873" s="14"/>
      <c r="B873" s="254"/>
      <c r="C873" s="255"/>
      <c r="D873" s="245" t="s">
        <v>211</v>
      </c>
      <c r="E873" s="256" t="s">
        <v>1</v>
      </c>
      <c r="F873" s="257" t="s">
        <v>717</v>
      </c>
      <c r="G873" s="255"/>
      <c r="H873" s="258">
        <v>1.3600000000000001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4" t="s">
        <v>211</v>
      </c>
      <c r="AU873" s="264" t="s">
        <v>82</v>
      </c>
      <c r="AV873" s="14" t="s">
        <v>82</v>
      </c>
      <c r="AW873" s="14" t="s">
        <v>30</v>
      </c>
      <c r="AX873" s="14" t="s">
        <v>73</v>
      </c>
      <c r="AY873" s="264" t="s">
        <v>202</v>
      </c>
    </row>
    <row r="874" s="13" customFormat="1">
      <c r="A874" s="13"/>
      <c r="B874" s="243"/>
      <c r="C874" s="244"/>
      <c r="D874" s="245" t="s">
        <v>211</v>
      </c>
      <c r="E874" s="246" t="s">
        <v>1</v>
      </c>
      <c r="F874" s="247" t="s">
        <v>757</v>
      </c>
      <c r="G874" s="244"/>
      <c r="H874" s="246" t="s">
        <v>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211</v>
      </c>
      <c r="AU874" s="253" t="s">
        <v>82</v>
      </c>
      <c r="AV874" s="13" t="s">
        <v>80</v>
      </c>
      <c r="AW874" s="13" t="s">
        <v>30</v>
      </c>
      <c r="AX874" s="13" t="s">
        <v>73</v>
      </c>
      <c r="AY874" s="253" t="s">
        <v>202</v>
      </c>
    </row>
    <row r="875" s="14" customFormat="1">
      <c r="A875" s="14"/>
      <c r="B875" s="254"/>
      <c r="C875" s="255"/>
      <c r="D875" s="245" t="s">
        <v>211</v>
      </c>
      <c r="E875" s="256" t="s">
        <v>1</v>
      </c>
      <c r="F875" s="257" t="s">
        <v>954</v>
      </c>
      <c r="G875" s="255"/>
      <c r="H875" s="258">
        <v>39.450000000000003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4" t="s">
        <v>211</v>
      </c>
      <c r="AU875" s="264" t="s">
        <v>82</v>
      </c>
      <c r="AV875" s="14" t="s">
        <v>82</v>
      </c>
      <c r="AW875" s="14" t="s">
        <v>30</v>
      </c>
      <c r="AX875" s="14" t="s">
        <v>73</v>
      </c>
      <c r="AY875" s="264" t="s">
        <v>202</v>
      </c>
    </row>
    <row r="876" s="16" customFormat="1">
      <c r="A876" s="16"/>
      <c r="B876" s="276"/>
      <c r="C876" s="277"/>
      <c r="D876" s="245" t="s">
        <v>211</v>
      </c>
      <c r="E876" s="278" t="s">
        <v>1</v>
      </c>
      <c r="F876" s="279" t="s">
        <v>241</v>
      </c>
      <c r="G876" s="277"/>
      <c r="H876" s="280">
        <v>54.540000000000006</v>
      </c>
      <c r="I876" s="281"/>
      <c r="J876" s="277"/>
      <c r="K876" s="277"/>
      <c r="L876" s="282"/>
      <c r="M876" s="283"/>
      <c r="N876" s="284"/>
      <c r="O876" s="284"/>
      <c r="P876" s="284"/>
      <c r="Q876" s="284"/>
      <c r="R876" s="284"/>
      <c r="S876" s="284"/>
      <c r="T876" s="285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6" t="s">
        <v>211</v>
      </c>
      <c r="AU876" s="286" t="s">
        <v>82</v>
      </c>
      <c r="AV876" s="16" t="s">
        <v>90</v>
      </c>
      <c r="AW876" s="16" t="s">
        <v>30</v>
      </c>
      <c r="AX876" s="16" t="s">
        <v>73</v>
      </c>
      <c r="AY876" s="286" t="s">
        <v>202</v>
      </c>
    </row>
    <row r="877" s="14" customFormat="1">
      <c r="A877" s="14"/>
      <c r="B877" s="254"/>
      <c r="C877" s="255"/>
      <c r="D877" s="245" t="s">
        <v>211</v>
      </c>
      <c r="E877" s="256" t="s">
        <v>1</v>
      </c>
      <c r="F877" s="257" t="s">
        <v>988</v>
      </c>
      <c r="G877" s="255"/>
      <c r="H877" s="258">
        <v>0.16500000000000001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4" t="s">
        <v>211</v>
      </c>
      <c r="AU877" s="264" t="s">
        <v>82</v>
      </c>
      <c r="AV877" s="14" t="s">
        <v>82</v>
      </c>
      <c r="AW877" s="14" t="s">
        <v>30</v>
      </c>
      <c r="AX877" s="14" t="s">
        <v>80</v>
      </c>
      <c r="AY877" s="264" t="s">
        <v>202</v>
      </c>
    </row>
    <row r="878" s="2" customFormat="1" ht="24.15" customHeight="1">
      <c r="A878" s="40"/>
      <c r="B878" s="41"/>
      <c r="C878" s="230" t="s">
        <v>989</v>
      </c>
      <c r="D878" s="230" t="s">
        <v>204</v>
      </c>
      <c r="E878" s="231" t="s">
        <v>990</v>
      </c>
      <c r="F878" s="232" t="s">
        <v>991</v>
      </c>
      <c r="G878" s="233" t="s">
        <v>254</v>
      </c>
      <c r="H878" s="234">
        <v>34.93</v>
      </c>
      <c r="I878" s="235"/>
      <c r="J878" s="236">
        <f>ROUND(I878*H878,2)</f>
        <v>0</v>
      </c>
      <c r="K878" s="232" t="s">
        <v>208</v>
      </c>
      <c r="L878" s="46"/>
      <c r="M878" s="237" t="s">
        <v>1</v>
      </c>
      <c r="N878" s="238" t="s">
        <v>38</v>
      </c>
      <c r="O878" s="93"/>
      <c r="P878" s="239">
        <f>O878*H878</f>
        <v>0</v>
      </c>
      <c r="Q878" s="239">
        <v>0.067320000000000005</v>
      </c>
      <c r="R878" s="239">
        <f>Q878*H878</f>
        <v>2.3514876</v>
      </c>
      <c r="S878" s="239">
        <v>0</v>
      </c>
      <c r="T878" s="240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1" t="s">
        <v>209</v>
      </c>
      <c r="AT878" s="241" t="s">
        <v>204</v>
      </c>
      <c r="AU878" s="241" t="s">
        <v>82</v>
      </c>
      <c r="AY878" s="19" t="s">
        <v>202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9" t="s">
        <v>80</v>
      </c>
      <c r="BK878" s="242">
        <f>ROUND(I878*H878,2)</f>
        <v>0</v>
      </c>
      <c r="BL878" s="19" t="s">
        <v>209</v>
      </c>
      <c r="BM878" s="241" t="s">
        <v>992</v>
      </c>
    </row>
    <row r="879" s="13" customFormat="1">
      <c r="A879" s="13"/>
      <c r="B879" s="243"/>
      <c r="C879" s="244"/>
      <c r="D879" s="245" t="s">
        <v>211</v>
      </c>
      <c r="E879" s="246" t="s">
        <v>1</v>
      </c>
      <c r="F879" s="247" t="s">
        <v>741</v>
      </c>
      <c r="G879" s="244"/>
      <c r="H879" s="246" t="s">
        <v>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211</v>
      </c>
      <c r="AU879" s="253" t="s">
        <v>82</v>
      </c>
      <c r="AV879" s="13" t="s">
        <v>80</v>
      </c>
      <c r="AW879" s="13" t="s">
        <v>30</v>
      </c>
      <c r="AX879" s="13" t="s">
        <v>73</v>
      </c>
      <c r="AY879" s="253" t="s">
        <v>202</v>
      </c>
    </row>
    <row r="880" s="14" customFormat="1">
      <c r="A880" s="14"/>
      <c r="B880" s="254"/>
      <c r="C880" s="255"/>
      <c r="D880" s="245" t="s">
        <v>211</v>
      </c>
      <c r="E880" s="256" t="s">
        <v>1</v>
      </c>
      <c r="F880" s="257" t="s">
        <v>993</v>
      </c>
      <c r="G880" s="255"/>
      <c r="H880" s="258">
        <v>15.810000000000001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4" t="s">
        <v>211</v>
      </c>
      <c r="AU880" s="264" t="s">
        <v>82</v>
      </c>
      <c r="AV880" s="14" t="s">
        <v>82</v>
      </c>
      <c r="AW880" s="14" t="s">
        <v>30</v>
      </c>
      <c r="AX880" s="14" t="s">
        <v>73</v>
      </c>
      <c r="AY880" s="264" t="s">
        <v>202</v>
      </c>
    </row>
    <row r="881" s="13" customFormat="1">
      <c r="A881" s="13"/>
      <c r="B881" s="243"/>
      <c r="C881" s="244"/>
      <c r="D881" s="245" t="s">
        <v>211</v>
      </c>
      <c r="E881" s="246" t="s">
        <v>1</v>
      </c>
      <c r="F881" s="247" t="s">
        <v>775</v>
      </c>
      <c r="G881" s="244"/>
      <c r="H881" s="246" t="s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211</v>
      </c>
      <c r="AU881" s="253" t="s">
        <v>82</v>
      </c>
      <c r="AV881" s="13" t="s">
        <v>80</v>
      </c>
      <c r="AW881" s="13" t="s">
        <v>30</v>
      </c>
      <c r="AX881" s="13" t="s">
        <v>73</v>
      </c>
      <c r="AY881" s="253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994</v>
      </c>
      <c r="G882" s="255"/>
      <c r="H882" s="258">
        <v>3.1499999999999999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777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995</v>
      </c>
      <c r="G884" s="255"/>
      <c r="H884" s="258">
        <v>15.970000000000001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5" customFormat="1">
      <c r="A885" s="15"/>
      <c r="B885" s="265"/>
      <c r="C885" s="266"/>
      <c r="D885" s="245" t="s">
        <v>211</v>
      </c>
      <c r="E885" s="267" t="s">
        <v>1</v>
      </c>
      <c r="F885" s="268" t="s">
        <v>222</v>
      </c>
      <c r="G885" s="266"/>
      <c r="H885" s="269">
        <v>34.93</v>
      </c>
      <c r="I885" s="270"/>
      <c r="J885" s="266"/>
      <c r="K885" s="266"/>
      <c r="L885" s="271"/>
      <c r="M885" s="272"/>
      <c r="N885" s="273"/>
      <c r="O885" s="273"/>
      <c r="P885" s="273"/>
      <c r="Q885" s="273"/>
      <c r="R885" s="273"/>
      <c r="S885" s="273"/>
      <c r="T885" s="27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5" t="s">
        <v>211</v>
      </c>
      <c r="AU885" s="275" t="s">
        <v>82</v>
      </c>
      <c r="AV885" s="15" t="s">
        <v>209</v>
      </c>
      <c r="AW885" s="15" t="s">
        <v>30</v>
      </c>
      <c r="AX885" s="15" t="s">
        <v>80</v>
      </c>
      <c r="AY885" s="275" t="s">
        <v>202</v>
      </c>
    </row>
    <row r="886" s="2" customFormat="1" ht="24.15" customHeight="1">
      <c r="A886" s="40"/>
      <c r="B886" s="41"/>
      <c r="C886" s="230" t="s">
        <v>996</v>
      </c>
      <c r="D886" s="230" t="s">
        <v>204</v>
      </c>
      <c r="E886" s="231" t="s">
        <v>997</v>
      </c>
      <c r="F886" s="232" t="s">
        <v>998</v>
      </c>
      <c r="G886" s="233" t="s">
        <v>254</v>
      </c>
      <c r="H886" s="234">
        <v>189.47</v>
      </c>
      <c r="I886" s="235"/>
      <c r="J886" s="236">
        <f>ROUND(I886*H886,2)</f>
        <v>0</v>
      </c>
      <c r="K886" s="232" t="s">
        <v>208</v>
      </c>
      <c r="L886" s="46"/>
      <c r="M886" s="237" t="s">
        <v>1</v>
      </c>
      <c r="N886" s="238" t="s">
        <v>38</v>
      </c>
      <c r="O886" s="93"/>
      <c r="P886" s="239">
        <f>O886*H886</f>
        <v>0</v>
      </c>
      <c r="Q886" s="239">
        <v>0.089760000000000006</v>
      </c>
      <c r="R886" s="239">
        <f>Q886*H886</f>
        <v>17.0068272</v>
      </c>
      <c r="S886" s="239">
        <v>0</v>
      </c>
      <c r="T886" s="24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1" t="s">
        <v>209</v>
      </c>
      <c r="AT886" s="241" t="s">
        <v>204</v>
      </c>
      <c r="AU886" s="241" t="s">
        <v>82</v>
      </c>
      <c r="AY886" s="19" t="s">
        <v>202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9" t="s">
        <v>80</v>
      </c>
      <c r="BK886" s="242">
        <f>ROUND(I886*H886,2)</f>
        <v>0</v>
      </c>
      <c r="BL886" s="19" t="s">
        <v>209</v>
      </c>
      <c r="BM886" s="241" t="s">
        <v>999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754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1000</v>
      </c>
      <c r="G888" s="255"/>
      <c r="H888" s="258">
        <v>14.460000000000001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3" customFormat="1">
      <c r="A889" s="13"/>
      <c r="B889" s="243"/>
      <c r="C889" s="244"/>
      <c r="D889" s="245" t="s">
        <v>211</v>
      </c>
      <c r="E889" s="246" t="s">
        <v>1</v>
      </c>
      <c r="F889" s="247" t="s">
        <v>554</v>
      </c>
      <c r="G889" s="244"/>
      <c r="H889" s="246" t="s">
        <v>1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211</v>
      </c>
      <c r="AU889" s="253" t="s">
        <v>82</v>
      </c>
      <c r="AV889" s="13" t="s">
        <v>80</v>
      </c>
      <c r="AW889" s="13" t="s">
        <v>30</v>
      </c>
      <c r="AX889" s="13" t="s">
        <v>73</v>
      </c>
      <c r="AY889" s="253" t="s">
        <v>202</v>
      </c>
    </row>
    <row r="890" s="14" customFormat="1">
      <c r="A890" s="14"/>
      <c r="B890" s="254"/>
      <c r="C890" s="255"/>
      <c r="D890" s="245" t="s">
        <v>211</v>
      </c>
      <c r="E890" s="256" t="s">
        <v>1</v>
      </c>
      <c r="F890" s="257" t="s">
        <v>555</v>
      </c>
      <c r="G890" s="255"/>
      <c r="H890" s="258">
        <v>49.140000000000001</v>
      </c>
      <c r="I890" s="259"/>
      <c r="J890" s="255"/>
      <c r="K890" s="255"/>
      <c r="L890" s="260"/>
      <c r="M890" s="261"/>
      <c r="N890" s="262"/>
      <c r="O890" s="262"/>
      <c r="P890" s="262"/>
      <c r="Q890" s="262"/>
      <c r="R890" s="262"/>
      <c r="S890" s="262"/>
      <c r="T890" s="26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4" t="s">
        <v>211</v>
      </c>
      <c r="AU890" s="264" t="s">
        <v>82</v>
      </c>
      <c r="AV890" s="14" t="s">
        <v>82</v>
      </c>
      <c r="AW890" s="14" t="s">
        <v>30</v>
      </c>
      <c r="AX890" s="14" t="s">
        <v>73</v>
      </c>
      <c r="AY890" s="264" t="s">
        <v>202</v>
      </c>
    </row>
    <row r="891" s="13" customFormat="1">
      <c r="A891" s="13"/>
      <c r="B891" s="243"/>
      <c r="C891" s="244"/>
      <c r="D891" s="245" t="s">
        <v>211</v>
      </c>
      <c r="E891" s="246" t="s">
        <v>1</v>
      </c>
      <c r="F891" s="247" t="s">
        <v>556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211</v>
      </c>
      <c r="AU891" s="253" t="s">
        <v>82</v>
      </c>
      <c r="AV891" s="13" t="s">
        <v>80</v>
      </c>
      <c r="AW891" s="13" t="s">
        <v>30</v>
      </c>
      <c r="AX891" s="13" t="s">
        <v>73</v>
      </c>
      <c r="AY891" s="253" t="s">
        <v>202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557</v>
      </c>
      <c r="G892" s="255"/>
      <c r="H892" s="258">
        <v>7.96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73</v>
      </c>
      <c r="AY892" s="264" t="s">
        <v>202</v>
      </c>
    </row>
    <row r="893" s="13" customFormat="1">
      <c r="A893" s="13"/>
      <c r="B893" s="243"/>
      <c r="C893" s="244"/>
      <c r="D893" s="245" t="s">
        <v>211</v>
      </c>
      <c r="E893" s="246" t="s">
        <v>1</v>
      </c>
      <c r="F893" s="247" t="s">
        <v>558</v>
      </c>
      <c r="G893" s="244"/>
      <c r="H893" s="246" t="s">
        <v>1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211</v>
      </c>
      <c r="AU893" s="253" t="s">
        <v>82</v>
      </c>
      <c r="AV893" s="13" t="s">
        <v>80</v>
      </c>
      <c r="AW893" s="13" t="s">
        <v>30</v>
      </c>
      <c r="AX893" s="13" t="s">
        <v>73</v>
      </c>
      <c r="AY893" s="253" t="s">
        <v>202</v>
      </c>
    </row>
    <row r="894" s="14" customFormat="1">
      <c r="A894" s="14"/>
      <c r="B894" s="254"/>
      <c r="C894" s="255"/>
      <c r="D894" s="245" t="s">
        <v>211</v>
      </c>
      <c r="E894" s="256" t="s">
        <v>1</v>
      </c>
      <c r="F894" s="257" t="s">
        <v>559</v>
      </c>
      <c r="G894" s="255"/>
      <c r="H894" s="258">
        <v>17.460000000000001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4" t="s">
        <v>211</v>
      </c>
      <c r="AU894" s="264" t="s">
        <v>82</v>
      </c>
      <c r="AV894" s="14" t="s">
        <v>82</v>
      </c>
      <c r="AW894" s="14" t="s">
        <v>30</v>
      </c>
      <c r="AX894" s="14" t="s">
        <v>73</v>
      </c>
      <c r="AY894" s="264" t="s">
        <v>202</v>
      </c>
    </row>
    <row r="895" s="13" customFormat="1">
      <c r="A895" s="13"/>
      <c r="B895" s="243"/>
      <c r="C895" s="244"/>
      <c r="D895" s="245" t="s">
        <v>211</v>
      </c>
      <c r="E895" s="246" t="s">
        <v>1</v>
      </c>
      <c r="F895" s="247" t="s">
        <v>560</v>
      </c>
      <c r="G895" s="244"/>
      <c r="H895" s="246" t="s">
        <v>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211</v>
      </c>
      <c r="AU895" s="253" t="s">
        <v>82</v>
      </c>
      <c r="AV895" s="13" t="s">
        <v>80</v>
      </c>
      <c r="AW895" s="13" t="s">
        <v>30</v>
      </c>
      <c r="AX895" s="13" t="s">
        <v>73</v>
      </c>
      <c r="AY895" s="253" t="s">
        <v>202</v>
      </c>
    </row>
    <row r="896" s="14" customFormat="1">
      <c r="A896" s="14"/>
      <c r="B896" s="254"/>
      <c r="C896" s="255"/>
      <c r="D896" s="245" t="s">
        <v>211</v>
      </c>
      <c r="E896" s="256" t="s">
        <v>1</v>
      </c>
      <c r="F896" s="257" t="s">
        <v>561</v>
      </c>
      <c r="G896" s="255"/>
      <c r="H896" s="258">
        <v>48.920000000000002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4" t="s">
        <v>211</v>
      </c>
      <c r="AU896" s="264" t="s">
        <v>82</v>
      </c>
      <c r="AV896" s="14" t="s">
        <v>82</v>
      </c>
      <c r="AW896" s="14" t="s">
        <v>30</v>
      </c>
      <c r="AX896" s="14" t="s">
        <v>73</v>
      </c>
      <c r="AY896" s="264" t="s">
        <v>202</v>
      </c>
    </row>
    <row r="897" s="13" customFormat="1">
      <c r="A897" s="13"/>
      <c r="B897" s="243"/>
      <c r="C897" s="244"/>
      <c r="D897" s="245" t="s">
        <v>211</v>
      </c>
      <c r="E897" s="246" t="s">
        <v>1</v>
      </c>
      <c r="F897" s="247" t="s">
        <v>799</v>
      </c>
      <c r="G897" s="244"/>
      <c r="H897" s="246" t="s">
        <v>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211</v>
      </c>
      <c r="AU897" s="253" t="s">
        <v>82</v>
      </c>
      <c r="AV897" s="13" t="s">
        <v>80</v>
      </c>
      <c r="AW897" s="13" t="s">
        <v>30</v>
      </c>
      <c r="AX897" s="13" t="s">
        <v>73</v>
      </c>
      <c r="AY897" s="253" t="s">
        <v>202</v>
      </c>
    </row>
    <row r="898" s="14" customFormat="1">
      <c r="A898" s="14"/>
      <c r="B898" s="254"/>
      <c r="C898" s="255"/>
      <c r="D898" s="245" t="s">
        <v>211</v>
      </c>
      <c r="E898" s="256" t="s">
        <v>1</v>
      </c>
      <c r="F898" s="257" t="s">
        <v>1001</v>
      </c>
      <c r="G898" s="255"/>
      <c r="H898" s="258">
        <v>2.1899999999999999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4" t="s">
        <v>211</v>
      </c>
      <c r="AU898" s="264" t="s">
        <v>82</v>
      </c>
      <c r="AV898" s="14" t="s">
        <v>82</v>
      </c>
      <c r="AW898" s="14" t="s">
        <v>30</v>
      </c>
      <c r="AX898" s="14" t="s">
        <v>73</v>
      </c>
      <c r="AY898" s="264" t="s">
        <v>202</v>
      </c>
    </row>
    <row r="899" s="13" customFormat="1">
      <c r="A899" s="13"/>
      <c r="B899" s="243"/>
      <c r="C899" s="244"/>
      <c r="D899" s="245" t="s">
        <v>211</v>
      </c>
      <c r="E899" s="246" t="s">
        <v>1</v>
      </c>
      <c r="F899" s="247" t="s">
        <v>758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211</v>
      </c>
      <c r="AU899" s="253" t="s">
        <v>82</v>
      </c>
      <c r="AV899" s="13" t="s">
        <v>80</v>
      </c>
      <c r="AW899" s="13" t="s">
        <v>30</v>
      </c>
      <c r="AX899" s="13" t="s">
        <v>73</v>
      </c>
      <c r="AY899" s="253" t="s">
        <v>202</v>
      </c>
    </row>
    <row r="900" s="14" customFormat="1">
      <c r="A900" s="14"/>
      <c r="B900" s="254"/>
      <c r="C900" s="255"/>
      <c r="D900" s="245" t="s">
        <v>211</v>
      </c>
      <c r="E900" s="256" t="s">
        <v>1</v>
      </c>
      <c r="F900" s="257" t="s">
        <v>1002</v>
      </c>
      <c r="G900" s="255"/>
      <c r="H900" s="258">
        <v>35.909999999999997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4" t="s">
        <v>211</v>
      </c>
      <c r="AU900" s="264" t="s">
        <v>82</v>
      </c>
      <c r="AV900" s="14" t="s">
        <v>82</v>
      </c>
      <c r="AW900" s="14" t="s">
        <v>30</v>
      </c>
      <c r="AX900" s="14" t="s">
        <v>73</v>
      </c>
      <c r="AY900" s="264" t="s">
        <v>202</v>
      </c>
    </row>
    <row r="901" s="13" customFormat="1">
      <c r="A901" s="13"/>
      <c r="B901" s="243"/>
      <c r="C901" s="244"/>
      <c r="D901" s="245" t="s">
        <v>211</v>
      </c>
      <c r="E901" s="246" t="s">
        <v>1</v>
      </c>
      <c r="F901" s="247" t="s">
        <v>759</v>
      </c>
      <c r="G901" s="244"/>
      <c r="H901" s="246" t="s">
        <v>1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211</v>
      </c>
      <c r="AU901" s="253" t="s">
        <v>82</v>
      </c>
      <c r="AV901" s="13" t="s">
        <v>80</v>
      </c>
      <c r="AW901" s="13" t="s">
        <v>30</v>
      </c>
      <c r="AX901" s="13" t="s">
        <v>73</v>
      </c>
      <c r="AY901" s="253" t="s">
        <v>202</v>
      </c>
    </row>
    <row r="902" s="14" customFormat="1">
      <c r="A902" s="14"/>
      <c r="B902" s="254"/>
      <c r="C902" s="255"/>
      <c r="D902" s="245" t="s">
        <v>211</v>
      </c>
      <c r="E902" s="256" t="s">
        <v>1</v>
      </c>
      <c r="F902" s="257" t="s">
        <v>1003</v>
      </c>
      <c r="G902" s="255"/>
      <c r="H902" s="258">
        <v>13.43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211</v>
      </c>
      <c r="AU902" s="264" t="s">
        <v>82</v>
      </c>
      <c r="AV902" s="14" t="s">
        <v>82</v>
      </c>
      <c r="AW902" s="14" t="s">
        <v>30</v>
      </c>
      <c r="AX902" s="14" t="s">
        <v>73</v>
      </c>
      <c r="AY902" s="264" t="s">
        <v>202</v>
      </c>
    </row>
    <row r="903" s="15" customFormat="1">
      <c r="A903" s="15"/>
      <c r="B903" s="265"/>
      <c r="C903" s="266"/>
      <c r="D903" s="245" t="s">
        <v>211</v>
      </c>
      <c r="E903" s="267" t="s">
        <v>1</v>
      </c>
      <c r="F903" s="268" t="s">
        <v>222</v>
      </c>
      <c r="G903" s="266"/>
      <c r="H903" s="269">
        <v>189.47</v>
      </c>
      <c r="I903" s="270"/>
      <c r="J903" s="266"/>
      <c r="K903" s="266"/>
      <c r="L903" s="271"/>
      <c r="M903" s="272"/>
      <c r="N903" s="273"/>
      <c r="O903" s="273"/>
      <c r="P903" s="273"/>
      <c r="Q903" s="273"/>
      <c r="R903" s="273"/>
      <c r="S903" s="273"/>
      <c r="T903" s="27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5" t="s">
        <v>211</v>
      </c>
      <c r="AU903" s="275" t="s">
        <v>82</v>
      </c>
      <c r="AV903" s="15" t="s">
        <v>209</v>
      </c>
      <c r="AW903" s="15" t="s">
        <v>30</v>
      </c>
      <c r="AX903" s="15" t="s">
        <v>80</v>
      </c>
      <c r="AY903" s="275" t="s">
        <v>202</v>
      </c>
    </row>
    <row r="904" s="2" customFormat="1" ht="24.15" customHeight="1">
      <c r="A904" s="40"/>
      <c r="B904" s="41"/>
      <c r="C904" s="230" t="s">
        <v>1004</v>
      </c>
      <c r="D904" s="230" t="s">
        <v>204</v>
      </c>
      <c r="E904" s="231" t="s">
        <v>1005</v>
      </c>
      <c r="F904" s="232" t="s">
        <v>1006</v>
      </c>
      <c r="G904" s="233" t="s">
        <v>254</v>
      </c>
      <c r="H904" s="234">
        <v>88.170000000000002</v>
      </c>
      <c r="I904" s="235"/>
      <c r="J904" s="236">
        <f>ROUND(I904*H904,2)</f>
        <v>0</v>
      </c>
      <c r="K904" s="232" t="s">
        <v>208</v>
      </c>
      <c r="L904" s="46"/>
      <c r="M904" s="237" t="s">
        <v>1</v>
      </c>
      <c r="N904" s="238" t="s">
        <v>38</v>
      </c>
      <c r="O904" s="93"/>
      <c r="P904" s="239">
        <f>O904*H904</f>
        <v>0</v>
      </c>
      <c r="Q904" s="239">
        <v>0.11</v>
      </c>
      <c r="R904" s="239">
        <f>Q904*H904</f>
        <v>9.6987000000000005</v>
      </c>
      <c r="S904" s="239">
        <v>0</v>
      </c>
      <c r="T904" s="24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1" t="s">
        <v>209</v>
      </c>
      <c r="AT904" s="241" t="s">
        <v>204</v>
      </c>
      <c r="AU904" s="241" t="s">
        <v>82</v>
      </c>
      <c r="AY904" s="19" t="s">
        <v>202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9" t="s">
        <v>80</v>
      </c>
      <c r="BK904" s="242">
        <f>ROUND(I904*H904,2)</f>
        <v>0</v>
      </c>
      <c r="BL904" s="19" t="s">
        <v>209</v>
      </c>
      <c r="BM904" s="241" t="s">
        <v>1007</v>
      </c>
    </row>
    <row r="905" s="13" customFormat="1">
      <c r="A905" s="13"/>
      <c r="B905" s="243"/>
      <c r="C905" s="244"/>
      <c r="D905" s="245" t="s">
        <v>211</v>
      </c>
      <c r="E905" s="246" t="s">
        <v>1</v>
      </c>
      <c r="F905" s="247" t="s">
        <v>736</v>
      </c>
      <c r="G905" s="244"/>
      <c r="H905" s="246" t="s">
        <v>1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3" t="s">
        <v>211</v>
      </c>
      <c r="AU905" s="253" t="s">
        <v>82</v>
      </c>
      <c r="AV905" s="13" t="s">
        <v>80</v>
      </c>
      <c r="AW905" s="13" t="s">
        <v>30</v>
      </c>
      <c r="AX905" s="13" t="s">
        <v>73</v>
      </c>
      <c r="AY905" s="253" t="s">
        <v>202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962</v>
      </c>
      <c r="G906" s="255"/>
      <c r="H906" s="258">
        <v>2.9300000000000002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73</v>
      </c>
      <c r="AY906" s="264" t="s">
        <v>202</v>
      </c>
    </row>
    <row r="907" s="13" customFormat="1">
      <c r="A907" s="13"/>
      <c r="B907" s="243"/>
      <c r="C907" s="244"/>
      <c r="D907" s="245" t="s">
        <v>211</v>
      </c>
      <c r="E907" s="246" t="s">
        <v>1</v>
      </c>
      <c r="F907" s="247" t="s">
        <v>246</v>
      </c>
      <c r="G907" s="244"/>
      <c r="H907" s="246" t="s">
        <v>1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211</v>
      </c>
      <c r="AU907" s="253" t="s">
        <v>82</v>
      </c>
      <c r="AV907" s="13" t="s">
        <v>80</v>
      </c>
      <c r="AW907" s="13" t="s">
        <v>30</v>
      </c>
      <c r="AX907" s="13" t="s">
        <v>73</v>
      </c>
      <c r="AY907" s="253" t="s">
        <v>202</v>
      </c>
    </row>
    <row r="908" s="14" customFormat="1">
      <c r="A908" s="14"/>
      <c r="B908" s="254"/>
      <c r="C908" s="255"/>
      <c r="D908" s="245" t="s">
        <v>211</v>
      </c>
      <c r="E908" s="256" t="s">
        <v>1</v>
      </c>
      <c r="F908" s="257" t="s">
        <v>963</v>
      </c>
      <c r="G908" s="255"/>
      <c r="H908" s="258">
        <v>17.289999999999999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4" t="s">
        <v>211</v>
      </c>
      <c r="AU908" s="264" t="s">
        <v>82</v>
      </c>
      <c r="AV908" s="14" t="s">
        <v>82</v>
      </c>
      <c r="AW908" s="14" t="s">
        <v>30</v>
      </c>
      <c r="AX908" s="14" t="s">
        <v>73</v>
      </c>
      <c r="AY908" s="264" t="s">
        <v>202</v>
      </c>
    </row>
    <row r="909" s="13" customFormat="1">
      <c r="A909" s="13"/>
      <c r="B909" s="243"/>
      <c r="C909" s="244"/>
      <c r="D909" s="245" t="s">
        <v>211</v>
      </c>
      <c r="E909" s="246" t="s">
        <v>1</v>
      </c>
      <c r="F909" s="247" t="s">
        <v>242</v>
      </c>
      <c r="G909" s="244"/>
      <c r="H909" s="246" t="s">
        <v>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211</v>
      </c>
      <c r="AU909" s="253" t="s">
        <v>82</v>
      </c>
      <c r="AV909" s="13" t="s">
        <v>80</v>
      </c>
      <c r="AW909" s="13" t="s">
        <v>30</v>
      </c>
      <c r="AX909" s="13" t="s">
        <v>73</v>
      </c>
      <c r="AY909" s="253" t="s">
        <v>202</v>
      </c>
    </row>
    <row r="910" s="14" customFormat="1">
      <c r="A910" s="14"/>
      <c r="B910" s="254"/>
      <c r="C910" s="255"/>
      <c r="D910" s="245" t="s">
        <v>211</v>
      </c>
      <c r="E910" s="256" t="s">
        <v>1</v>
      </c>
      <c r="F910" s="257" t="s">
        <v>964</v>
      </c>
      <c r="G910" s="255"/>
      <c r="H910" s="258">
        <v>14.4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4" t="s">
        <v>211</v>
      </c>
      <c r="AU910" s="264" t="s">
        <v>82</v>
      </c>
      <c r="AV910" s="14" t="s">
        <v>82</v>
      </c>
      <c r="AW910" s="14" t="s">
        <v>30</v>
      </c>
      <c r="AX910" s="14" t="s">
        <v>73</v>
      </c>
      <c r="AY910" s="264" t="s">
        <v>202</v>
      </c>
    </row>
    <row r="911" s="13" customFormat="1">
      <c r="A911" s="13"/>
      <c r="B911" s="243"/>
      <c r="C911" s="244"/>
      <c r="D911" s="245" t="s">
        <v>211</v>
      </c>
      <c r="E911" s="246" t="s">
        <v>1</v>
      </c>
      <c r="F911" s="247" t="s">
        <v>249</v>
      </c>
      <c r="G911" s="244"/>
      <c r="H911" s="246" t="s">
        <v>1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211</v>
      </c>
      <c r="AU911" s="253" t="s">
        <v>82</v>
      </c>
      <c r="AV911" s="13" t="s">
        <v>80</v>
      </c>
      <c r="AW911" s="13" t="s">
        <v>30</v>
      </c>
      <c r="AX911" s="13" t="s">
        <v>73</v>
      </c>
      <c r="AY911" s="253" t="s">
        <v>202</v>
      </c>
    </row>
    <row r="912" s="14" customFormat="1">
      <c r="A912" s="14"/>
      <c r="B912" s="254"/>
      <c r="C912" s="255"/>
      <c r="D912" s="245" t="s">
        <v>211</v>
      </c>
      <c r="E912" s="256" t="s">
        <v>1</v>
      </c>
      <c r="F912" s="257" t="s">
        <v>965</v>
      </c>
      <c r="G912" s="255"/>
      <c r="H912" s="258">
        <v>4.3799999999999999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211</v>
      </c>
      <c r="AU912" s="264" t="s">
        <v>82</v>
      </c>
      <c r="AV912" s="14" t="s">
        <v>82</v>
      </c>
      <c r="AW912" s="14" t="s">
        <v>30</v>
      </c>
      <c r="AX912" s="14" t="s">
        <v>73</v>
      </c>
      <c r="AY912" s="264" t="s">
        <v>202</v>
      </c>
    </row>
    <row r="913" s="13" customFormat="1">
      <c r="A913" s="13"/>
      <c r="B913" s="243"/>
      <c r="C913" s="244"/>
      <c r="D913" s="245" t="s">
        <v>211</v>
      </c>
      <c r="E913" s="246" t="s">
        <v>1</v>
      </c>
      <c r="F913" s="247" t="s">
        <v>718</v>
      </c>
      <c r="G913" s="244"/>
      <c r="H913" s="246" t="s">
        <v>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211</v>
      </c>
      <c r="AU913" s="253" t="s">
        <v>82</v>
      </c>
      <c r="AV913" s="13" t="s">
        <v>80</v>
      </c>
      <c r="AW913" s="13" t="s">
        <v>30</v>
      </c>
      <c r="AX913" s="13" t="s">
        <v>73</v>
      </c>
      <c r="AY913" s="253" t="s">
        <v>202</v>
      </c>
    </row>
    <row r="914" s="14" customFormat="1">
      <c r="A914" s="14"/>
      <c r="B914" s="254"/>
      <c r="C914" s="255"/>
      <c r="D914" s="245" t="s">
        <v>211</v>
      </c>
      <c r="E914" s="256" t="s">
        <v>1</v>
      </c>
      <c r="F914" s="257" t="s">
        <v>719</v>
      </c>
      <c r="G914" s="255"/>
      <c r="H914" s="258">
        <v>5.5099999999999998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211</v>
      </c>
      <c r="AU914" s="264" t="s">
        <v>82</v>
      </c>
      <c r="AV914" s="14" t="s">
        <v>82</v>
      </c>
      <c r="AW914" s="14" t="s">
        <v>30</v>
      </c>
      <c r="AX914" s="14" t="s">
        <v>73</v>
      </c>
      <c r="AY914" s="264" t="s">
        <v>202</v>
      </c>
    </row>
    <row r="915" s="13" customFormat="1">
      <c r="A915" s="13"/>
      <c r="B915" s="243"/>
      <c r="C915" s="244"/>
      <c r="D915" s="245" t="s">
        <v>211</v>
      </c>
      <c r="E915" s="246" t="s">
        <v>1</v>
      </c>
      <c r="F915" s="247" t="s">
        <v>720</v>
      </c>
      <c r="G915" s="244"/>
      <c r="H915" s="246" t="s">
        <v>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3" t="s">
        <v>211</v>
      </c>
      <c r="AU915" s="253" t="s">
        <v>82</v>
      </c>
      <c r="AV915" s="13" t="s">
        <v>80</v>
      </c>
      <c r="AW915" s="13" t="s">
        <v>30</v>
      </c>
      <c r="AX915" s="13" t="s">
        <v>73</v>
      </c>
      <c r="AY915" s="253" t="s">
        <v>202</v>
      </c>
    </row>
    <row r="916" s="14" customFormat="1">
      <c r="A916" s="14"/>
      <c r="B916" s="254"/>
      <c r="C916" s="255"/>
      <c r="D916" s="245" t="s">
        <v>211</v>
      </c>
      <c r="E916" s="256" t="s">
        <v>1</v>
      </c>
      <c r="F916" s="257" t="s">
        <v>721</v>
      </c>
      <c r="G916" s="255"/>
      <c r="H916" s="258">
        <v>9.2699999999999996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4" t="s">
        <v>211</v>
      </c>
      <c r="AU916" s="264" t="s">
        <v>82</v>
      </c>
      <c r="AV916" s="14" t="s">
        <v>82</v>
      </c>
      <c r="AW916" s="14" t="s">
        <v>30</v>
      </c>
      <c r="AX916" s="14" t="s">
        <v>73</v>
      </c>
      <c r="AY916" s="264" t="s">
        <v>202</v>
      </c>
    </row>
    <row r="917" s="13" customFormat="1">
      <c r="A917" s="13"/>
      <c r="B917" s="243"/>
      <c r="C917" s="244"/>
      <c r="D917" s="245" t="s">
        <v>211</v>
      </c>
      <c r="E917" s="246" t="s">
        <v>1</v>
      </c>
      <c r="F917" s="247" t="s">
        <v>722</v>
      </c>
      <c r="G917" s="244"/>
      <c r="H917" s="246" t="s">
        <v>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211</v>
      </c>
      <c r="AU917" s="253" t="s">
        <v>82</v>
      </c>
      <c r="AV917" s="13" t="s">
        <v>80</v>
      </c>
      <c r="AW917" s="13" t="s">
        <v>30</v>
      </c>
      <c r="AX917" s="13" t="s">
        <v>73</v>
      </c>
      <c r="AY917" s="253" t="s">
        <v>202</v>
      </c>
    </row>
    <row r="918" s="14" customFormat="1">
      <c r="A918" s="14"/>
      <c r="B918" s="254"/>
      <c r="C918" s="255"/>
      <c r="D918" s="245" t="s">
        <v>211</v>
      </c>
      <c r="E918" s="256" t="s">
        <v>1</v>
      </c>
      <c r="F918" s="257" t="s">
        <v>723</v>
      </c>
      <c r="G918" s="255"/>
      <c r="H918" s="258">
        <v>19.710000000000001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4" t="s">
        <v>211</v>
      </c>
      <c r="AU918" s="264" t="s">
        <v>82</v>
      </c>
      <c r="AV918" s="14" t="s">
        <v>82</v>
      </c>
      <c r="AW918" s="14" t="s">
        <v>30</v>
      </c>
      <c r="AX918" s="14" t="s">
        <v>73</v>
      </c>
      <c r="AY918" s="264" t="s">
        <v>202</v>
      </c>
    </row>
    <row r="919" s="13" customFormat="1">
      <c r="A919" s="13"/>
      <c r="B919" s="243"/>
      <c r="C919" s="244"/>
      <c r="D919" s="245" t="s">
        <v>211</v>
      </c>
      <c r="E919" s="246" t="s">
        <v>1</v>
      </c>
      <c r="F919" s="247" t="s">
        <v>724</v>
      </c>
      <c r="G919" s="244"/>
      <c r="H919" s="246" t="s">
        <v>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211</v>
      </c>
      <c r="AU919" s="253" t="s">
        <v>82</v>
      </c>
      <c r="AV919" s="13" t="s">
        <v>80</v>
      </c>
      <c r="AW919" s="13" t="s">
        <v>30</v>
      </c>
      <c r="AX919" s="13" t="s">
        <v>73</v>
      </c>
      <c r="AY919" s="253" t="s">
        <v>202</v>
      </c>
    </row>
    <row r="920" s="14" customFormat="1">
      <c r="A920" s="14"/>
      <c r="B920" s="254"/>
      <c r="C920" s="255"/>
      <c r="D920" s="245" t="s">
        <v>211</v>
      </c>
      <c r="E920" s="256" t="s">
        <v>1</v>
      </c>
      <c r="F920" s="257" t="s">
        <v>1008</v>
      </c>
      <c r="G920" s="255"/>
      <c r="H920" s="258">
        <v>10.060000000000001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4" t="s">
        <v>211</v>
      </c>
      <c r="AU920" s="264" t="s">
        <v>82</v>
      </c>
      <c r="AV920" s="14" t="s">
        <v>82</v>
      </c>
      <c r="AW920" s="14" t="s">
        <v>30</v>
      </c>
      <c r="AX920" s="14" t="s">
        <v>73</v>
      </c>
      <c r="AY920" s="264" t="s">
        <v>202</v>
      </c>
    </row>
    <row r="921" s="13" customFormat="1">
      <c r="A921" s="13"/>
      <c r="B921" s="243"/>
      <c r="C921" s="244"/>
      <c r="D921" s="245" t="s">
        <v>211</v>
      </c>
      <c r="E921" s="246" t="s">
        <v>1</v>
      </c>
      <c r="F921" s="247" t="s">
        <v>726</v>
      </c>
      <c r="G921" s="244"/>
      <c r="H921" s="246" t="s">
        <v>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3" t="s">
        <v>211</v>
      </c>
      <c r="AU921" s="253" t="s">
        <v>82</v>
      </c>
      <c r="AV921" s="13" t="s">
        <v>80</v>
      </c>
      <c r="AW921" s="13" t="s">
        <v>30</v>
      </c>
      <c r="AX921" s="13" t="s">
        <v>73</v>
      </c>
      <c r="AY921" s="253" t="s">
        <v>202</v>
      </c>
    </row>
    <row r="922" s="14" customFormat="1">
      <c r="A922" s="14"/>
      <c r="B922" s="254"/>
      <c r="C922" s="255"/>
      <c r="D922" s="245" t="s">
        <v>211</v>
      </c>
      <c r="E922" s="256" t="s">
        <v>1</v>
      </c>
      <c r="F922" s="257" t="s">
        <v>727</v>
      </c>
      <c r="G922" s="255"/>
      <c r="H922" s="258">
        <v>4.6200000000000001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4" t="s">
        <v>211</v>
      </c>
      <c r="AU922" s="264" t="s">
        <v>82</v>
      </c>
      <c r="AV922" s="14" t="s">
        <v>82</v>
      </c>
      <c r="AW922" s="14" t="s">
        <v>30</v>
      </c>
      <c r="AX922" s="14" t="s">
        <v>73</v>
      </c>
      <c r="AY922" s="264" t="s">
        <v>202</v>
      </c>
    </row>
    <row r="923" s="15" customFormat="1">
      <c r="A923" s="15"/>
      <c r="B923" s="265"/>
      <c r="C923" s="266"/>
      <c r="D923" s="245" t="s">
        <v>211</v>
      </c>
      <c r="E923" s="267" t="s">
        <v>1</v>
      </c>
      <c r="F923" s="268" t="s">
        <v>222</v>
      </c>
      <c r="G923" s="266"/>
      <c r="H923" s="269">
        <v>88.170000000000016</v>
      </c>
      <c r="I923" s="270"/>
      <c r="J923" s="266"/>
      <c r="K923" s="266"/>
      <c r="L923" s="271"/>
      <c r="M923" s="272"/>
      <c r="N923" s="273"/>
      <c r="O923" s="273"/>
      <c r="P923" s="273"/>
      <c r="Q923" s="273"/>
      <c r="R923" s="273"/>
      <c r="S923" s="273"/>
      <c r="T923" s="27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5" t="s">
        <v>211</v>
      </c>
      <c r="AU923" s="275" t="s">
        <v>82</v>
      </c>
      <c r="AV923" s="15" t="s">
        <v>209</v>
      </c>
      <c r="AW923" s="15" t="s">
        <v>30</v>
      </c>
      <c r="AX923" s="15" t="s">
        <v>80</v>
      </c>
      <c r="AY923" s="275" t="s">
        <v>202</v>
      </c>
    </row>
    <row r="924" s="2" customFormat="1" ht="24.15" customHeight="1">
      <c r="A924" s="40"/>
      <c r="B924" s="41"/>
      <c r="C924" s="230" t="s">
        <v>1009</v>
      </c>
      <c r="D924" s="230" t="s">
        <v>204</v>
      </c>
      <c r="E924" s="231" t="s">
        <v>1010</v>
      </c>
      <c r="F924" s="232" t="s">
        <v>1011</v>
      </c>
      <c r="G924" s="233" t="s">
        <v>254</v>
      </c>
      <c r="H924" s="234">
        <v>617.19000000000005</v>
      </c>
      <c r="I924" s="235"/>
      <c r="J924" s="236">
        <f>ROUND(I924*H924,2)</f>
        <v>0</v>
      </c>
      <c r="K924" s="232" t="s">
        <v>208</v>
      </c>
      <c r="L924" s="46"/>
      <c r="M924" s="237" t="s">
        <v>1</v>
      </c>
      <c r="N924" s="238" t="s">
        <v>38</v>
      </c>
      <c r="O924" s="93"/>
      <c r="P924" s="239">
        <f>O924*H924</f>
        <v>0</v>
      </c>
      <c r="Q924" s="239">
        <v>0.010999999999999999</v>
      </c>
      <c r="R924" s="239">
        <f>Q924*H924</f>
        <v>6.7890899999999998</v>
      </c>
      <c r="S924" s="239">
        <v>0</v>
      </c>
      <c r="T924" s="240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1" t="s">
        <v>209</v>
      </c>
      <c r="AT924" s="241" t="s">
        <v>204</v>
      </c>
      <c r="AU924" s="241" t="s">
        <v>82</v>
      </c>
      <c r="AY924" s="19" t="s">
        <v>202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9" t="s">
        <v>80</v>
      </c>
      <c r="BK924" s="242">
        <f>ROUND(I924*H924,2)</f>
        <v>0</v>
      </c>
      <c r="BL924" s="19" t="s">
        <v>209</v>
      </c>
      <c r="BM924" s="241" t="s">
        <v>1012</v>
      </c>
    </row>
    <row r="925" s="14" customFormat="1">
      <c r="A925" s="14"/>
      <c r="B925" s="254"/>
      <c r="C925" s="255"/>
      <c r="D925" s="245" t="s">
        <v>211</v>
      </c>
      <c r="E925" s="256" t="s">
        <v>1</v>
      </c>
      <c r="F925" s="257" t="s">
        <v>1013</v>
      </c>
      <c r="G925" s="255"/>
      <c r="H925" s="258">
        <v>617.19000000000005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211</v>
      </c>
      <c r="AU925" s="264" t="s">
        <v>82</v>
      </c>
      <c r="AV925" s="14" t="s">
        <v>82</v>
      </c>
      <c r="AW925" s="14" t="s">
        <v>30</v>
      </c>
      <c r="AX925" s="14" t="s">
        <v>80</v>
      </c>
      <c r="AY925" s="264" t="s">
        <v>202</v>
      </c>
    </row>
    <row r="926" s="2" customFormat="1" ht="24.15" customHeight="1">
      <c r="A926" s="40"/>
      <c r="B926" s="41"/>
      <c r="C926" s="230" t="s">
        <v>1014</v>
      </c>
      <c r="D926" s="230" t="s">
        <v>204</v>
      </c>
      <c r="E926" s="231" t="s">
        <v>1015</v>
      </c>
      <c r="F926" s="232" t="s">
        <v>1016</v>
      </c>
      <c r="G926" s="233" t="s">
        <v>254</v>
      </c>
      <c r="H926" s="234">
        <v>13.487</v>
      </c>
      <c r="I926" s="235"/>
      <c r="J926" s="236">
        <f>ROUND(I926*H926,2)</f>
        <v>0</v>
      </c>
      <c r="K926" s="232" t="s">
        <v>208</v>
      </c>
      <c r="L926" s="46"/>
      <c r="M926" s="237" t="s">
        <v>1</v>
      </c>
      <c r="N926" s="238" t="s">
        <v>38</v>
      </c>
      <c r="O926" s="93"/>
      <c r="P926" s="239">
        <f>O926*H926</f>
        <v>0</v>
      </c>
      <c r="Q926" s="239">
        <v>0.048680000000000001</v>
      </c>
      <c r="R926" s="239">
        <f>Q926*H926</f>
        <v>0.65654716000000002</v>
      </c>
      <c r="S926" s="239">
        <v>0</v>
      </c>
      <c r="T926" s="24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1" t="s">
        <v>209</v>
      </c>
      <c r="AT926" s="241" t="s">
        <v>204</v>
      </c>
      <c r="AU926" s="241" t="s">
        <v>82</v>
      </c>
      <c r="AY926" s="19" t="s">
        <v>202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9" t="s">
        <v>80</v>
      </c>
      <c r="BK926" s="242">
        <f>ROUND(I926*H926,2)</f>
        <v>0</v>
      </c>
      <c r="BL926" s="19" t="s">
        <v>209</v>
      </c>
      <c r="BM926" s="241" t="s">
        <v>1017</v>
      </c>
    </row>
    <row r="927" s="13" customFormat="1">
      <c r="A927" s="13"/>
      <c r="B927" s="243"/>
      <c r="C927" s="244"/>
      <c r="D927" s="245" t="s">
        <v>211</v>
      </c>
      <c r="E927" s="246" t="s">
        <v>1</v>
      </c>
      <c r="F927" s="247" t="s">
        <v>1018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211</v>
      </c>
      <c r="AU927" s="253" t="s">
        <v>82</v>
      </c>
      <c r="AV927" s="13" t="s">
        <v>80</v>
      </c>
      <c r="AW927" s="13" t="s">
        <v>30</v>
      </c>
      <c r="AX927" s="13" t="s">
        <v>73</v>
      </c>
      <c r="AY927" s="253" t="s">
        <v>202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1019</v>
      </c>
      <c r="G928" s="255"/>
      <c r="H928" s="258">
        <v>13.487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80</v>
      </c>
      <c r="AY928" s="264" t="s">
        <v>202</v>
      </c>
    </row>
    <row r="929" s="2" customFormat="1" ht="16.5" customHeight="1">
      <c r="A929" s="40"/>
      <c r="B929" s="41"/>
      <c r="C929" s="230" t="s">
        <v>1020</v>
      </c>
      <c r="D929" s="230" t="s">
        <v>204</v>
      </c>
      <c r="E929" s="231" t="s">
        <v>1021</v>
      </c>
      <c r="F929" s="232" t="s">
        <v>1022</v>
      </c>
      <c r="G929" s="233" t="s">
        <v>254</v>
      </c>
      <c r="H929" s="234">
        <v>312.56999999999999</v>
      </c>
      <c r="I929" s="235"/>
      <c r="J929" s="236">
        <f>ROUND(I929*H929,2)</f>
        <v>0</v>
      </c>
      <c r="K929" s="232" t="s">
        <v>208</v>
      </c>
      <c r="L929" s="46"/>
      <c r="M929" s="237" t="s">
        <v>1</v>
      </c>
      <c r="N929" s="238" t="s">
        <v>38</v>
      </c>
      <c r="O929" s="93"/>
      <c r="P929" s="239">
        <f>O929*H929</f>
        <v>0</v>
      </c>
      <c r="Q929" s="239">
        <v>0.00013200000000000001</v>
      </c>
      <c r="R929" s="239">
        <f>Q929*H929</f>
        <v>0.041259240000000003</v>
      </c>
      <c r="S929" s="239">
        <v>0</v>
      </c>
      <c r="T929" s="24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1" t="s">
        <v>209</v>
      </c>
      <c r="AT929" s="241" t="s">
        <v>204</v>
      </c>
      <c r="AU929" s="241" t="s">
        <v>82</v>
      </c>
      <c r="AY929" s="19" t="s">
        <v>202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9" t="s">
        <v>80</v>
      </c>
      <c r="BK929" s="242">
        <f>ROUND(I929*H929,2)</f>
        <v>0</v>
      </c>
      <c r="BL929" s="19" t="s">
        <v>209</v>
      </c>
      <c r="BM929" s="241" t="s">
        <v>1023</v>
      </c>
    </row>
    <row r="930" s="13" customFormat="1">
      <c r="A930" s="13"/>
      <c r="B930" s="243"/>
      <c r="C930" s="244"/>
      <c r="D930" s="245" t="s">
        <v>211</v>
      </c>
      <c r="E930" s="246" t="s">
        <v>1</v>
      </c>
      <c r="F930" s="247" t="s">
        <v>736</v>
      </c>
      <c r="G930" s="244"/>
      <c r="H930" s="246" t="s">
        <v>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211</v>
      </c>
      <c r="AU930" s="253" t="s">
        <v>82</v>
      </c>
      <c r="AV930" s="13" t="s">
        <v>80</v>
      </c>
      <c r="AW930" s="13" t="s">
        <v>30</v>
      </c>
      <c r="AX930" s="13" t="s">
        <v>73</v>
      </c>
      <c r="AY930" s="253" t="s">
        <v>202</v>
      </c>
    </row>
    <row r="931" s="14" customFormat="1">
      <c r="A931" s="14"/>
      <c r="B931" s="254"/>
      <c r="C931" s="255"/>
      <c r="D931" s="245" t="s">
        <v>211</v>
      </c>
      <c r="E931" s="256" t="s">
        <v>1</v>
      </c>
      <c r="F931" s="257" t="s">
        <v>962</v>
      </c>
      <c r="G931" s="255"/>
      <c r="H931" s="258">
        <v>2.9300000000000002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4" t="s">
        <v>211</v>
      </c>
      <c r="AU931" s="264" t="s">
        <v>82</v>
      </c>
      <c r="AV931" s="14" t="s">
        <v>82</v>
      </c>
      <c r="AW931" s="14" t="s">
        <v>30</v>
      </c>
      <c r="AX931" s="14" t="s">
        <v>73</v>
      </c>
      <c r="AY931" s="264" t="s">
        <v>202</v>
      </c>
    </row>
    <row r="932" s="13" customFormat="1">
      <c r="A932" s="13"/>
      <c r="B932" s="243"/>
      <c r="C932" s="244"/>
      <c r="D932" s="245" t="s">
        <v>211</v>
      </c>
      <c r="E932" s="246" t="s">
        <v>1</v>
      </c>
      <c r="F932" s="247" t="s">
        <v>246</v>
      </c>
      <c r="G932" s="244"/>
      <c r="H932" s="246" t="s">
        <v>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211</v>
      </c>
      <c r="AU932" s="253" t="s">
        <v>82</v>
      </c>
      <c r="AV932" s="13" t="s">
        <v>80</v>
      </c>
      <c r="AW932" s="13" t="s">
        <v>30</v>
      </c>
      <c r="AX932" s="13" t="s">
        <v>73</v>
      </c>
      <c r="AY932" s="253" t="s">
        <v>202</v>
      </c>
    </row>
    <row r="933" s="14" customFormat="1">
      <c r="A933" s="14"/>
      <c r="B933" s="254"/>
      <c r="C933" s="255"/>
      <c r="D933" s="245" t="s">
        <v>211</v>
      </c>
      <c r="E933" s="256" t="s">
        <v>1</v>
      </c>
      <c r="F933" s="257" t="s">
        <v>963</v>
      </c>
      <c r="G933" s="255"/>
      <c r="H933" s="258">
        <v>17.289999999999999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211</v>
      </c>
      <c r="AU933" s="264" t="s">
        <v>82</v>
      </c>
      <c r="AV933" s="14" t="s">
        <v>82</v>
      </c>
      <c r="AW933" s="14" t="s">
        <v>30</v>
      </c>
      <c r="AX933" s="14" t="s">
        <v>73</v>
      </c>
      <c r="AY933" s="264" t="s">
        <v>202</v>
      </c>
    </row>
    <row r="934" s="13" customFormat="1">
      <c r="A934" s="13"/>
      <c r="B934" s="243"/>
      <c r="C934" s="244"/>
      <c r="D934" s="245" t="s">
        <v>211</v>
      </c>
      <c r="E934" s="246" t="s">
        <v>1</v>
      </c>
      <c r="F934" s="247" t="s">
        <v>242</v>
      </c>
      <c r="G934" s="244"/>
      <c r="H934" s="246" t="s">
        <v>1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211</v>
      </c>
      <c r="AU934" s="253" t="s">
        <v>82</v>
      </c>
      <c r="AV934" s="13" t="s">
        <v>80</v>
      </c>
      <c r="AW934" s="13" t="s">
        <v>30</v>
      </c>
      <c r="AX934" s="13" t="s">
        <v>73</v>
      </c>
      <c r="AY934" s="253" t="s">
        <v>202</v>
      </c>
    </row>
    <row r="935" s="14" customFormat="1">
      <c r="A935" s="14"/>
      <c r="B935" s="254"/>
      <c r="C935" s="255"/>
      <c r="D935" s="245" t="s">
        <v>211</v>
      </c>
      <c r="E935" s="256" t="s">
        <v>1</v>
      </c>
      <c r="F935" s="257" t="s">
        <v>964</v>
      </c>
      <c r="G935" s="255"/>
      <c r="H935" s="258">
        <v>14.4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4" t="s">
        <v>211</v>
      </c>
      <c r="AU935" s="264" t="s">
        <v>82</v>
      </c>
      <c r="AV935" s="14" t="s">
        <v>82</v>
      </c>
      <c r="AW935" s="14" t="s">
        <v>30</v>
      </c>
      <c r="AX935" s="14" t="s">
        <v>73</v>
      </c>
      <c r="AY935" s="264" t="s">
        <v>202</v>
      </c>
    </row>
    <row r="936" s="13" customFormat="1">
      <c r="A936" s="13"/>
      <c r="B936" s="243"/>
      <c r="C936" s="244"/>
      <c r="D936" s="245" t="s">
        <v>211</v>
      </c>
      <c r="E936" s="246" t="s">
        <v>1</v>
      </c>
      <c r="F936" s="247" t="s">
        <v>249</v>
      </c>
      <c r="G936" s="244"/>
      <c r="H936" s="246" t="s">
        <v>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211</v>
      </c>
      <c r="AU936" s="253" t="s">
        <v>82</v>
      </c>
      <c r="AV936" s="13" t="s">
        <v>80</v>
      </c>
      <c r="AW936" s="13" t="s">
        <v>30</v>
      </c>
      <c r="AX936" s="13" t="s">
        <v>73</v>
      </c>
      <c r="AY936" s="253" t="s">
        <v>202</v>
      </c>
    </row>
    <row r="937" s="14" customFormat="1">
      <c r="A937" s="14"/>
      <c r="B937" s="254"/>
      <c r="C937" s="255"/>
      <c r="D937" s="245" t="s">
        <v>211</v>
      </c>
      <c r="E937" s="256" t="s">
        <v>1</v>
      </c>
      <c r="F937" s="257" t="s">
        <v>965</v>
      </c>
      <c r="G937" s="255"/>
      <c r="H937" s="258">
        <v>4.3799999999999999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211</v>
      </c>
      <c r="AU937" s="264" t="s">
        <v>82</v>
      </c>
      <c r="AV937" s="14" t="s">
        <v>82</v>
      </c>
      <c r="AW937" s="14" t="s">
        <v>30</v>
      </c>
      <c r="AX937" s="14" t="s">
        <v>73</v>
      </c>
      <c r="AY937" s="264" t="s">
        <v>202</v>
      </c>
    </row>
    <row r="938" s="13" customFormat="1">
      <c r="A938" s="13"/>
      <c r="B938" s="243"/>
      <c r="C938" s="244"/>
      <c r="D938" s="245" t="s">
        <v>211</v>
      </c>
      <c r="E938" s="246" t="s">
        <v>1</v>
      </c>
      <c r="F938" s="247" t="s">
        <v>741</v>
      </c>
      <c r="G938" s="244"/>
      <c r="H938" s="246" t="s">
        <v>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211</v>
      </c>
      <c r="AU938" s="253" t="s">
        <v>82</v>
      </c>
      <c r="AV938" s="13" t="s">
        <v>80</v>
      </c>
      <c r="AW938" s="13" t="s">
        <v>30</v>
      </c>
      <c r="AX938" s="13" t="s">
        <v>73</v>
      </c>
      <c r="AY938" s="253" t="s">
        <v>202</v>
      </c>
    </row>
    <row r="939" s="14" customFormat="1">
      <c r="A939" s="14"/>
      <c r="B939" s="254"/>
      <c r="C939" s="255"/>
      <c r="D939" s="245" t="s">
        <v>211</v>
      </c>
      <c r="E939" s="256" t="s">
        <v>1</v>
      </c>
      <c r="F939" s="257" t="s">
        <v>993</v>
      </c>
      <c r="G939" s="255"/>
      <c r="H939" s="258">
        <v>15.810000000000001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4" t="s">
        <v>211</v>
      </c>
      <c r="AU939" s="264" t="s">
        <v>82</v>
      </c>
      <c r="AV939" s="14" t="s">
        <v>82</v>
      </c>
      <c r="AW939" s="14" t="s">
        <v>30</v>
      </c>
      <c r="AX939" s="14" t="s">
        <v>73</v>
      </c>
      <c r="AY939" s="264" t="s">
        <v>202</v>
      </c>
    </row>
    <row r="940" s="13" customFormat="1">
      <c r="A940" s="13"/>
      <c r="B940" s="243"/>
      <c r="C940" s="244"/>
      <c r="D940" s="245" t="s">
        <v>211</v>
      </c>
      <c r="E940" s="246" t="s">
        <v>1</v>
      </c>
      <c r="F940" s="247" t="s">
        <v>754</v>
      </c>
      <c r="G940" s="244"/>
      <c r="H940" s="246" t="s">
        <v>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211</v>
      </c>
      <c r="AU940" s="253" t="s">
        <v>82</v>
      </c>
      <c r="AV940" s="13" t="s">
        <v>80</v>
      </c>
      <c r="AW940" s="13" t="s">
        <v>30</v>
      </c>
      <c r="AX940" s="13" t="s">
        <v>73</v>
      </c>
      <c r="AY940" s="253" t="s">
        <v>202</v>
      </c>
    </row>
    <row r="941" s="14" customFormat="1">
      <c r="A941" s="14"/>
      <c r="B941" s="254"/>
      <c r="C941" s="255"/>
      <c r="D941" s="245" t="s">
        <v>211</v>
      </c>
      <c r="E941" s="256" t="s">
        <v>1</v>
      </c>
      <c r="F941" s="257" t="s">
        <v>1000</v>
      </c>
      <c r="G941" s="255"/>
      <c r="H941" s="258">
        <v>14.460000000000001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211</v>
      </c>
      <c r="AU941" s="264" t="s">
        <v>82</v>
      </c>
      <c r="AV941" s="14" t="s">
        <v>82</v>
      </c>
      <c r="AW941" s="14" t="s">
        <v>30</v>
      </c>
      <c r="AX941" s="14" t="s">
        <v>73</v>
      </c>
      <c r="AY941" s="264" t="s">
        <v>202</v>
      </c>
    </row>
    <row r="942" s="13" customFormat="1">
      <c r="A942" s="13"/>
      <c r="B942" s="243"/>
      <c r="C942" s="244"/>
      <c r="D942" s="245" t="s">
        <v>211</v>
      </c>
      <c r="E942" s="246" t="s">
        <v>1</v>
      </c>
      <c r="F942" s="247" t="s">
        <v>775</v>
      </c>
      <c r="G942" s="244"/>
      <c r="H942" s="246" t="s">
        <v>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211</v>
      </c>
      <c r="AU942" s="253" t="s">
        <v>82</v>
      </c>
      <c r="AV942" s="13" t="s">
        <v>80</v>
      </c>
      <c r="AW942" s="13" t="s">
        <v>30</v>
      </c>
      <c r="AX942" s="13" t="s">
        <v>73</v>
      </c>
      <c r="AY942" s="253" t="s">
        <v>202</v>
      </c>
    </row>
    <row r="943" s="14" customFormat="1">
      <c r="A943" s="14"/>
      <c r="B943" s="254"/>
      <c r="C943" s="255"/>
      <c r="D943" s="245" t="s">
        <v>211</v>
      </c>
      <c r="E943" s="256" t="s">
        <v>1</v>
      </c>
      <c r="F943" s="257" t="s">
        <v>994</v>
      </c>
      <c r="G943" s="255"/>
      <c r="H943" s="258">
        <v>3.1499999999999999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211</v>
      </c>
      <c r="AU943" s="264" t="s">
        <v>82</v>
      </c>
      <c r="AV943" s="14" t="s">
        <v>82</v>
      </c>
      <c r="AW943" s="14" t="s">
        <v>30</v>
      </c>
      <c r="AX943" s="14" t="s">
        <v>73</v>
      </c>
      <c r="AY943" s="264" t="s">
        <v>202</v>
      </c>
    </row>
    <row r="944" s="13" customFormat="1">
      <c r="A944" s="13"/>
      <c r="B944" s="243"/>
      <c r="C944" s="244"/>
      <c r="D944" s="245" t="s">
        <v>211</v>
      </c>
      <c r="E944" s="246" t="s">
        <v>1</v>
      </c>
      <c r="F944" s="247" t="s">
        <v>777</v>
      </c>
      <c r="G944" s="244"/>
      <c r="H944" s="246" t="s">
        <v>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211</v>
      </c>
      <c r="AU944" s="253" t="s">
        <v>82</v>
      </c>
      <c r="AV944" s="13" t="s">
        <v>80</v>
      </c>
      <c r="AW944" s="13" t="s">
        <v>30</v>
      </c>
      <c r="AX944" s="13" t="s">
        <v>73</v>
      </c>
      <c r="AY944" s="253" t="s">
        <v>202</v>
      </c>
    </row>
    <row r="945" s="14" customFormat="1">
      <c r="A945" s="14"/>
      <c r="B945" s="254"/>
      <c r="C945" s="255"/>
      <c r="D945" s="245" t="s">
        <v>211</v>
      </c>
      <c r="E945" s="256" t="s">
        <v>1</v>
      </c>
      <c r="F945" s="257" t="s">
        <v>995</v>
      </c>
      <c r="G945" s="255"/>
      <c r="H945" s="258">
        <v>15.970000000000001</v>
      </c>
      <c r="I945" s="259"/>
      <c r="J945" s="255"/>
      <c r="K945" s="255"/>
      <c r="L945" s="260"/>
      <c r="M945" s="261"/>
      <c r="N945" s="262"/>
      <c r="O945" s="262"/>
      <c r="P945" s="262"/>
      <c r="Q945" s="262"/>
      <c r="R945" s="262"/>
      <c r="S945" s="262"/>
      <c r="T945" s="26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4" t="s">
        <v>211</v>
      </c>
      <c r="AU945" s="264" t="s">
        <v>82</v>
      </c>
      <c r="AV945" s="14" t="s">
        <v>82</v>
      </c>
      <c r="AW945" s="14" t="s">
        <v>30</v>
      </c>
      <c r="AX945" s="14" t="s">
        <v>73</v>
      </c>
      <c r="AY945" s="264" t="s">
        <v>202</v>
      </c>
    </row>
    <row r="946" s="13" customFormat="1">
      <c r="A946" s="13"/>
      <c r="B946" s="243"/>
      <c r="C946" s="244"/>
      <c r="D946" s="245" t="s">
        <v>211</v>
      </c>
      <c r="E946" s="246" t="s">
        <v>1</v>
      </c>
      <c r="F946" s="247" t="s">
        <v>554</v>
      </c>
      <c r="G946" s="244"/>
      <c r="H946" s="246" t="s">
        <v>1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211</v>
      </c>
      <c r="AU946" s="253" t="s">
        <v>82</v>
      </c>
      <c r="AV946" s="13" t="s">
        <v>80</v>
      </c>
      <c r="AW946" s="13" t="s">
        <v>30</v>
      </c>
      <c r="AX946" s="13" t="s">
        <v>73</v>
      </c>
      <c r="AY946" s="253" t="s">
        <v>202</v>
      </c>
    </row>
    <row r="947" s="14" customFormat="1">
      <c r="A947" s="14"/>
      <c r="B947" s="254"/>
      <c r="C947" s="255"/>
      <c r="D947" s="245" t="s">
        <v>211</v>
      </c>
      <c r="E947" s="256" t="s">
        <v>1</v>
      </c>
      <c r="F947" s="257" t="s">
        <v>555</v>
      </c>
      <c r="G947" s="255"/>
      <c r="H947" s="258">
        <v>49.140000000000001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211</v>
      </c>
      <c r="AU947" s="264" t="s">
        <v>82</v>
      </c>
      <c r="AV947" s="14" t="s">
        <v>82</v>
      </c>
      <c r="AW947" s="14" t="s">
        <v>30</v>
      </c>
      <c r="AX947" s="14" t="s">
        <v>73</v>
      </c>
      <c r="AY947" s="264" t="s">
        <v>202</v>
      </c>
    </row>
    <row r="948" s="13" customFormat="1">
      <c r="A948" s="13"/>
      <c r="B948" s="243"/>
      <c r="C948" s="244"/>
      <c r="D948" s="245" t="s">
        <v>211</v>
      </c>
      <c r="E948" s="246" t="s">
        <v>1</v>
      </c>
      <c r="F948" s="247" t="s">
        <v>556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211</v>
      </c>
      <c r="AU948" s="253" t="s">
        <v>82</v>
      </c>
      <c r="AV948" s="13" t="s">
        <v>80</v>
      </c>
      <c r="AW948" s="13" t="s">
        <v>30</v>
      </c>
      <c r="AX948" s="13" t="s">
        <v>73</v>
      </c>
      <c r="AY948" s="253" t="s">
        <v>202</v>
      </c>
    </row>
    <row r="949" s="14" customFormat="1">
      <c r="A949" s="14"/>
      <c r="B949" s="254"/>
      <c r="C949" s="255"/>
      <c r="D949" s="245" t="s">
        <v>211</v>
      </c>
      <c r="E949" s="256" t="s">
        <v>1</v>
      </c>
      <c r="F949" s="257" t="s">
        <v>557</v>
      </c>
      <c r="G949" s="255"/>
      <c r="H949" s="258">
        <v>7.96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211</v>
      </c>
      <c r="AU949" s="264" t="s">
        <v>82</v>
      </c>
      <c r="AV949" s="14" t="s">
        <v>82</v>
      </c>
      <c r="AW949" s="14" t="s">
        <v>30</v>
      </c>
      <c r="AX949" s="14" t="s">
        <v>73</v>
      </c>
      <c r="AY949" s="264" t="s">
        <v>202</v>
      </c>
    </row>
    <row r="950" s="13" customFormat="1">
      <c r="A950" s="13"/>
      <c r="B950" s="243"/>
      <c r="C950" s="244"/>
      <c r="D950" s="245" t="s">
        <v>211</v>
      </c>
      <c r="E950" s="246" t="s">
        <v>1</v>
      </c>
      <c r="F950" s="247" t="s">
        <v>558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211</v>
      </c>
      <c r="AU950" s="253" t="s">
        <v>82</v>
      </c>
      <c r="AV950" s="13" t="s">
        <v>80</v>
      </c>
      <c r="AW950" s="13" t="s">
        <v>30</v>
      </c>
      <c r="AX950" s="13" t="s">
        <v>73</v>
      </c>
      <c r="AY950" s="253" t="s">
        <v>202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559</v>
      </c>
      <c r="G951" s="255"/>
      <c r="H951" s="258">
        <v>17.460000000000001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73</v>
      </c>
      <c r="AY951" s="264" t="s">
        <v>202</v>
      </c>
    </row>
    <row r="952" s="13" customFormat="1">
      <c r="A952" s="13"/>
      <c r="B952" s="243"/>
      <c r="C952" s="244"/>
      <c r="D952" s="245" t="s">
        <v>211</v>
      </c>
      <c r="E952" s="246" t="s">
        <v>1</v>
      </c>
      <c r="F952" s="247" t="s">
        <v>560</v>
      </c>
      <c r="G952" s="244"/>
      <c r="H952" s="246" t="s">
        <v>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211</v>
      </c>
      <c r="AU952" s="253" t="s">
        <v>82</v>
      </c>
      <c r="AV952" s="13" t="s">
        <v>80</v>
      </c>
      <c r="AW952" s="13" t="s">
        <v>30</v>
      </c>
      <c r="AX952" s="13" t="s">
        <v>73</v>
      </c>
      <c r="AY952" s="253" t="s">
        <v>202</v>
      </c>
    </row>
    <row r="953" s="14" customFormat="1">
      <c r="A953" s="14"/>
      <c r="B953" s="254"/>
      <c r="C953" s="255"/>
      <c r="D953" s="245" t="s">
        <v>211</v>
      </c>
      <c r="E953" s="256" t="s">
        <v>1</v>
      </c>
      <c r="F953" s="257" t="s">
        <v>561</v>
      </c>
      <c r="G953" s="255"/>
      <c r="H953" s="258">
        <v>48.920000000000002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4" t="s">
        <v>211</v>
      </c>
      <c r="AU953" s="264" t="s">
        <v>82</v>
      </c>
      <c r="AV953" s="14" t="s">
        <v>82</v>
      </c>
      <c r="AW953" s="14" t="s">
        <v>30</v>
      </c>
      <c r="AX953" s="14" t="s">
        <v>73</v>
      </c>
      <c r="AY953" s="264" t="s">
        <v>202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718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719</v>
      </c>
      <c r="G955" s="255"/>
      <c r="H955" s="258">
        <v>5.5099999999999998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73</v>
      </c>
      <c r="AY955" s="264" t="s">
        <v>202</v>
      </c>
    </row>
    <row r="956" s="13" customFormat="1">
      <c r="A956" s="13"/>
      <c r="B956" s="243"/>
      <c r="C956" s="244"/>
      <c r="D956" s="245" t="s">
        <v>211</v>
      </c>
      <c r="E956" s="246" t="s">
        <v>1</v>
      </c>
      <c r="F956" s="247" t="s">
        <v>720</v>
      </c>
      <c r="G956" s="244"/>
      <c r="H956" s="246" t="s">
        <v>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211</v>
      </c>
      <c r="AU956" s="253" t="s">
        <v>82</v>
      </c>
      <c r="AV956" s="13" t="s">
        <v>80</v>
      </c>
      <c r="AW956" s="13" t="s">
        <v>30</v>
      </c>
      <c r="AX956" s="13" t="s">
        <v>73</v>
      </c>
      <c r="AY956" s="253" t="s">
        <v>202</v>
      </c>
    </row>
    <row r="957" s="14" customFormat="1">
      <c r="A957" s="14"/>
      <c r="B957" s="254"/>
      <c r="C957" s="255"/>
      <c r="D957" s="245" t="s">
        <v>211</v>
      </c>
      <c r="E957" s="256" t="s">
        <v>1</v>
      </c>
      <c r="F957" s="257" t="s">
        <v>721</v>
      </c>
      <c r="G957" s="255"/>
      <c r="H957" s="258">
        <v>9.2699999999999996</v>
      </c>
      <c r="I957" s="259"/>
      <c r="J957" s="255"/>
      <c r="K957" s="255"/>
      <c r="L957" s="260"/>
      <c r="M957" s="261"/>
      <c r="N957" s="262"/>
      <c r="O957" s="262"/>
      <c r="P957" s="262"/>
      <c r="Q957" s="262"/>
      <c r="R957" s="262"/>
      <c r="S957" s="262"/>
      <c r="T957" s="26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4" t="s">
        <v>211</v>
      </c>
      <c r="AU957" s="264" t="s">
        <v>82</v>
      </c>
      <c r="AV957" s="14" t="s">
        <v>82</v>
      </c>
      <c r="AW957" s="14" t="s">
        <v>30</v>
      </c>
      <c r="AX957" s="14" t="s">
        <v>73</v>
      </c>
      <c r="AY957" s="264" t="s">
        <v>202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722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82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723</v>
      </c>
      <c r="G959" s="255"/>
      <c r="H959" s="258">
        <v>19.710000000000001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82</v>
      </c>
      <c r="AV959" s="14" t="s">
        <v>82</v>
      </c>
      <c r="AW959" s="14" t="s">
        <v>30</v>
      </c>
      <c r="AX959" s="14" t="s">
        <v>73</v>
      </c>
      <c r="AY959" s="264" t="s">
        <v>202</v>
      </c>
    </row>
    <row r="960" s="13" customFormat="1">
      <c r="A960" s="13"/>
      <c r="B960" s="243"/>
      <c r="C960" s="244"/>
      <c r="D960" s="245" t="s">
        <v>211</v>
      </c>
      <c r="E960" s="246" t="s">
        <v>1</v>
      </c>
      <c r="F960" s="247" t="s">
        <v>724</v>
      </c>
      <c r="G960" s="244"/>
      <c r="H960" s="246" t="s">
        <v>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211</v>
      </c>
      <c r="AU960" s="253" t="s">
        <v>82</v>
      </c>
      <c r="AV960" s="13" t="s">
        <v>80</v>
      </c>
      <c r="AW960" s="13" t="s">
        <v>30</v>
      </c>
      <c r="AX960" s="13" t="s">
        <v>73</v>
      </c>
      <c r="AY960" s="253" t="s">
        <v>202</v>
      </c>
    </row>
    <row r="961" s="14" customFormat="1">
      <c r="A961" s="14"/>
      <c r="B961" s="254"/>
      <c r="C961" s="255"/>
      <c r="D961" s="245" t="s">
        <v>211</v>
      </c>
      <c r="E961" s="256" t="s">
        <v>1</v>
      </c>
      <c r="F961" s="257" t="s">
        <v>1008</v>
      </c>
      <c r="G961" s="255"/>
      <c r="H961" s="258">
        <v>10.060000000000001</v>
      </c>
      <c r="I961" s="259"/>
      <c r="J961" s="255"/>
      <c r="K961" s="255"/>
      <c r="L961" s="260"/>
      <c r="M961" s="261"/>
      <c r="N961" s="262"/>
      <c r="O961" s="262"/>
      <c r="P961" s="262"/>
      <c r="Q961" s="262"/>
      <c r="R961" s="262"/>
      <c r="S961" s="262"/>
      <c r="T961" s="26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4" t="s">
        <v>211</v>
      </c>
      <c r="AU961" s="264" t="s">
        <v>82</v>
      </c>
      <c r="AV961" s="14" t="s">
        <v>82</v>
      </c>
      <c r="AW961" s="14" t="s">
        <v>30</v>
      </c>
      <c r="AX961" s="14" t="s">
        <v>73</v>
      </c>
      <c r="AY961" s="264" t="s">
        <v>202</v>
      </c>
    </row>
    <row r="962" s="13" customFormat="1">
      <c r="A962" s="13"/>
      <c r="B962" s="243"/>
      <c r="C962" s="244"/>
      <c r="D962" s="245" t="s">
        <v>211</v>
      </c>
      <c r="E962" s="246" t="s">
        <v>1</v>
      </c>
      <c r="F962" s="247" t="s">
        <v>726</v>
      </c>
      <c r="G962" s="244"/>
      <c r="H962" s="246" t="s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211</v>
      </c>
      <c r="AU962" s="253" t="s">
        <v>82</v>
      </c>
      <c r="AV962" s="13" t="s">
        <v>80</v>
      </c>
      <c r="AW962" s="13" t="s">
        <v>30</v>
      </c>
      <c r="AX962" s="13" t="s">
        <v>73</v>
      </c>
      <c r="AY962" s="253" t="s">
        <v>202</v>
      </c>
    </row>
    <row r="963" s="14" customFormat="1">
      <c r="A963" s="14"/>
      <c r="B963" s="254"/>
      <c r="C963" s="255"/>
      <c r="D963" s="245" t="s">
        <v>211</v>
      </c>
      <c r="E963" s="256" t="s">
        <v>1</v>
      </c>
      <c r="F963" s="257" t="s">
        <v>727</v>
      </c>
      <c r="G963" s="255"/>
      <c r="H963" s="258">
        <v>4.6200000000000001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4" t="s">
        <v>211</v>
      </c>
      <c r="AU963" s="264" t="s">
        <v>82</v>
      </c>
      <c r="AV963" s="14" t="s">
        <v>82</v>
      </c>
      <c r="AW963" s="14" t="s">
        <v>30</v>
      </c>
      <c r="AX963" s="14" t="s">
        <v>73</v>
      </c>
      <c r="AY963" s="264" t="s">
        <v>202</v>
      </c>
    </row>
    <row r="964" s="13" customFormat="1">
      <c r="A964" s="13"/>
      <c r="B964" s="243"/>
      <c r="C964" s="244"/>
      <c r="D964" s="245" t="s">
        <v>211</v>
      </c>
      <c r="E964" s="246" t="s">
        <v>1</v>
      </c>
      <c r="F964" s="247" t="s">
        <v>799</v>
      </c>
      <c r="G964" s="244"/>
      <c r="H964" s="246" t="s">
        <v>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211</v>
      </c>
      <c r="AU964" s="253" t="s">
        <v>82</v>
      </c>
      <c r="AV964" s="13" t="s">
        <v>80</v>
      </c>
      <c r="AW964" s="13" t="s">
        <v>30</v>
      </c>
      <c r="AX964" s="13" t="s">
        <v>73</v>
      </c>
      <c r="AY964" s="253" t="s">
        <v>202</v>
      </c>
    </row>
    <row r="965" s="14" customFormat="1">
      <c r="A965" s="14"/>
      <c r="B965" s="254"/>
      <c r="C965" s="255"/>
      <c r="D965" s="245" t="s">
        <v>211</v>
      </c>
      <c r="E965" s="256" t="s">
        <v>1</v>
      </c>
      <c r="F965" s="257" t="s">
        <v>1001</v>
      </c>
      <c r="G965" s="255"/>
      <c r="H965" s="258">
        <v>2.1899999999999999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4" t="s">
        <v>211</v>
      </c>
      <c r="AU965" s="264" t="s">
        <v>82</v>
      </c>
      <c r="AV965" s="14" t="s">
        <v>82</v>
      </c>
      <c r="AW965" s="14" t="s">
        <v>30</v>
      </c>
      <c r="AX965" s="14" t="s">
        <v>73</v>
      </c>
      <c r="AY965" s="264" t="s">
        <v>202</v>
      </c>
    </row>
    <row r="966" s="13" customFormat="1">
      <c r="A966" s="13"/>
      <c r="B966" s="243"/>
      <c r="C966" s="244"/>
      <c r="D966" s="245" t="s">
        <v>211</v>
      </c>
      <c r="E966" s="246" t="s">
        <v>1</v>
      </c>
      <c r="F966" s="247" t="s">
        <v>758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211</v>
      </c>
      <c r="AU966" s="253" t="s">
        <v>82</v>
      </c>
      <c r="AV966" s="13" t="s">
        <v>80</v>
      </c>
      <c r="AW966" s="13" t="s">
        <v>30</v>
      </c>
      <c r="AX966" s="13" t="s">
        <v>73</v>
      </c>
      <c r="AY966" s="253" t="s">
        <v>202</v>
      </c>
    </row>
    <row r="967" s="14" customFormat="1">
      <c r="A967" s="14"/>
      <c r="B967" s="254"/>
      <c r="C967" s="255"/>
      <c r="D967" s="245" t="s">
        <v>211</v>
      </c>
      <c r="E967" s="256" t="s">
        <v>1</v>
      </c>
      <c r="F967" s="257" t="s">
        <v>1002</v>
      </c>
      <c r="G967" s="255"/>
      <c r="H967" s="258">
        <v>35.909999999999997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4" t="s">
        <v>211</v>
      </c>
      <c r="AU967" s="264" t="s">
        <v>82</v>
      </c>
      <c r="AV967" s="14" t="s">
        <v>82</v>
      </c>
      <c r="AW967" s="14" t="s">
        <v>30</v>
      </c>
      <c r="AX967" s="14" t="s">
        <v>73</v>
      </c>
      <c r="AY967" s="264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759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82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4" customFormat="1">
      <c r="A969" s="14"/>
      <c r="B969" s="254"/>
      <c r="C969" s="255"/>
      <c r="D969" s="245" t="s">
        <v>211</v>
      </c>
      <c r="E969" s="256" t="s">
        <v>1</v>
      </c>
      <c r="F969" s="257" t="s">
        <v>1003</v>
      </c>
      <c r="G969" s="255"/>
      <c r="H969" s="258">
        <v>13.43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211</v>
      </c>
      <c r="AU969" s="264" t="s">
        <v>82</v>
      </c>
      <c r="AV969" s="14" t="s">
        <v>82</v>
      </c>
      <c r="AW969" s="14" t="s">
        <v>30</v>
      </c>
      <c r="AX969" s="14" t="s">
        <v>73</v>
      </c>
      <c r="AY969" s="264" t="s">
        <v>202</v>
      </c>
    </row>
    <row r="970" s="15" customFormat="1">
      <c r="A970" s="15"/>
      <c r="B970" s="265"/>
      <c r="C970" s="266"/>
      <c r="D970" s="245" t="s">
        <v>211</v>
      </c>
      <c r="E970" s="267" t="s">
        <v>1</v>
      </c>
      <c r="F970" s="268" t="s">
        <v>222</v>
      </c>
      <c r="G970" s="266"/>
      <c r="H970" s="269">
        <v>312.57000000000011</v>
      </c>
      <c r="I970" s="270"/>
      <c r="J970" s="266"/>
      <c r="K970" s="266"/>
      <c r="L970" s="271"/>
      <c r="M970" s="272"/>
      <c r="N970" s="273"/>
      <c r="O970" s="273"/>
      <c r="P970" s="273"/>
      <c r="Q970" s="273"/>
      <c r="R970" s="273"/>
      <c r="S970" s="273"/>
      <c r="T970" s="27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5" t="s">
        <v>211</v>
      </c>
      <c r="AU970" s="275" t="s">
        <v>82</v>
      </c>
      <c r="AV970" s="15" t="s">
        <v>209</v>
      </c>
      <c r="AW970" s="15" t="s">
        <v>30</v>
      </c>
      <c r="AX970" s="15" t="s">
        <v>80</v>
      </c>
      <c r="AY970" s="275" t="s">
        <v>202</v>
      </c>
    </row>
    <row r="971" s="2" customFormat="1" ht="16.5" customHeight="1">
      <c r="A971" s="40"/>
      <c r="B971" s="41"/>
      <c r="C971" s="230" t="s">
        <v>1024</v>
      </c>
      <c r="D971" s="230" t="s">
        <v>204</v>
      </c>
      <c r="E971" s="231" t="s">
        <v>376</v>
      </c>
      <c r="F971" s="232" t="s">
        <v>377</v>
      </c>
      <c r="G971" s="233" t="s">
        <v>254</v>
      </c>
      <c r="H971" s="234">
        <v>54.539999999999999</v>
      </c>
      <c r="I971" s="235"/>
      <c r="J971" s="236">
        <f>ROUND(I971*H971,2)</f>
        <v>0</v>
      </c>
      <c r="K971" s="232" t="s">
        <v>208</v>
      </c>
      <c r="L971" s="46"/>
      <c r="M971" s="237" t="s">
        <v>1</v>
      </c>
      <c r="N971" s="238" t="s">
        <v>38</v>
      </c>
      <c r="O971" s="93"/>
      <c r="P971" s="239">
        <f>O971*H971</f>
        <v>0</v>
      </c>
      <c r="Q971" s="239">
        <v>0.00033</v>
      </c>
      <c r="R971" s="239">
        <f>Q971*H971</f>
        <v>0.017998199999999999</v>
      </c>
      <c r="S971" s="239">
        <v>0</v>
      </c>
      <c r="T971" s="240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1" t="s">
        <v>209</v>
      </c>
      <c r="AT971" s="241" t="s">
        <v>204</v>
      </c>
      <c r="AU971" s="241" t="s">
        <v>82</v>
      </c>
      <c r="AY971" s="19" t="s">
        <v>202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9" t="s">
        <v>80</v>
      </c>
      <c r="BK971" s="242">
        <f>ROUND(I971*H971,2)</f>
        <v>0</v>
      </c>
      <c r="BL971" s="19" t="s">
        <v>209</v>
      </c>
      <c r="BM971" s="241" t="s">
        <v>1025</v>
      </c>
    </row>
    <row r="972" s="13" customFormat="1">
      <c r="A972" s="13"/>
      <c r="B972" s="243"/>
      <c r="C972" s="244"/>
      <c r="D972" s="245" t="s">
        <v>211</v>
      </c>
      <c r="E972" s="246" t="s">
        <v>1</v>
      </c>
      <c r="F972" s="247" t="s">
        <v>714</v>
      </c>
      <c r="G972" s="244"/>
      <c r="H972" s="246" t="s">
        <v>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211</v>
      </c>
      <c r="AU972" s="253" t="s">
        <v>82</v>
      </c>
      <c r="AV972" s="13" t="s">
        <v>80</v>
      </c>
      <c r="AW972" s="13" t="s">
        <v>30</v>
      </c>
      <c r="AX972" s="13" t="s">
        <v>73</v>
      </c>
      <c r="AY972" s="253" t="s">
        <v>202</v>
      </c>
    </row>
    <row r="973" s="14" customFormat="1">
      <c r="A973" s="14"/>
      <c r="B973" s="254"/>
      <c r="C973" s="255"/>
      <c r="D973" s="245" t="s">
        <v>211</v>
      </c>
      <c r="E973" s="256" t="s">
        <v>1</v>
      </c>
      <c r="F973" s="257" t="s">
        <v>715</v>
      </c>
      <c r="G973" s="255"/>
      <c r="H973" s="258">
        <v>13.73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211</v>
      </c>
      <c r="AU973" s="264" t="s">
        <v>82</v>
      </c>
      <c r="AV973" s="14" t="s">
        <v>82</v>
      </c>
      <c r="AW973" s="14" t="s">
        <v>30</v>
      </c>
      <c r="AX973" s="14" t="s">
        <v>73</v>
      </c>
      <c r="AY973" s="264" t="s">
        <v>202</v>
      </c>
    </row>
    <row r="974" s="13" customFormat="1">
      <c r="A974" s="13"/>
      <c r="B974" s="243"/>
      <c r="C974" s="244"/>
      <c r="D974" s="245" t="s">
        <v>211</v>
      </c>
      <c r="E974" s="246" t="s">
        <v>1</v>
      </c>
      <c r="F974" s="247" t="s">
        <v>716</v>
      </c>
      <c r="G974" s="244"/>
      <c r="H974" s="246" t="s">
        <v>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211</v>
      </c>
      <c r="AU974" s="253" t="s">
        <v>82</v>
      </c>
      <c r="AV974" s="13" t="s">
        <v>80</v>
      </c>
      <c r="AW974" s="13" t="s">
        <v>30</v>
      </c>
      <c r="AX974" s="13" t="s">
        <v>73</v>
      </c>
      <c r="AY974" s="253" t="s">
        <v>202</v>
      </c>
    </row>
    <row r="975" s="14" customFormat="1">
      <c r="A975" s="14"/>
      <c r="B975" s="254"/>
      <c r="C975" s="255"/>
      <c r="D975" s="245" t="s">
        <v>211</v>
      </c>
      <c r="E975" s="256" t="s">
        <v>1</v>
      </c>
      <c r="F975" s="257" t="s">
        <v>717</v>
      </c>
      <c r="G975" s="255"/>
      <c r="H975" s="258">
        <v>1.3600000000000001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4" t="s">
        <v>211</v>
      </c>
      <c r="AU975" s="264" t="s">
        <v>82</v>
      </c>
      <c r="AV975" s="14" t="s">
        <v>82</v>
      </c>
      <c r="AW975" s="14" t="s">
        <v>30</v>
      </c>
      <c r="AX975" s="14" t="s">
        <v>73</v>
      </c>
      <c r="AY975" s="264" t="s">
        <v>202</v>
      </c>
    </row>
    <row r="976" s="13" customFormat="1">
      <c r="A976" s="13"/>
      <c r="B976" s="243"/>
      <c r="C976" s="244"/>
      <c r="D976" s="245" t="s">
        <v>211</v>
      </c>
      <c r="E976" s="246" t="s">
        <v>1</v>
      </c>
      <c r="F976" s="247" t="s">
        <v>757</v>
      </c>
      <c r="G976" s="244"/>
      <c r="H976" s="246" t="s">
        <v>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211</v>
      </c>
      <c r="AU976" s="253" t="s">
        <v>82</v>
      </c>
      <c r="AV976" s="13" t="s">
        <v>80</v>
      </c>
      <c r="AW976" s="13" t="s">
        <v>30</v>
      </c>
      <c r="AX976" s="13" t="s">
        <v>73</v>
      </c>
      <c r="AY976" s="253" t="s">
        <v>202</v>
      </c>
    </row>
    <row r="977" s="14" customFormat="1">
      <c r="A977" s="14"/>
      <c r="B977" s="254"/>
      <c r="C977" s="255"/>
      <c r="D977" s="245" t="s">
        <v>211</v>
      </c>
      <c r="E977" s="256" t="s">
        <v>1</v>
      </c>
      <c r="F977" s="257" t="s">
        <v>954</v>
      </c>
      <c r="G977" s="255"/>
      <c r="H977" s="258">
        <v>39.450000000000003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4" t="s">
        <v>211</v>
      </c>
      <c r="AU977" s="264" t="s">
        <v>82</v>
      </c>
      <c r="AV977" s="14" t="s">
        <v>82</v>
      </c>
      <c r="AW977" s="14" t="s">
        <v>30</v>
      </c>
      <c r="AX977" s="14" t="s">
        <v>73</v>
      </c>
      <c r="AY977" s="264" t="s">
        <v>202</v>
      </c>
    </row>
    <row r="978" s="15" customFormat="1">
      <c r="A978" s="15"/>
      <c r="B978" s="265"/>
      <c r="C978" s="266"/>
      <c r="D978" s="245" t="s">
        <v>211</v>
      </c>
      <c r="E978" s="267" t="s">
        <v>1</v>
      </c>
      <c r="F978" s="268" t="s">
        <v>222</v>
      </c>
      <c r="G978" s="266"/>
      <c r="H978" s="269">
        <v>54.540000000000006</v>
      </c>
      <c r="I978" s="270"/>
      <c r="J978" s="266"/>
      <c r="K978" s="266"/>
      <c r="L978" s="271"/>
      <c r="M978" s="272"/>
      <c r="N978" s="273"/>
      <c r="O978" s="273"/>
      <c r="P978" s="273"/>
      <c r="Q978" s="273"/>
      <c r="R978" s="273"/>
      <c r="S978" s="273"/>
      <c r="T978" s="27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5" t="s">
        <v>211</v>
      </c>
      <c r="AU978" s="275" t="s">
        <v>82</v>
      </c>
      <c r="AV978" s="15" t="s">
        <v>209</v>
      </c>
      <c r="AW978" s="15" t="s">
        <v>30</v>
      </c>
      <c r="AX978" s="15" t="s">
        <v>80</v>
      </c>
      <c r="AY978" s="275" t="s">
        <v>202</v>
      </c>
    </row>
    <row r="979" s="2" customFormat="1" ht="24.15" customHeight="1">
      <c r="A979" s="40"/>
      <c r="B979" s="41"/>
      <c r="C979" s="230" t="s">
        <v>1026</v>
      </c>
      <c r="D979" s="230" t="s">
        <v>204</v>
      </c>
      <c r="E979" s="231" t="s">
        <v>1027</v>
      </c>
      <c r="F979" s="232" t="s">
        <v>1028</v>
      </c>
      <c r="G979" s="233" t="s">
        <v>466</v>
      </c>
      <c r="H979" s="234">
        <v>13</v>
      </c>
      <c r="I979" s="235"/>
      <c r="J979" s="236">
        <f>ROUND(I979*H979,2)</f>
        <v>0</v>
      </c>
      <c r="K979" s="232" t="s">
        <v>208</v>
      </c>
      <c r="L979" s="46"/>
      <c r="M979" s="237" t="s">
        <v>1</v>
      </c>
      <c r="N979" s="238" t="s">
        <v>38</v>
      </c>
      <c r="O979" s="93"/>
      <c r="P979" s="239">
        <f>O979*H979</f>
        <v>0</v>
      </c>
      <c r="Q979" s="239">
        <v>0.017770000000000001</v>
      </c>
      <c r="R979" s="239">
        <f>Q979*H979</f>
        <v>0.23101000000000002</v>
      </c>
      <c r="S979" s="239">
        <v>0</v>
      </c>
      <c r="T979" s="24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1" t="s">
        <v>209</v>
      </c>
      <c r="AT979" s="241" t="s">
        <v>204</v>
      </c>
      <c r="AU979" s="241" t="s">
        <v>82</v>
      </c>
      <c r="AY979" s="19" t="s">
        <v>202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9" t="s">
        <v>80</v>
      </c>
      <c r="BK979" s="242">
        <f>ROUND(I979*H979,2)</f>
        <v>0</v>
      </c>
      <c r="BL979" s="19" t="s">
        <v>209</v>
      </c>
      <c r="BM979" s="241" t="s">
        <v>1029</v>
      </c>
    </row>
    <row r="980" s="14" customFormat="1">
      <c r="A980" s="14"/>
      <c r="B980" s="254"/>
      <c r="C980" s="255"/>
      <c r="D980" s="245" t="s">
        <v>211</v>
      </c>
      <c r="E980" s="256" t="s">
        <v>1</v>
      </c>
      <c r="F980" s="257" t="s">
        <v>1030</v>
      </c>
      <c r="G980" s="255"/>
      <c r="H980" s="258">
        <v>13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4" t="s">
        <v>211</v>
      </c>
      <c r="AU980" s="264" t="s">
        <v>82</v>
      </c>
      <c r="AV980" s="14" t="s">
        <v>82</v>
      </c>
      <c r="AW980" s="14" t="s">
        <v>30</v>
      </c>
      <c r="AX980" s="14" t="s">
        <v>80</v>
      </c>
      <c r="AY980" s="264" t="s">
        <v>202</v>
      </c>
    </row>
    <row r="981" s="2" customFormat="1" ht="24.15" customHeight="1">
      <c r="A981" s="40"/>
      <c r="B981" s="41"/>
      <c r="C981" s="287" t="s">
        <v>1031</v>
      </c>
      <c r="D981" s="287" t="s">
        <v>534</v>
      </c>
      <c r="E981" s="288" t="s">
        <v>1032</v>
      </c>
      <c r="F981" s="289" t="s">
        <v>1033</v>
      </c>
      <c r="G981" s="290" t="s">
        <v>466</v>
      </c>
      <c r="H981" s="291">
        <v>7</v>
      </c>
      <c r="I981" s="292"/>
      <c r="J981" s="293">
        <f>ROUND(I981*H981,2)</f>
        <v>0</v>
      </c>
      <c r="K981" s="289" t="s">
        <v>208</v>
      </c>
      <c r="L981" s="294"/>
      <c r="M981" s="295" t="s">
        <v>1</v>
      </c>
      <c r="N981" s="296" t="s">
        <v>38</v>
      </c>
      <c r="O981" s="93"/>
      <c r="P981" s="239">
        <f>O981*H981</f>
        <v>0</v>
      </c>
      <c r="Q981" s="239">
        <v>0.01553</v>
      </c>
      <c r="R981" s="239">
        <f>Q981*H981</f>
        <v>0.10871</v>
      </c>
      <c r="S981" s="239">
        <v>0</v>
      </c>
      <c r="T981" s="24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1" t="s">
        <v>270</v>
      </c>
      <c r="AT981" s="241" t="s">
        <v>534</v>
      </c>
      <c r="AU981" s="241" t="s">
        <v>82</v>
      </c>
      <c r="AY981" s="19" t="s">
        <v>202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9" t="s">
        <v>80</v>
      </c>
      <c r="BK981" s="242">
        <f>ROUND(I981*H981,2)</f>
        <v>0</v>
      </c>
      <c r="BL981" s="19" t="s">
        <v>209</v>
      </c>
      <c r="BM981" s="241" t="s">
        <v>1034</v>
      </c>
    </row>
    <row r="982" s="2" customFormat="1">
      <c r="A982" s="40"/>
      <c r="B982" s="41"/>
      <c r="C982" s="42"/>
      <c r="D982" s="245" t="s">
        <v>586</v>
      </c>
      <c r="E982" s="42"/>
      <c r="F982" s="297" t="s">
        <v>1035</v>
      </c>
      <c r="G982" s="42"/>
      <c r="H982" s="42"/>
      <c r="I982" s="298"/>
      <c r="J982" s="42"/>
      <c r="K982" s="42"/>
      <c r="L982" s="46"/>
      <c r="M982" s="299"/>
      <c r="N982" s="300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586</v>
      </c>
      <c r="AU982" s="19" t="s">
        <v>82</v>
      </c>
    </row>
    <row r="983" s="14" customFormat="1">
      <c r="A983" s="14"/>
      <c r="B983" s="254"/>
      <c r="C983" s="255"/>
      <c r="D983" s="245" t="s">
        <v>211</v>
      </c>
      <c r="E983" s="256" t="s">
        <v>1</v>
      </c>
      <c r="F983" s="257" t="s">
        <v>1036</v>
      </c>
      <c r="G983" s="255"/>
      <c r="H983" s="258">
        <v>7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211</v>
      </c>
      <c r="AU983" s="264" t="s">
        <v>82</v>
      </c>
      <c r="AV983" s="14" t="s">
        <v>82</v>
      </c>
      <c r="AW983" s="14" t="s">
        <v>30</v>
      </c>
      <c r="AX983" s="14" t="s">
        <v>80</v>
      </c>
      <c r="AY983" s="264" t="s">
        <v>202</v>
      </c>
    </row>
    <row r="984" s="2" customFormat="1" ht="24.15" customHeight="1">
      <c r="A984" s="40"/>
      <c r="B984" s="41"/>
      <c r="C984" s="287" t="s">
        <v>1037</v>
      </c>
      <c r="D984" s="287" t="s">
        <v>534</v>
      </c>
      <c r="E984" s="288" t="s">
        <v>1038</v>
      </c>
      <c r="F984" s="289" t="s">
        <v>1039</v>
      </c>
      <c r="G984" s="290" t="s">
        <v>466</v>
      </c>
      <c r="H984" s="291">
        <v>1</v>
      </c>
      <c r="I984" s="292"/>
      <c r="J984" s="293">
        <f>ROUND(I984*H984,2)</f>
        <v>0</v>
      </c>
      <c r="K984" s="289" t="s">
        <v>208</v>
      </c>
      <c r="L984" s="294"/>
      <c r="M984" s="295" t="s">
        <v>1</v>
      </c>
      <c r="N984" s="296" t="s">
        <v>38</v>
      </c>
      <c r="O984" s="93"/>
      <c r="P984" s="239">
        <f>O984*H984</f>
        <v>0</v>
      </c>
      <c r="Q984" s="239">
        <v>0.01272</v>
      </c>
      <c r="R984" s="239">
        <f>Q984*H984</f>
        <v>0.01272</v>
      </c>
      <c r="S984" s="239">
        <v>0</v>
      </c>
      <c r="T984" s="240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1" t="s">
        <v>270</v>
      </c>
      <c r="AT984" s="241" t="s">
        <v>534</v>
      </c>
      <c r="AU984" s="241" t="s">
        <v>82</v>
      </c>
      <c r="AY984" s="19" t="s">
        <v>202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9" t="s">
        <v>80</v>
      </c>
      <c r="BK984" s="242">
        <f>ROUND(I984*H984,2)</f>
        <v>0</v>
      </c>
      <c r="BL984" s="19" t="s">
        <v>209</v>
      </c>
      <c r="BM984" s="241" t="s">
        <v>1040</v>
      </c>
    </row>
    <row r="985" s="2" customFormat="1">
      <c r="A985" s="40"/>
      <c r="B985" s="41"/>
      <c r="C985" s="42"/>
      <c r="D985" s="245" t="s">
        <v>586</v>
      </c>
      <c r="E985" s="42"/>
      <c r="F985" s="297" t="s">
        <v>1035</v>
      </c>
      <c r="G985" s="42"/>
      <c r="H985" s="42"/>
      <c r="I985" s="298"/>
      <c r="J985" s="42"/>
      <c r="K985" s="42"/>
      <c r="L985" s="46"/>
      <c r="M985" s="299"/>
      <c r="N985" s="300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586</v>
      </c>
      <c r="AU985" s="19" t="s">
        <v>82</v>
      </c>
    </row>
    <row r="986" s="2" customFormat="1" ht="24.15" customHeight="1">
      <c r="A986" s="40"/>
      <c r="B986" s="41"/>
      <c r="C986" s="287" t="s">
        <v>1041</v>
      </c>
      <c r="D986" s="287" t="s">
        <v>534</v>
      </c>
      <c r="E986" s="288" t="s">
        <v>1042</v>
      </c>
      <c r="F986" s="289" t="s">
        <v>1043</v>
      </c>
      <c r="G986" s="290" t="s">
        <v>466</v>
      </c>
      <c r="H986" s="291">
        <v>3</v>
      </c>
      <c r="I986" s="292"/>
      <c r="J986" s="293">
        <f>ROUND(I986*H986,2)</f>
        <v>0</v>
      </c>
      <c r="K986" s="289" t="s">
        <v>208</v>
      </c>
      <c r="L986" s="294"/>
      <c r="M986" s="295" t="s">
        <v>1</v>
      </c>
      <c r="N986" s="296" t="s">
        <v>38</v>
      </c>
      <c r="O986" s="93"/>
      <c r="P986" s="239">
        <f>O986*H986</f>
        <v>0</v>
      </c>
      <c r="Q986" s="239">
        <v>0.012250000000000001</v>
      </c>
      <c r="R986" s="239">
        <f>Q986*H986</f>
        <v>0.036750000000000005</v>
      </c>
      <c r="S986" s="239">
        <v>0</v>
      </c>
      <c r="T986" s="24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1" t="s">
        <v>270</v>
      </c>
      <c r="AT986" s="241" t="s">
        <v>534</v>
      </c>
      <c r="AU986" s="241" t="s">
        <v>82</v>
      </c>
      <c r="AY986" s="19" t="s">
        <v>202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9" t="s">
        <v>80</v>
      </c>
      <c r="BK986" s="242">
        <f>ROUND(I986*H986,2)</f>
        <v>0</v>
      </c>
      <c r="BL986" s="19" t="s">
        <v>209</v>
      </c>
      <c r="BM986" s="241" t="s">
        <v>1044</v>
      </c>
    </row>
    <row r="987" s="2" customFormat="1">
      <c r="A987" s="40"/>
      <c r="B987" s="41"/>
      <c r="C987" s="42"/>
      <c r="D987" s="245" t="s">
        <v>586</v>
      </c>
      <c r="E987" s="42"/>
      <c r="F987" s="297" t="s">
        <v>1035</v>
      </c>
      <c r="G987" s="42"/>
      <c r="H987" s="42"/>
      <c r="I987" s="298"/>
      <c r="J987" s="42"/>
      <c r="K987" s="42"/>
      <c r="L987" s="46"/>
      <c r="M987" s="299"/>
      <c r="N987" s="300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586</v>
      </c>
      <c r="AU987" s="19" t="s">
        <v>82</v>
      </c>
    </row>
    <row r="988" s="14" customFormat="1">
      <c r="A988" s="14"/>
      <c r="B988" s="254"/>
      <c r="C988" s="255"/>
      <c r="D988" s="245" t="s">
        <v>211</v>
      </c>
      <c r="E988" s="256" t="s">
        <v>1</v>
      </c>
      <c r="F988" s="257" t="s">
        <v>1045</v>
      </c>
      <c r="G988" s="255"/>
      <c r="H988" s="258">
        <v>3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211</v>
      </c>
      <c r="AU988" s="264" t="s">
        <v>82</v>
      </c>
      <c r="AV988" s="14" t="s">
        <v>82</v>
      </c>
      <c r="AW988" s="14" t="s">
        <v>30</v>
      </c>
      <c r="AX988" s="14" t="s">
        <v>80</v>
      </c>
      <c r="AY988" s="264" t="s">
        <v>202</v>
      </c>
    </row>
    <row r="989" s="2" customFormat="1" ht="24.15" customHeight="1">
      <c r="A989" s="40"/>
      <c r="B989" s="41"/>
      <c r="C989" s="287" t="s">
        <v>1046</v>
      </c>
      <c r="D989" s="287" t="s">
        <v>534</v>
      </c>
      <c r="E989" s="288" t="s">
        <v>1047</v>
      </c>
      <c r="F989" s="289" t="s">
        <v>1048</v>
      </c>
      <c r="G989" s="290" t="s">
        <v>466</v>
      </c>
      <c r="H989" s="291">
        <v>1</v>
      </c>
      <c r="I989" s="292"/>
      <c r="J989" s="293">
        <f>ROUND(I989*H989,2)</f>
        <v>0</v>
      </c>
      <c r="K989" s="289" t="s">
        <v>1</v>
      </c>
      <c r="L989" s="294"/>
      <c r="M989" s="295" t="s">
        <v>1</v>
      </c>
      <c r="N989" s="296" t="s">
        <v>38</v>
      </c>
      <c r="O989" s="93"/>
      <c r="P989" s="239">
        <f>O989*H989</f>
        <v>0</v>
      </c>
      <c r="Q989" s="239">
        <v>0.01325</v>
      </c>
      <c r="R989" s="239">
        <f>Q989*H989</f>
        <v>0.01325</v>
      </c>
      <c r="S989" s="239">
        <v>0</v>
      </c>
      <c r="T989" s="240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1" t="s">
        <v>270</v>
      </c>
      <c r="AT989" s="241" t="s">
        <v>534</v>
      </c>
      <c r="AU989" s="241" t="s">
        <v>82</v>
      </c>
      <c r="AY989" s="19" t="s">
        <v>202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9" t="s">
        <v>80</v>
      </c>
      <c r="BK989" s="242">
        <f>ROUND(I989*H989,2)</f>
        <v>0</v>
      </c>
      <c r="BL989" s="19" t="s">
        <v>209</v>
      </c>
      <c r="BM989" s="241" t="s">
        <v>1049</v>
      </c>
    </row>
    <row r="990" s="2" customFormat="1">
      <c r="A990" s="40"/>
      <c r="B990" s="41"/>
      <c r="C990" s="42"/>
      <c r="D990" s="245" t="s">
        <v>586</v>
      </c>
      <c r="E990" s="42"/>
      <c r="F990" s="297" t="s">
        <v>1035</v>
      </c>
      <c r="G990" s="42"/>
      <c r="H990" s="42"/>
      <c r="I990" s="298"/>
      <c r="J990" s="42"/>
      <c r="K990" s="42"/>
      <c r="L990" s="46"/>
      <c r="M990" s="299"/>
      <c r="N990" s="300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586</v>
      </c>
      <c r="AU990" s="19" t="s">
        <v>82</v>
      </c>
    </row>
    <row r="991" s="2" customFormat="1" ht="37.8" customHeight="1">
      <c r="A991" s="40"/>
      <c r="B991" s="41"/>
      <c r="C991" s="287" t="s">
        <v>1050</v>
      </c>
      <c r="D991" s="287" t="s">
        <v>534</v>
      </c>
      <c r="E991" s="288" t="s">
        <v>1051</v>
      </c>
      <c r="F991" s="289" t="s">
        <v>1052</v>
      </c>
      <c r="G991" s="290" t="s">
        <v>466</v>
      </c>
      <c r="H991" s="291">
        <v>1</v>
      </c>
      <c r="I991" s="292"/>
      <c r="J991" s="293">
        <f>ROUND(I991*H991,2)</f>
        <v>0</v>
      </c>
      <c r="K991" s="289" t="s">
        <v>208</v>
      </c>
      <c r="L991" s="294"/>
      <c r="M991" s="295" t="s">
        <v>1</v>
      </c>
      <c r="N991" s="296" t="s">
        <v>38</v>
      </c>
      <c r="O991" s="93"/>
      <c r="P991" s="239">
        <f>O991*H991</f>
        <v>0</v>
      </c>
      <c r="Q991" s="239">
        <v>0.012250000000000001</v>
      </c>
      <c r="R991" s="239">
        <f>Q991*H991</f>
        <v>0.012250000000000001</v>
      </c>
      <c r="S991" s="239">
        <v>0</v>
      </c>
      <c r="T991" s="240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1" t="s">
        <v>270</v>
      </c>
      <c r="AT991" s="241" t="s">
        <v>534</v>
      </c>
      <c r="AU991" s="241" t="s">
        <v>82</v>
      </c>
      <c r="AY991" s="19" t="s">
        <v>202</v>
      </c>
      <c r="BE991" s="242">
        <f>IF(N991="základní",J991,0)</f>
        <v>0</v>
      </c>
      <c r="BF991" s="242">
        <f>IF(N991="snížená",J991,0)</f>
        <v>0</v>
      </c>
      <c r="BG991" s="242">
        <f>IF(N991="zákl. přenesená",J991,0)</f>
        <v>0</v>
      </c>
      <c r="BH991" s="242">
        <f>IF(N991="sníž. přenesená",J991,0)</f>
        <v>0</v>
      </c>
      <c r="BI991" s="242">
        <f>IF(N991="nulová",J991,0)</f>
        <v>0</v>
      </c>
      <c r="BJ991" s="19" t="s">
        <v>80</v>
      </c>
      <c r="BK991" s="242">
        <f>ROUND(I991*H991,2)</f>
        <v>0</v>
      </c>
      <c r="BL991" s="19" t="s">
        <v>209</v>
      </c>
      <c r="BM991" s="241" t="s">
        <v>1053</v>
      </c>
    </row>
    <row r="992" s="2" customFormat="1">
      <c r="A992" s="40"/>
      <c r="B992" s="41"/>
      <c r="C992" s="42"/>
      <c r="D992" s="245" t="s">
        <v>586</v>
      </c>
      <c r="E992" s="42"/>
      <c r="F992" s="297" t="s">
        <v>1054</v>
      </c>
      <c r="G992" s="42"/>
      <c r="H992" s="42"/>
      <c r="I992" s="298"/>
      <c r="J992" s="42"/>
      <c r="K992" s="42"/>
      <c r="L992" s="46"/>
      <c r="M992" s="299"/>
      <c r="N992" s="300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586</v>
      </c>
      <c r="AU992" s="19" t="s">
        <v>82</v>
      </c>
    </row>
    <row r="993" s="2" customFormat="1" ht="24.15" customHeight="1">
      <c r="A993" s="40"/>
      <c r="B993" s="41"/>
      <c r="C993" s="230" t="s">
        <v>1055</v>
      </c>
      <c r="D993" s="230" t="s">
        <v>204</v>
      </c>
      <c r="E993" s="231" t="s">
        <v>1056</v>
      </c>
      <c r="F993" s="232" t="s">
        <v>1057</v>
      </c>
      <c r="G993" s="233" t="s">
        <v>466</v>
      </c>
      <c r="H993" s="234">
        <v>9</v>
      </c>
      <c r="I993" s="235"/>
      <c r="J993" s="236">
        <f>ROUND(I993*H993,2)</f>
        <v>0</v>
      </c>
      <c r="K993" s="232" t="s">
        <v>208</v>
      </c>
      <c r="L993" s="46"/>
      <c r="M993" s="237" t="s">
        <v>1</v>
      </c>
      <c r="N993" s="238" t="s">
        <v>38</v>
      </c>
      <c r="O993" s="93"/>
      <c r="P993" s="239">
        <f>O993*H993</f>
        <v>0</v>
      </c>
      <c r="Q993" s="239">
        <v>0.00048161770000000002</v>
      </c>
      <c r="R993" s="239">
        <f>Q993*H993</f>
        <v>0.0043345593000000005</v>
      </c>
      <c r="S993" s="239">
        <v>0</v>
      </c>
      <c r="T993" s="24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1" t="s">
        <v>209</v>
      </c>
      <c r="AT993" s="241" t="s">
        <v>204</v>
      </c>
      <c r="AU993" s="241" t="s">
        <v>82</v>
      </c>
      <c r="AY993" s="19" t="s">
        <v>202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9" t="s">
        <v>80</v>
      </c>
      <c r="BK993" s="242">
        <f>ROUND(I993*H993,2)</f>
        <v>0</v>
      </c>
      <c r="BL993" s="19" t="s">
        <v>209</v>
      </c>
      <c r="BM993" s="241" t="s">
        <v>1058</v>
      </c>
    </row>
    <row r="994" s="14" customFormat="1">
      <c r="A994" s="14"/>
      <c r="B994" s="254"/>
      <c r="C994" s="255"/>
      <c r="D994" s="245" t="s">
        <v>211</v>
      </c>
      <c r="E994" s="256" t="s">
        <v>1</v>
      </c>
      <c r="F994" s="257" t="s">
        <v>1059</v>
      </c>
      <c r="G994" s="255"/>
      <c r="H994" s="258">
        <v>9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211</v>
      </c>
      <c r="AU994" s="264" t="s">
        <v>82</v>
      </c>
      <c r="AV994" s="14" t="s">
        <v>82</v>
      </c>
      <c r="AW994" s="14" t="s">
        <v>30</v>
      </c>
      <c r="AX994" s="14" t="s">
        <v>80</v>
      </c>
      <c r="AY994" s="264" t="s">
        <v>202</v>
      </c>
    </row>
    <row r="995" s="2" customFormat="1" ht="33" customHeight="1">
      <c r="A995" s="40"/>
      <c r="B995" s="41"/>
      <c r="C995" s="287" t="s">
        <v>1060</v>
      </c>
      <c r="D995" s="287" t="s">
        <v>534</v>
      </c>
      <c r="E995" s="288" t="s">
        <v>1061</v>
      </c>
      <c r="F995" s="289" t="s">
        <v>1062</v>
      </c>
      <c r="G995" s="290" t="s">
        <v>466</v>
      </c>
      <c r="H995" s="291">
        <v>2</v>
      </c>
      <c r="I995" s="292"/>
      <c r="J995" s="293">
        <f>ROUND(I995*H995,2)</f>
        <v>0</v>
      </c>
      <c r="K995" s="289" t="s">
        <v>208</v>
      </c>
      <c r="L995" s="294"/>
      <c r="M995" s="295" t="s">
        <v>1</v>
      </c>
      <c r="N995" s="296" t="s">
        <v>38</v>
      </c>
      <c r="O995" s="93"/>
      <c r="P995" s="239">
        <f>O995*H995</f>
        <v>0</v>
      </c>
      <c r="Q995" s="239">
        <v>0.01272</v>
      </c>
      <c r="R995" s="239">
        <f>Q995*H995</f>
        <v>0.025440000000000001</v>
      </c>
      <c r="S995" s="239">
        <v>0</v>
      </c>
      <c r="T995" s="240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1" t="s">
        <v>270</v>
      </c>
      <c r="AT995" s="241" t="s">
        <v>534</v>
      </c>
      <c r="AU995" s="241" t="s">
        <v>82</v>
      </c>
      <c r="AY995" s="19" t="s">
        <v>202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9" t="s">
        <v>80</v>
      </c>
      <c r="BK995" s="242">
        <f>ROUND(I995*H995,2)</f>
        <v>0</v>
      </c>
      <c r="BL995" s="19" t="s">
        <v>209</v>
      </c>
      <c r="BM995" s="241" t="s">
        <v>1063</v>
      </c>
    </row>
    <row r="996" s="2" customFormat="1">
      <c r="A996" s="40"/>
      <c r="B996" s="41"/>
      <c r="C996" s="42"/>
      <c r="D996" s="245" t="s">
        <v>586</v>
      </c>
      <c r="E996" s="42"/>
      <c r="F996" s="297" t="s">
        <v>1064</v>
      </c>
      <c r="G996" s="42"/>
      <c r="H996" s="42"/>
      <c r="I996" s="298"/>
      <c r="J996" s="42"/>
      <c r="K996" s="42"/>
      <c r="L996" s="46"/>
      <c r="M996" s="299"/>
      <c r="N996" s="300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586</v>
      </c>
      <c r="AU996" s="19" t="s">
        <v>82</v>
      </c>
    </row>
    <row r="997" s="2" customFormat="1" ht="33" customHeight="1">
      <c r="A997" s="40"/>
      <c r="B997" s="41"/>
      <c r="C997" s="287" t="s">
        <v>1065</v>
      </c>
      <c r="D997" s="287" t="s">
        <v>534</v>
      </c>
      <c r="E997" s="288" t="s">
        <v>1066</v>
      </c>
      <c r="F997" s="289" t="s">
        <v>1067</v>
      </c>
      <c r="G997" s="290" t="s">
        <v>466</v>
      </c>
      <c r="H997" s="291">
        <v>1</v>
      </c>
      <c r="I997" s="292"/>
      <c r="J997" s="293">
        <f>ROUND(I997*H997,2)</f>
        <v>0</v>
      </c>
      <c r="K997" s="289" t="s">
        <v>208</v>
      </c>
      <c r="L997" s="294"/>
      <c r="M997" s="295" t="s">
        <v>1</v>
      </c>
      <c r="N997" s="296" t="s">
        <v>38</v>
      </c>
      <c r="O997" s="93"/>
      <c r="P997" s="239">
        <f>O997*H997</f>
        <v>0</v>
      </c>
      <c r="Q997" s="239">
        <v>0.01521</v>
      </c>
      <c r="R997" s="239">
        <f>Q997*H997</f>
        <v>0.01521</v>
      </c>
      <c r="S997" s="239">
        <v>0</v>
      </c>
      <c r="T997" s="240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1" t="s">
        <v>270</v>
      </c>
      <c r="AT997" s="241" t="s">
        <v>534</v>
      </c>
      <c r="AU997" s="241" t="s">
        <v>82</v>
      </c>
      <c r="AY997" s="19" t="s">
        <v>202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9" t="s">
        <v>80</v>
      </c>
      <c r="BK997" s="242">
        <f>ROUND(I997*H997,2)</f>
        <v>0</v>
      </c>
      <c r="BL997" s="19" t="s">
        <v>209</v>
      </c>
      <c r="BM997" s="241" t="s">
        <v>1068</v>
      </c>
    </row>
    <row r="998" s="2" customFormat="1">
      <c r="A998" s="40"/>
      <c r="B998" s="41"/>
      <c r="C998" s="42"/>
      <c r="D998" s="245" t="s">
        <v>586</v>
      </c>
      <c r="E998" s="42"/>
      <c r="F998" s="297" t="s">
        <v>1064</v>
      </c>
      <c r="G998" s="42"/>
      <c r="H998" s="42"/>
      <c r="I998" s="298"/>
      <c r="J998" s="42"/>
      <c r="K998" s="42"/>
      <c r="L998" s="46"/>
      <c r="M998" s="299"/>
      <c r="N998" s="300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586</v>
      </c>
      <c r="AU998" s="19" t="s">
        <v>82</v>
      </c>
    </row>
    <row r="999" s="2" customFormat="1" ht="33" customHeight="1">
      <c r="A999" s="40"/>
      <c r="B999" s="41"/>
      <c r="C999" s="287" t="s">
        <v>1069</v>
      </c>
      <c r="D999" s="287" t="s">
        <v>534</v>
      </c>
      <c r="E999" s="288" t="s">
        <v>1070</v>
      </c>
      <c r="F999" s="289" t="s">
        <v>1071</v>
      </c>
      <c r="G999" s="290" t="s">
        <v>466</v>
      </c>
      <c r="H999" s="291">
        <v>1</v>
      </c>
      <c r="I999" s="292"/>
      <c r="J999" s="293">
        <f>ROUND(I999*H999,2)</f>
        <v>0</v>
      </c>
      <c r="K999" s="289" t="s">
        <v>208</v>
      </c>
      <c r="L999" s="294"/>
      <c r="M999" s="295" t="s">
        <v>1</v>
      </c>
      <c r="N999" s="296" t="s">
        <v>38</v>
      </c>
      <c r="O999" s="93"/>
      <c r="P999" s="239">
        <f>O999*H999</f>
        <v>0</v>
      </c>
      <c r="Q999" s="239">
        <v>0.012489999999999999</v>
      </c>
      <c r="R999" s="239">
        <f>Q999*H999</f>
        <v>0.012489999999999999</v>
      </c>
      <c r="S999" s="239">
        <v>0</v>
      </c>
      <c r="T999" s="240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1" t="s">
        <v>270</v>
      </c>
      <c r="AT999" s="241" t="s">
        <v>534</v>
      </c>
      <c r="AU999" s="241" t="s">
        <v>82</v>
      </c>
      <c r="AY999" s="19" t="s">
        <v>202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9" t="s">
        <v>80</v>
      </c>
      <c r="BK999" s="242">
        <f>ROUND(I999*H999,2)</f>
        <v>0</v>
      </c>
      <c r="BL999" s="19" t="s">
        <v>209</v>
      </c>
      <c r="BM999" s="241" t="s">
        <v>1072</v>
      </c>
    </row>
    <row r="1000" s="2" customFormat="1">
      <c r="A1000" s="40"/>
      <c r="B1000" s="41"/>
      <c r="C1000" s="42"/>
      <c r="D1000" s="245" t="s">
        <v>586</v>
      </c>
      <c r="E1000" s="42"/>
      <c r="F1000" s="297" t="s">
        <v>1064</v>
      </c>
      <c r="G1000" s="42"/>
      <c r="H1000" s="42"/>
      <c r="I1000" s="298"/>
      <c r="J1000" s="42"/>
      <c r="K1000" s="42"/>
      <c r="L1000" s="46"/>
      <c r="M1000" s="299"/>
      <c r="N1000" s="300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586</v>
      </c>
      <c r="AU1000" s="19" t="s">
        <v>82</v>
      </c>
    </row>
    <row r="1001" s="2" customFormat="1" ht="33" customHeight="1">
      <c r="A1001" s="40"/>
      <c r="B1001" s="41"/>
      <c r="C1001" s="287" t="s">
        <v>1073</v>
      </c>
      <c r="D1001" s="287" t="s">
        <v>534</v>
      </c>
      <c r="E1001" s="288" t="s">
        <v>1074</v>
      </c>
      <c r="F1001" s="289" t="s">
        <v>1075</v>
      </c>
      <c r="G1001" s="290" t="s">
        <v>466</v>
      </c>
      <c r="H1001" s="291">
        <v>2</v>
      </c>
      <c r="I1001" s="292"/>
      <c r="J1001" s="293">
        <f>ROUND(I1001*H1001,2)</f>
        <v>0</v>
      </c>
      <c r="K1001" s="289" t="s">
        <v>208</v>
      </c>
      <c r="L1001" s="294"/>
      <c r="M1001" s="295" t="s">
        <v>1</v>
      </c>
      <c r="N1001" s="296" t="s">
        <v>38</v>
      </c>
      <c r="O1001" s="93"/>
      <c r="P1001" s="239">
        <f>O1001*H1001</f>
        <v>0</v>
      </c>
      <c r="Q1001" s="239">
        <v>0.01553</v>
      </c>
      <c r="R1001" s="239">
        <f>Q1001*H1001</f>
        <v>0.031060000000000001</v>
      </c>
      <c r="S1001" s="239">
        <v>0</v>
      </c>
      <c r="T1001" s="240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1" t="s">
        <v>270</v>
      </c>
      <c r="AT1001" s="241" t="s">
        <v>534</v>
      </c>
      <c r="AU1001" s="241" t="s">
        <v>82</v>
      </c>
      <c r="AY1001" s="19" t="s">
        <v>202</v>
      </c>
      <c r="BE1001" s="242">
        <f>IF(N1001="základní",J1001,0)</f>
        <v>0</v>
      </c>
      <c r="BF1001" s="242">
        <f>IF(N1001="snížená",J1001,0)</f>
        <v>0</v>
      </c>
      <c r="BG1001" s="242">
        <f>IF(N1001="zákl. přenesená",J1001,0)</f>
        <v>0</v>
      </c>
      <c r="BH1001" s="242">
        <f>IF(N1001="sníž. přenesená",J1001,0)</f>
        <v>0</v>
      </c>
      <c r="BI1001" s="242">
        <f>IF(N1001="nulová",J1001,0)</f>
        <v>0</v>
      </c>
      <c r="BJ1001" s="19" t="s">
        <v>80</v>
      </c>
      <c r="BK1001" s="242">
        <f>ROUND(I1001*H1001,2)</f>
        <v>0</v>
      </c>
      <c r="BL1001" s="19" t="s">
        <v>209</v>
      </c>
      <c r="BM1001" s="241" t="s">
        <v>1076</v>
      </c>
    </row>
    <row r="1002" s="2" customFormat="1">
      <c r="A1002" s="40"/>
      <c r="B1002" s="41"/>
      <c r="C1002" s="42"/>
      <c r="D1002" s="245" t="s">
        <v>586</v>
      </c>
      <c r="E1002" s="42"/>
      <c r="F1002" s="297" t="s">
        <v>1064</v>
      </c>
      <c r="G1002" s="42"/>
      <c r="H1002" s="42"/>
      <c r="I1002" s="298"/>
      <c r="J1002" s="42"/>
      <c r="K1002" s="42"/>
      <c r="L1002" s="46"/>
      <c r="M1002" s="299"/>
      <c r="N1002" s="300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586</v>
      </c>
      <c r="AU1002" s="19" t="s">
        <v>82</v>
      </c>
    </row>
    <row r="1003" s="14" customFormat="1">
      <c r="A1003" s="14"/>
      <c r="B1003" s="254"/>
      <c r="C1003" s="255"/>
      <c r="D1003" s="245" t="s">
        <v>211</v>
      </c>
      <c r="E1003" s="256" t="s">
        <v>1</v>
      </c>
      <c r="F1003" s="257" t="s">
        <v>1077</v>
      </c>
      <c r="G1003" s="255"/>
      <c r="H1003" s="258">
        <v>2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211</v>
      </c>
      <c r="AU1003" s="264" t="s">
        <v>82</v>
      </c>
      <c r="AV1003" s="14" t="s">
        <v>82</v>
      </c>
      <c r="AW1003" s="14" t="s">
        <v>30</v>
      </c>
      <c r="AX1003" s="14" t="s">
        <v>80</v>
      </c>
      <c r="AY1003" s="264" t="s">
        <v>202</v>
      </c>
    </row>
    <row r="1004" s="2" customFormat="1" ht="37.8" customHeight="1">
      <c r="A1004" s="40"/>
      <c r="B1004" s="41"/>
      <c r="C1004" s="287" t="s">
        <v>1078</v>
      </c>
      <c r="D1004" s="287" t="s">
        <v>534</v>
      </c>
      <c r="E1004" s="288" t="s">
        <v>1079</v>
      </c>
      <c r="F1004" s="289" t="s">
        <v>1080</v>
      </c>
      <c r="G1004" s="290" t="s">
        <v>466</v>
      </c>
      <c r="H1004" s="291">
        <v>3</v>
      </c>
      <c r="I1004" s="292"/>
      <c r="J1004" s="293">
        <f>ROUND(I1004*H1004,2)</f>
        <v>0</v>
      </c>
      <c r="K1004" s="289" t="s">
        <v>1</v>
      </c>
      <c r="L1004" s="294"/>
      <c r="M1004" s="295" t="s">
        <v>1</v>
      </c>
      <c r="N1004" s="296" t="s">
        <v>38</v>
      </c>
      <c r="O1004" s="93"/>
      <c r="P1004" s="239">
        <f>O1004*H1004</f>
        <v>0</v>
      </c>
      <c r="Q1004" s="239">
        <v>0.012250000000000001</v>
      </c>
      <c r="R1004" s="239">
        <f>Q1004*H1004</f>
        <v>0.036750000000000005</v>
      </c>
      <c r="S1004" s="239">
        <v>0</v>
      </c>
      <c r="T1004" s="240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1" t="s">
        <v>270</v>
      </c>
      <c r="AT1004" s="241" t="s">
        <v>534</v>
      </c>
      <c r="AU1004" s="241" t="s">
        <v>82</v>
      </c>
      <c r="AY1004" s="19" t="s">
        <v>202</v>
      </c>
      <c r="BE1004" s="242">
        <f>IF(N1004="základní",J1004,0)</f>
        <v>0</v>
      </c>
      <c r="BF1004" s="242">
        <f>IF(N1004="snížená",J1004,0)</f>
        <v>0</v>
      </c>
      <c r="BG1004" s="242">
        <f>IF(N1004="zákl. přenesená",J1004,0)</f>
        <v>0</v>
      </c>
      <c r="BH1004" s="242">
        <f>IF(N1004="sníž. přenesená",J1004,0)</f>
        <v>0</v>
      </c>
      <c r="BI1004" s="242">
        <f>IF(N1004="nulová",J1004,0)</f>
        <v>0</v>
      </c>
      <c r="BJ1004" s="19" t="s">
        <v>80</v>
      </c>
      <c r="BK1004" s="242">
        <f>ROUND(I1004*H1004,2)</f>
        <v>0</v>
      </c>
      <c r="BL1004" s="19" t="s">
        <v>209</v>
      </c>
      <c r="BM1004" s="241" t="s">
        <v>1081</v>
      </c>
    </row>
    <row r="1005" s="2" customFormat="1">
      <c r="A1005" s="40"/>
      <c r="B1005" s="41"/>
      <c r="C1005" s="42"/>
      <c r="D1005" s="245" t="s">
        <v>586</v>
      </c>
      <c r="E1005" s="42"/>
      <c r="F1005" s="297" t="s">
        <v>1054</v>
      </c>
      <c r="G1005" s="42"/>
      <c r="H1005" s="42"/>
      <c r="I1005" s="298"/>
      <c r="J1005" s="42"/>
      <c r="K1005" s="42"/>
      <c r="L1005" s="46"/>
      <c r="M1005" s="299"/>
      <c r="N1005" s="300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586</v>
      </c>
      <c r="AU1005" s="19" t="s">
        <v>82</v>
      </c>
    </row>
    <row r="1006" s="2" customFormat="1" ht="16.5" customHeight="1">
      <c r="A1006" s="40"/>
      <c r="B1006" s="41"/>
      <c r="C1006" s="230" t="s">
        <v>1082</v>
      </c>
      <c r="D1006" s="230" t="s">
        <v>204</v>
      </c>
      <c r="E1006" s="231" t="s">
        <v>1083</v>
      </c>
      <c r="F1006" s="232" t="s">
        <v>1084</v>
      </c>
      <c r="G1006" s="233" t="s">
        <v>1085</v>
      </c>
      <c r="H1006" s="234">
        <v>22</v>
      </c>
      <c r="I1006" s="235"/>
      <c r="J1006" s="236">
        <f>ROUND(I1006*H1006,2)</f>
        <v>0</v>
      </c>
      <c r="K1006" s="232" t="s">
        <v>1086</v>
      </c>
      <c r="L1006" s="46"/>
      <c r="M1006" s="237" t="s">
        <v>1</v>
      </c>
      <c r="N1006" s="238" t="s">
        <v>38</v>
      </c>
      <c r="O1006" s="93"/>
      <c r="P1006" s="239">
        <f>O1006*H1006</f>
        <v>0</v>
      </c>
      <c r="Q1006" s="239">
        <v>0</v>
      </c>
      <c r="R1006" s="239">
        <f>Q1006*H1006</f>
        <v>0</v>
      </c>
      <c r="S1006" s="239">
        <v>0</v>
      </c>
      <c r="T1006" s="240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1" t="s">
        <v>209</v>
      </c>
      <c r="AT1006" s="241" t="s">
        <v>204</v>
      </c>
      <c r="AU1006" s="241" t="s">
        <v>82</v>
      </c>
      <c r="AY1006" s="19" t="s">
        <v>202</v>
      </c>
      <c r="BE1006" s="242">
        <f>IF(N1006="základní",J1006,0)</f>
        <v>0</v>
      </c>
      <c r="BF1006" s="242">
        <f>IF(N1006="snížená",J1006,0)</f>
        <v>0</v>
      </c>
      <c r="BG1006" s="242">
        <f>IF(N1006="zákl. přenesená",J1006,0)</f>
        <v>0</v>
      </c>
      <c r="BH1006" s="242">
        <f>IF(N1006="sníž. přenesená",J1006,0)</f>
        <v>0</v>
      </c>
      <c r="BI1006" s="242">
        <f>IF(N1006="nulová",J1006,0)</f>
        <v>0</v>
      </c>
      <c r="BJ1006" s="19" t="s">
        <v>80</v>
      </c>
      <c r="BK1006" s="242">
        <f>ROUND(I1006*H1006,2)</f>
        <v>0</v>
      </c>
      <c r="BL1006" s="19" t="s">
        <v>209</v>
      </c>
      <c r="BM1006" s="241" t="s">
        <v>1087</v>
      </c>
    </row>
    <row r="1007" s="12" customFormat="1" ht="22.8" customHeight="1">
      <c r="A1007" s="12"/>
      <c r="B1007" s="214"/>
      <c r="C1007" s="215"/>
      <c r="D1007" s="216" t="s">
        <v>72</v>
      </c>
      <c r="E1007" s="228" t="s">
        <v>274</v>
      </c>
      <c r="F1007" s="228" t="s">
        <v>1088</v>
      </c>
      <c r="G1007" s="215"/>
      <c r="H1007" s="215"/>
      <c r="I1007" s="218"/>
      <c r="J1007" s="229">
        <f>BK1007</f>
        <v>0</v>
      </c>
      <c r="K1007" s="215"/>
      <c r="L1007" s="220"/>
      <c r="M1007" s="221"/>
      <c r="N1007" s="222"/>
      <c r="O1007" s="222"/>
      <c r="P1007" s="223">
        <f>SUM(P1008:P1317)</f>
        <v>0</v>
      </c>
      <c r="Q1007" s="222"/>
      <c r="R1007" s="223">
        <f>SUM(R1008:R1317)</f>
        <v>1.5947669500000001</v>
      </c>
      <c r="S1007" s="222"/>
      <c r="T1007" s="224">
        <f>SUM(T1008:T1317)</f>
        <v>377.96637400000003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5" t="s">
        <v>80</v>
      </c>
      <c r="AT1007" s="226" t="s">
        <v>72</v>
      </c>
      <c r="AU1007" s="226" t="s">
        <v>80</v>
      </c>
      <c r="AY1007" s="225" t="s">
        <v>202</v>
      </c>
      <c r="BK1007" s="227">
        <f>SUM(BK1008:BK1317)</f>
        <v>0</v>
      </c>
    </row>
    <row r="1008" s="2" customFormat="1" ht="16.5" customHeight="1">
      <c r="A1008" s="40"/>
      <c r="B1008" s="41"/>
      <c r="C1008" s="230" t="s">
        <v>1089</v>
      </c>
      <c r="D1008" s="230" t="s">
        <v>204</v>
      </c>
      <c r="E1008" s="231" t="s">
        <v>1090</v>
      </c>
      <c r="F1008" s="232" t="s">
        <v>1091</v>
      </c>
      <c r="G1008" s="233" t="s">
        <v>207</v>
      </c>
      <c r="H1008" s="234">
        <v>31.567</v>
      </c>
      <c r="I1008" s="235"/>
      <c r="J1008" s="236">
        <f>ROUND(I1008*H1008,2)</f>
        <v>0</v>
      </c>
      <c r="K1008" s="232" t="s">
        <v>208</v>
      </c>
      <c r="L1008" s="46"/>
      <c r="M1008" s="237" t="s">
        <v>1</v>
      </c>
      <c r="N1008" s="238" t="s">
        <v>38</v>
      </c>
      <c r="O1008" s="93"/>
      <c r="P1008" s="239">
        <f>O1008*H1008</f>
        <v>0</v>
      </c>
      <c r="Q1008" s="239">
        <v>0</v>
      </c>
      <c r="R1008" s="239">
        <f>Q1008*H1008</f>
        <v>0</v>
      </c>
      <c r="S1008" s="239">
        <v>2.5</v>
      </c>
      <c r="T1008" s="240">
        <f>S1008*H1008</f>
        <v>78.917500000000004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1" t="s">
        <v>209</v>
      </c>
      <c r="AT1008" s="241" t="s">
        <v>204</v>
      </c>
      <c r="AU1008" s="241" t="s">
        <v>82</v>
      </c>
      <c r="AY1008" s="19" t="s">
        <v>202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9" t="s">
        <v>80</v>
      </c>
      <c r="BK1008" s="242">
        <f>ROUND(I1008*H1008,2)</f>
        <v>0</v>
      </c>
      <c r="BL1008" s="19" t="s">
        <v>209</v>
      </c>
      <c r="BM1008" s="241" t="s">
        <v>1092</v>
      </c>
    </row>
    <row r="1009" s="13" customFormat="1">
      <c r="A1009" s="13"/>
      <c r="B1009" s="243"/>
      <c r="C1009" s="244"/>
      <c r="D1009" s="245" t="s">
        <v>211</v>
      </c>
      <c r="E1009" s="246" t="s">
        <v>1</v>
      </c>
      <c r="F1009" s="247" t="s">
        <v>1093</v>
      </c>
      <c r="G1009" s="244"/>
      <c r="H1009" s="246" t="s">
        <v>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3" t="s">
        <v>211</v>
      </c>
      <c r="AU1009" s="253" t="s">
        <v>82</v>
      </c>
      <c r="AV1009" s="13" t="s">
        <v>80</v>
      </c>
      <c r="AW1009" s="13" t="s">
        <v>30</v>
      </c>
      <c r="AX1009" s="13" t="s">
        <v>73</v>
      </c>
      <c r="AY1009" s="253" t="s">
        <v>202</v>
      </c>
    </row>
    <row r="1010" s="13" customFormat="1">
      <c r="A1010" s="13"/>
      <c r="B1010" s="243"/>
      <c r="C1010" s="244"/>
      <c r="D1010" s="245" t="s">
        <v>211</v>
      </c>
      <c r="E1010" s="246" t="s">
        <v>1</v>
      </c>
      <c r="F1010" s="247" t="s">
        <v>1094</v>
      </c>
      <c r="G1010" s="244"/>
      <c r="H1010" s="246" t="s">
        <v>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211</v>
      </c>
      <c r="AU1010" s="253" t="s">
        <v>82</v>
      </c>
      <c r="AV1010" s="13" t="s">
        <v>80</v>
      </c>
      <c r="AW1010" s="13" t="s">
        <v>30</v>
      </c>
      <c r="AX1010" s="13" t="s">
        <v>73</v>
      </c>
      <c r="AY1010" s="253" t="s">
        <v>202</v>
      </c>
    </row>
    <row r="1011" s="14" customFormat="1">
      <c r="A1011" s="14"/>
      <c r="B1011" s="254"/>
      <c r="C1011" s="255"/>
      <c r="D1011" s="245" t="s">
        <v>211</v>
      </c>
      <c r="E1011" s="256" t="s">
        <v>1</v>
      </c>
      <c r="F1011" s="257" t="s">
        <v>1095</v>
      </c>
      <c r="G1011" s="255"/>
      <c r="H1011" s="258">
        <v>8.3699999999999992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211</v>
      </c>
      <c r="AU1011" s="264" t="s">
        <v>82</v>
      </c>
      <c r="AV1011" s="14" t="s">
        <v>82</v>
      </c>
      <c r="AW1011" s="14" t="s">
        <v>30</v>
      </c>
      <c r="AX1011" s="14" t="s">
        <v>73</v>
      </c>
      <c r="AY1011" s="264" t="s">
        <v>202</v>
      </c>
    </row>
    <row r="1012" s="13" customFormat="1">
      <c r="A1012" s="13"/>
      <c r="B1012" s="243"/>
      <c r="C1012" s="244"/>
      <c r="D1012" s="245" t="s">
        <v>211</v>
      </c>
      <c r="E1012" s="246" t="s">
        <v>1</v>
      </c>
      <c r="F1012" s="247" t="s">
        <v>824</v>
      </c>
      <c r="G1012" s="244"/>
      <c r="H1012" s="246" t="s">
        <v>1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211</v>
      </c>
      <c r="AU1012" s="253" t="s">
        <v>82</v>
      </c>
      <c r="AV1012" s="13" t="s">
        <v>80</v>
      </c>
      <c r="AW1012" s="13" t="s">
        <v>30</v>
      </c>
      <c r="AX1012" s="13" t="s">
        <v>73</v>
      </c>
      <c r="AY1012" s="253" t="s">
        <v>202</v>
      </c>
    </row>
    <row r="1013" s="14" customFormat="1">
      <c r="A1013" s="14"/>
      <c r="B1013" s="254"/>
      <c r="C1013" s="255"/>
      <c r="D1013" s="245" t="s">
        <v>211</v>
      </c>
      <c r="E1013" s="256" t="s">
        <v>1</v>
      </c>
      <c r="F1013" s="257" t="s">
        <v>1096</v>
      </c>
      <c r="G1013" s="255"/>
      <c r="H1013" s="258">
        <v>10.769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211</v>
      </c>
      <c r="AU1013" s="264" t="s">
        <v>82</v>
      </c>
      <c r="AV1013" s="14" t="s">
        <v>82</v>
      </c>
      <c r="AW1013" s="14" t="s">
        <v>30</v>
      </c>
      <c r="AX1013" s="14" t="s">
        <v>73</v>
      </c>
      <c r="AY1013" s="264" t="s">
        <v>202</v>
      </c>
    </row>
    <row r="1014" s="13" customFormat="1">
      <c r="A1014" s="13"/>
      <c r="B1014" s="243"/>
      <c r="C1014" s="244"/>
      <c r="D1014" s="245" t="s">
        <v>211</v>
      </c>
      <c r="E1014" s="246" t="s">
        <v>1</v>
      </c>
      <c r="F1014" s="247" t="s">
        <v>826</v>
      </c>
      <c r="G1014" s="244"/>
      <c r="H1014" s="246" t="s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211</v>
      </c>
      <c r="AU1014" s="253" t="s">
        <v>82</v>
      </c>
      <c r="AV1014" s="13" t="s">
        <v>80</v>
      </c>
      <c r="AW1014" s="13" t="s">
        <v>30</v>
      </c>
      <c r="AX1014" s="13" t="s">
        <v>73</v>
      </c>
      <c r="AY1014" s="253" t="s">
        <v>202</v>
      </c>
    </row>
    <row r="1015" s="14" customFormat="1">
      <c r="A1015" s="14"/>
      <c r="B1015" s="254"/>
      <c r="C1015" s="255"/>
      <c r="D1015" s="245" t="s">
        <v>211</v>
      </c>
      <c r="E1015" s="256" t="s">
        <v>1</v>
      </c>
      <c r="F1015" s="257" t="s">
        <v>1097</v>
      </c>
      <c r="G1015" s="255"/>
      <c r="H1015" s="258">
        <v>9.4220000000000006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211</v>
      </c>
      <c r="AU1015" s="264" t="s">
        <v>82</v>
      </c>
      <c r="AV1015" s="14" t="s">
        <v>82</v>
      </c>
      <c r="AW1015" s="14" t="s">
        <v>30</v>
      </c>
      <c r="AX1015" s="14" t="s">
        <v>73</v>
      </c>
      <c r="AY1015" s="264" t="s">
        <v>202</v>
      </c>
    </row>
    <row r="1016" s="13" customFormat="1">
      <c r="A1016" s="13"/>
      <c r="B1016" s="243"/>
      <c r="C1016" s="244"/>
      <c r="D1016" s="245" t="s">
        <v>211</v>
      </c>
      <c r="E1016" s="246" t="s">
        <v>1</v>
      </c>
      <c r="F1016" s="247" t="s">
        <v>1098</v>
      </c>
      <c r="G1016" s="244"/>
      <c r="H1016" s="246" t="s">
        <v>1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211</v>
      </c>
      <c r="AU1016" s="253" t="s">
        <v>82</v>
      </c>
      <c r="AV1016" s="13" t="s">
        <v>80</v>
      </c>
      <c r="AW1016" s="13" t="s">
        <v>30</v>
      </c>
      <c r="AX1016" s="13" t="s">
        <v>73</v>
      </c>
      <c r="AY1016" s="253" t="s">
        <v>202</v>
      </c>
    </row>
    <row r="1017" s="14" customFormat="1">
      <c r="A1017" s="14"/>
      <c r="B1017" s="254"/>
      <c r="C1017" s="255"/>
      <c r="D1017" s="245" t="s">
        <v>211</v>
      </c>
      <c r="E1017" s="256" t="s">
        <v>1</v>
      </c>
      <c r="F1017" s="257" t="s">
        <v>1099</v>
      </c>
      <c r="G1017" s="255"/>
      <c r="H1017" s="258">
        <v>3.0059999999999998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4" t="s">
        <v>211</v>
      </c>
      <c r="AU1017" s="264" t="s">
        <v>82</v>
      </c>
      <c r="AV1017" s="14" t="s">
        <v>82</v>
      </c>
      <c r="AW1017" s="14" t="s">
        <v>30</v>
      </c>
      <c r="AX1017" s="14" t="s">
        <v>73</v>
      </c>
      <c r="AY1017" s="264" t="s">
        <v>202</v>
      </c>
    </row>
    <row r="1018" s="15" customFormat="1">
      <c r="A1018" s="15"/>
      <c r="B1018" s="265"/>
      <c r="C1018" s="266"/>
      <c r="D1018" s="245" t="s">
        <v>211</v>
      </c>
      <c r="E1018" s="267" t="s">
        <v>1</v>
      </c>
      <c r="F1018" s="268" t="s">
        <v>222</v>
      </c>
      <c r="G1018" s="266"/>
      <c r="H1018" s="269">
        <v>31.567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211</v>
      </c>
      <c r="AU1018" s="275" t="s">
        <v>82</v>
      </c>
      <c r="AV1018" s="15" t="s">
        <v>209</v>
      </c>
      <c r="AW1018" s="15" t="s">
        <v>30</v>
      </c>
      <c r="AX1018" s="15" t="s">
        <v>80</v>
      </c>
      <c r="AY1018" s="275" t="s">
        <v>202</v>
      </c>
    </row>
    <row r="1019" s="2" customFormat="1" ht="21.75" customHeight="1">
      <c r="A1019" s="40"/>
      <c r="B1019" s="41"/>
      <c r="C1019" s="230" t="s">
        <v>1100</v>
      </c>
      <c r="D1019" s="230" t="s">
        <v>204</v>
      </c>
      <c r="E1019" s="231" t="s">
        <v>1101</v>
      </c>
      <c r="F1019" s="232" t="s">
        <v>1102</v>
      </c>
      <c r="G1019" s="233" t="s">
        <v>254</v>
      </c>
      <c r="H1019" s="234">
        <v>29.715</v>
      </c>
      <c r="I1019" s="235"/>
      <c r="J1019" s="236">
        <f>ROUND(I1019*H1019,2)</f>
        <v>0</v>
      </c>
      <c r="K1019" s="232" t="s">
        <v>208</v>
      </c>
      <c r="L1019" s="46"/>
      <c r="M1019" s="237" t="s">
        <v>1</v>
      </c>
      <c r="N1019" s="238" t="s">
        <v>38</v>
      </c>
      <c r="O1019" s="93"/>
      <c r="P1019" s="239">
        <f>O1019*H1019</f>
        <v>0</v>
      </c>
      <c r="Q1019" s="239">
        <v>0</v>
      </c>
      <c r="R1019" s="239">
        <f>Q1019*H1019</f>
        <v>0</v>
      </c>
      <c r="S1019" s="239">
        <v>0.13100000000000001</v>
      </c>
      <c r="T1019" s="240">
        <f>S1019*H1019</f>
        <v>3.892665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1" t="s">
        <v>209</v>
      </c>
      <c r="AT1019" s="241" t="s">
        <v>204</v>
      </c>
      <c r="AU1019" s="241" t="s">
        <v>82</v>
      </c>
      <c r="AY1019" s="19" t="s">
        <v>202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9" t="s">
        <v>80</v>
      </c>
      <c r="BK1019" s="242">
        <f>ROUND(I1019*H1019,2)</f>
        <v>0</v>
      </c>
      <c r="BL1019" s="19" t="s">
        <v>209</v>
      </c>
      <c r="BM1019" s="241" t="s">
        <v>1103</v>
      </c>
    </row>
    <row r="1020" s="13" customFormat="1">
      <c r="A1020" s="13"/>
      <c r="B1020" s="243"/>
      <c r="C1020" s="244"/>
      <c r="D1020" s="245" t="s">
        <v>211</v>
      </c>
      <c r="E1020" s="246" t="s">
        <v>1</v>
      </c>
      <c r="F1020" s="247" t="s">
        <v>387</v>
      </c>
      <c r="G1020" s="244"/>
      <c r="H1020" s="246" t="s">
        <v>1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211</v>
      </c>
      <c r="AU1020" s="253" t="s">
        <v>82</v>
      </c>
      <c r="AV1020" s="13" t="s">
        <v>80</v>
      </c>
      <c r="AW1020" s="13" t="s">
        <v>30</v>
      </c>
      <c r="AX1020" s="13" t="s">
        <v>73</v>
      </c>
      <c r="AY1020" s="253" t="s">
        <v>202</v>
      </c>
    </row>
    <row r="1021" s="14" customFormat="1">
      <c r="A1021" s="14"/>
      <c r="B1021" s="254"/>
      <c r="C1021" s="255"/>
      <c r="D1021" s="245" t="s">
        <v>211</v>
      </c>
      <c r="E1021" s="256" t="s">
        <v>1</v>
      </c>
      <c r="F1021" s="257" t="s">
        <v>1104</v>
      </c>
      <c r="G1021" s="255"/>
      <c r="H1021" s="258">
        <v>13.34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211</v>
      </c>
      <c r="AU1021" s="264" t="s">
        <v>82</v>
      </c>
      <c r="AV1021" s="14" t="s">
        <v>82</v>
      </c>
      <c r="AW1021" s="14" t="s">
        <v>30</v>
      </c>
      <c r="AX1021" s="14" t="s">
        <v>73</v>
      </c>
      <c r="AY1021" s="264" t="s">
        <v>202</v>
      </c>
    </row>
    <row r="1022" s="14" customFormat="1">
      <c r="A1022" s="14"/>
      <c r="B1022" s="254"/>
      <c r="C1022" s="255"/>
      <c r="D1022" s="245" t="s">
        <v>211</v>
      </c>
      <c r="E1022" s="256" t="s">
        <v>1</v>
      </c>
      <c r="F1022" s="257" t="s">
        <v>1105</v>
      </c>
      <c r="G1022" s="255"/>
      <c r="H1022" s="258">
        <v>1.734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4" t="s">
        <v>211</v>
      </c>
      <c r="AU1022" s="264" t="s">
        <v>82</v>
      </c>
      <c r="AV1022" s="14" t="s">
        <v>82</v>
      </c>
      <c r="AW1022" s="14" t="s">
        <v>30</v>
      </c>
      <c r="AX1022" s="14" t="s">
        <v>73</v>
      </c>
      <c r="AY1022" s="264" t="s">
        <v>202</v>
      </c>
    </row>
    <row r="1023" s="13" customFormat="1">
      <c r="A1023" s="13"/>
      <c r="B1023" s="243"/>
      <c r="C1023" s="244"/>
      <c r="D1023" s="245" t="s">
        <v>211</v>
      </c>
      <c r="E1023" s="246" t="s">
        <v>1</v>
      </c>
      <c r="F1023" s="247" t="s">
        <v>415</v>
      </c>
      <c r="G1023" s="244"/>
      <c r="H1023" s="246" t="s">
        <v>1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211</v>
      </c>
      <c r="AU1023" s="253" t="s">
        <v>82</v>
      </c>
      <c r="AV1023" s="13" t="s">
        <v>80</v>
      </c>
      <c r="AW1023" s="13" t="s">
        <v>30</v>
      </c>
      <c r="AX1023" s="13" t="s">
        <v>73</v>
      </c>
      <c r="AY1023" s="253" t="s">
        <v>202</v>
      </c>
    </row>
    <row r="1024" s="14" customFormat="1">
      <c r="A1024" s="14"/>
      <c r="B1024" s="254"/>
      <c r="C1024" s="255"/>
      <c r="D1024" s="245" t="s">
        <v>211</v>
      </c>
      <c r="E1024" s="256" t="s">
        <v>1</v>
      </c>
      <c r="F1024" s="257" t="s">
        <v>1106</v>
      </c>
      <c r="G1024" s="255"/>
      <c r="H1024" s="258">
        <v>14.641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211</v>
      </c>
      <c r="AU1024" s="264" t="s">
        <v>82</v>
      </c>
      <c r="AV1024" s="14" t="s">
        <v>82</v>
      </c>
      <c r="AW1024" s="14" t="s">
        <v>30</v>
      </c>
      <c r="AX1024" s="14" t="s">
        <v>73</v>
      </c>
      <c r="AY1024" s="264" t="s">
        <v>202</v>
      </c>
    </row>
    <row r="1025" s="15" customFormat="1">
      <c r="A1025" s="15"/>
      <c r="B1025" s="265"/>
      <c r="C1025" s="266"/>
      <c r="D1025" s="245" t="s">
        <v>211</v>
      </c>
      <c r="E1025" s="267" t="s">
        <v>1</v>
      </c>
      <c r="F1025" s="268" t="s">
        <v>222</v>
      </c>
      <c r="G1025" s="266"/>
      <c r="H1025" s="269">
        <v>29.715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5" t="s">
        <v>211</v>
      </c>
      <c r="AU1025" s="275" t="s">
        <v>82</v>
      </c>
      <c r="AV1025" s="15" t="s">
        <v>209</v>
      </c>
      <c r="AW1025" s="15" t="s">
        <v>30</v>
      </c>
      <c r="AX1025" s="15" t="s">
        <v>80</v>
      </c>
      <c r="AY1025" s="275" t="s">
        <v>202</v>
      </c>
    </row>
    <row r="1026" s="2" customFormat="1" ht="21.75" customHeight="1">
      <c r="A1026" s="40"/>
      <c r="B1026" s="41"/>
      <c r="C1026" s="230" t="s">
        <v>1107</v>
      </c>
      <c r="D1026" s="230" t="s">
        <v>204</v>
      </c>
      <c r="E1026" s="231" t="s">
        <v>1108</v>
      </c>
      <c r="F1026" s="232" t="s">
        <v>1109</v>
      </c>
      <c r="G1026" s="233" t="s">
        <v>254</v>
      </c>
      <c r="H1026" s="234">
        <v>21.702000000000002</v>
      </c>
      <c r="I1026" s="235"/>
      <c r="J1026" s="236">
        <f>ROUND(I1026*H1026,2)</f>
        <v>0</v>
      </c>
      <c r="K1026" s="232" t="s">
        <v>208</v>
      </c>
      <c r="L1026" s="46"/>
      <c r="M1026" s="237" t="s">
        <v>1</v>
      </c>
      <c r="N1026" s="238" t="s">
        <v>38</v>
      </c>
      <c r="O1026" s="93"/>
      <c r="P1026" s="239">
        <f>O1026*H1026</f>
        <v>0</v>
      </c>
      <c r="Q1026" s="239">
        <v>0</v>
      </c>
      <c r="R1026" s="239">
        <f>Q1026*H1026</f>
        <v>0</v>
      </c>
      <c r="S1026" s="239">
        <v>0.26100000000000001</v>
      </c>
      <c r="T1026" s="240">
        <f>S1026*H1026</f>
        <v>5.6642220000000005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1" t="s">
        <v>209</v>
      </c>
      <c r="AT1026" s="241" t="s">
        <v>204</v>
      </c>
      <c r="AU1026" s="241" t="s">
        <v>82</v>
      </c>
      <c r="AY1026" s="19" t="s">
        <v>202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9" t="s">
        <v>80</v>
      </c>
      <c r="BK1026" s="242">
        <f>ROUND(I1026*H1026,2)</f>
        <v>0</v>
      </c>
      <c r="BL1026" s="19" t="s">
        <v>209</v>
      </c>
      <c r="BM1026" s="241" t="s">
        <v>1110</v>
      </c>
    </row>
    <row r="1027" s="13" customFormat="1">
      <c r="A1027" s="13"/>
      <c r="B1027" s="243"/>
      <c r="C1027" s="244"/>
      <c r="D1027" s="245" t="s">
        <v>211</v>
      </c>
      <c r="E1027" s="246" t="s">
        <v>1</v>
      </c>
      <c r="F1027" s="247" t="s">
        <v>387</v>
      </c>
      <c r="G1027" s="244"/>
      <c r="H1027" s="246" t="s">
        <v>1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3" t="s">
        <v>211</v>
      </c>
      <c r="AU1027" s="253" t="s">
        <v>82</v>
      </c>
      <c r="AV1027" s="13" t="s">
        <v>80</v>
      </c>
      <c r="AW1027" s="13" t="s">
        <v>30</v>
      </c>
      <c r="AX1027" s="13" t="s">
        <v>73</v>
      </c>
      <c r="AY1027" s="253" t="s">
        <v>202</v>
      </c>
    </row>
    <row r="1028" s="14" customFormat="1">
      <c r="A1028" s="14"/>
      <c r="B1028" s="254"/>
      <c r="C1028" s="255"/>
      <c r="D1028" s="245" t="s">
        <v>211</v>
      </c>
      <c r="E1028" s="256" t="s">
        <v>1</v>
      </c>
      <c r="F1028" s="257" t="s">
        <v>1111</v>
      </c>
      <c r="G1028" s="255"/>
      <c r="H1028" s="258">
        <v>7.7759999999999998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4" t="s">
        <v>211</v>
      </c>
      <c r="AU1028" s="264" t="s">
        <v>82</v>
      </c>
      <c r="AV1028" s="14" t="s">
        <v>82</v>
      </c>
      <c r="AW1028" s="14" t="s">
        <v>30</v>
      </c>
      <c r="AX1028" s="14" t="s">
        <v>73</v>
      </c>
      <c r="AY1028" s="264" t="s">
        <v>202</v>
      </c>
    </row>
    <row r="1029" s="14" customFormat="1">
      <c r="A1029" s="14"/>
      <c r="B1029" s="254"/>
      <c r="C1029" s="255"/>
      <c r="D1029" s="245" t="s">
        <v>211</v>
      </c>
      <c r="E1029" s="256" t="s">
        <v>1</v>
      </c>
      <c r="F1029" s="257" t="s">
        <v>1112</v>
      </c>
      <c r="G1029" s="255"/>
      <c r="H1029" s="258">
        <v>12.125999999999999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211</v>
      </c>
      <c r="AU1029" s="264" t="s">
        <v>82</v>
      </c>
      <c r="AV1029" s="14" t="s">
        <v>82</v>
      </c>
      <c r="AW1029" s="14" t="s">
        <v>30</v>
      </c>
      <c r="AX1029" s="14" t="s">
        <v>73</v>
      </c>
      <c r="AY1029" s="264" t="s">
        <v>202</v>
      </c>
    </row>
    <row r="1030" s="13" customFormat="1">
      <c r="A1030" s="13"/>
      <c r="B1030" s="243"/>
      <c r="C1030" s="244"/>
      <c r="D1030" s="245" t="s">
        <v>211</v>
      </c>
      <c r="E1030" s="246" t="s">
        <v>1</v>
      </c>
      <c r="F1030" s="247" t="s">
        <v>1113</v>
      </c>
      <c r="G1030" s="244"/>
      <c r="H1030" s="246" t="s">
        <v>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3" t="s">
        <v>211</v>
      </c>
      <c r="AU1030" s="253" t="s">
        <v>82</v>
      </c>
      <c r="AV1030" s="13" t="s">
        <v>80</v>
      </c>
      <c r="AW1030" s="13" t="s">
        <v>30</v>
      </c>
      <c r="AX1030" s="13" t="s">
        <v>73</v>
      </c>
      <c r="AY1030" s="253" t="s">
        <v>202</v>
      </c>
    </row>
    <row r="1031" s="14" customFormat="1">
      <c r="A1031" s="14"/>
      <c r="B1031" s="254"/>
      <c r="C1031" s="255"/>
      <c r="D1031" s="245" t="s">
        <v>211</v>
      </c>
      <c r="E1031" s="256" t="s">
        <v>1</v>
      </c>
      <c r="F1031" s="257" t="s">
        <v>1114</v>
      </c>
      <c r="G1031" s="255"/>
      <c r="H1031" s="258">
        <v>1.8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4" t="s">
        <v>211</v>
      </c>
      <c r="AU1031" s="264" t="s">
        <v>82</v>
      </c>
      <c r="AV1031" s="14" t="s">
        <v>82</v>
      </c>
      <c r="AW1031" s="14" t="s">
        <v>30</v>
      </c>
      <c r="AX1031" s="14" t="s">
        <v>73</v>
      </c>
      <c r="AY1031" s="264" t="s">
        <v>202</v>
      </c>
    </row>
    <row r="1032" s="15" customFormat="1">
      <c r="A1032" s="15"/>
      <c r="B1032" s="265"/>
      <c r="C1032" s="266"/>
      <c r="D1032" s="245" t="s">
        <v>211</v>
      </c>
      <c r="E1032" s="267" t="s">
        <v>1</v>
      </c>
      <c r="F1032" s="268" t="s">
        <v>222</v>
      </c>
      <c r="G1032" s="266"/>
      <c r="H1032" s="269">
        <v>21.702000000000002</v>
      </c>
      <c r="I1032" s="270"/>
      <c r="J1032" s="266"/>
      <c r="K1032" s="266"/>
      <c r="L1032" s="271"/>
      <c r="M1032" s="272"/>
      <c r="N1032" s="273"/>
      <c r="O1032" s="273"/>
      <c r="P1032" s="273"/>
      <c r="Q1032" s="273"/>
      <c r="R1032" s="273"/>
      <c r="S1032" s="273"/>
      <c r="T1032" s="274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5" t="s">
        <v>211</v>
      </c>
      <c r="AU1032" s="275" t="s">
        <v>82</v>
      </c>
      <c r="AV1032" s="15" t="s">
        <v>209</v>
      </c>
      <c r="AW1032" s="15" t="s">
        <v>30</v>
      </c>
      <c r="AX1032" s="15" t="s">
        <v>80</v>
      </c>
      <c r="AY1032" s="275" t="s">
        <v>202</v>
      </c>
    </row>
    <row r="1033" s="2" customFormat="1" ht="24.15" customHeight="1">
      <c r="A1033" s="40"/>
      <c r="B1033" s="41"/>
      <c r="C1033" s="230" t="s">
        <v>1115</v>
      </c>
      <c r="D1033" s="230" t="s">
        <v>204</v>
      </c>
      <c r="E1033" s="231" t="s">
        <v>1116</v>
      </c>
      <c r="F1033" s="232" t="s">
        <v>1117</v>
      </c>
      <c r="G1033" s="233" t="s">
        <v>207</v>
      </c>
      <c r="H1033" s="234">
        <v>2.9900000000000002</v>
      </c>
      <c r="I1033" s="235"/>
      <c r="J1033" s="236">
        <f>ROUND(I1033*H1033,2)</f>
        <v>0</v>
      </c>
      <c r="K1033" s="232" t="s">
        <v>208</v>
      </c>
      <c r="L1033" s="46"/>
      <c r="M1033" s="237" t="s">
        <v>1</v>
      </c>
      <c r="N1033" s="238" t="s">
        <v>38</v>
      </c>
      <c r="O1033" s="93"/>
      <c r="P1033" s="239">
        <f>O1033*H1033</f>
        <v>0</v>
      </c>
      <c r="Q1033" s="239">
        <v>0</v>
      </c>
      <c r="R1033" s="239">
        <f>Q1033*H1033</f>
        <v>0</v>
      </c>
      <c r="S1033" s="239">
        <v>1.8</v>
      </c>
      <c r="T1033" s="240">
        <f>S1033*H1033</f>
        <v>5.3820000000000006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1" t="s">
        <v>209</v>
      </c>
      <c r="AT1033" s="241" t="s">
        <v>204</v>
      </c>
      <c r="AU1033" s="241" t="s">
        <v>82</v>
      </c>
      <c r="AY1033" s="19" t="s">
        <v>202</v>
      </c>
      <c r="BE1033" s="242">
        <f>IF(N1033="základní",J1033,0)</f>
        <v>0</v>
      </c>
      <c r="BF1033" s="242">
        <f>IF(N1033="snížená",J1033,0)</f>
        <v>0</v>
      </c>
      <c r="BG1033" s="242">
        <f>IF(N1033="zákl. přenesená",J1033,0)</f>
        <v>0</v>
      </c>
      <c r="BH1033" s="242">
        <f>IF(N1033="sníž. přenesená",J1033,0)</f>
        <v>0</v>
      </c>
      <c r="BI1033" s="242">
        <f>IF(N1033="nulová",J1033,0)</f>
        <v>0</v>
      </c>
      <c r="BJ1033" s="19" t="s">
        <v>80</v>
      </c>
      <c r="BK1033" s="242">
        <f>ROUND(I1033*H1033,2)</f>
        <v>0</v>
      </c>
      <c r="BL1033" s="19" t="s">
        <v>209</v>
      </c>
      <c r="BM1033" s="241" t="s">
        <v>1118</v>
      </c>
    </row>
    <row r="1034" s="13" customFormat="1">
      <c r="A1034" s="13"/>
      <c r="B1034" s="243"/>
      <c r="C1034" s="244"/>
      <c r="D1034" s="245" t="s">
        <v>211</v>
      </c>
      <c r="E1034" s="246" t="s">
        <v>1</v>
      </c>
      <c r="F1034" s="247" t="s">
        <v>415</v>
      </c>
      <c r="G1034" s="244"/>
      <c r="H1034" s="246" t="s">
        <v>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211</v>
      </c>
      <c r="AU1034" s="253" t="s">
        <v>82</v>
      </c>
      <c r="AV1034" s="13" t="s">
        <v>80</v>
      </c>
      <c r="AW1034" s="13" t="s">
        <v>30</v>
      </c>
      <c r="AX1034" s="13" t="s">
        <v>73</v>
      </c>
      <c r="AY1034" s="253" t="s">
        <v>202</v>
      </c>
    </row>
    <row r="1035" s="14" customFormat="1">
      <c r="A1035" s="14"/>
      <c r="B1035" s="254"/>
      <c r="C1035" s="255"/>
      <c r="D1035" s="245" t="s">
        <v>211</v>
      </c>
      <c r="E1035" s="256" t="s">
        <v>1</v>
      </c>
      <c r="F1035" s="257" t="s">
        <v>1119</v>
      </c>
      <c r="G1035" s="255"/>
      <c r="H1035" s="258">
        <v>2.7000000000000002</v>
      </c>
      <c r="I1035" s="259"/>
      <c r="J1035" s="255"/>
      <c r="K1035" s="255"/>
      <c r="L1035" s="260"/>
      <c r="M1035" s="261"/>
      <c r="N1035" s="262"/>
      <c r="O1035" s="262"/>
      <c r="P1035" s="262"/>
      <c r="Q1035" s="262"/>
      <c r="R1035" s="262"/>
      <c r="S1035" s="262"/>
      <c r="T1035" s="26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4" t="s">
        <v>211</v>
      </c>
      <c r="AU1035" s="264" t="s">
        <v>82</v>
      </c>
      <c r="AV1035" s="14" t="s">
        <v>82</v>
      </c>
      <c r="AW1035" s="14" t="s">
        <v>30</v>
      </c>
      <c r="AX1035" s="14" t="s">
        <v>73</v>
      </c>
      <c r="AY1035" s="264" t="s">
        <v>202</v>
      </c>
    </row>
    <row r="1036" s="14" customFormat="1">
      <c r="A1036" s="14"/>
      <c r="B1036" s="254"/>
      <c r="C1036" s="255"/>
      <c r="D1036" s="245" t="s">
        <v>211</v>
      </c>
      <c r="E1036" s="256" t="s">
        <v>1</v>
      </c>
      <c r="F1036" s="257" t="s">
        <v>1120</v>
      </c>
      <c r="G1036" s="255"/>
      <c r="H1036" s="258">
        <v>0.089999999999999997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211</v>
      </c>
      <c r="AU1036" s="264" t="s">
        <v>82</v>
      </c>
      <c r="AV1036" s="14" t="s">
        <v>82</v>
      </c>
      <c r="AW1036" s="14" t="s">
        <v>30</v>
      </c>
      <c r="AX1036" s="14" t="s">
        <v>73</v>
      </c>
      <c r="AY1036" s="264" t="s">
        <v>202</v>
      </c>
    </row>
    <row r="1037" s="14" customFormat="1">
      <c r="A1037" s="14"/>
      <c r="B1037" s="254"/>
      <c r="C1037" s="255"/>
      <c r="D1037" s="245" t="s">
        <v>211</v>
      </c>
      <c r="E1037" s="256" t="s">
        <v>1</v>
      </c>
      <c r="F1037" s="257" t="s">
        <v>1121</v>
      </c>
      <c r="G1037" s="255"/>
      <c r="H1037" s="258">
        <v>0.20000000000000001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4" t="s">
        <v>211</v>
      </c>
      <c r="AU1037" s="264" t="s">
        <v>82</v>
      </c>
      <c r="AV1037" s="14" t="s">
        <v>82</v>
      </c>
      <c r="AW1037" s="14" t="s">
        <v>30</v>
      </c>
      <c r="AX1037" s="14" t="s">
        <v>73</v>
      </c>
      <c r="AY1037" s="264" t="s">
        <v>202</v>
      </c>
    </row>
    <row r="1038" s="15" customFormat="1">
      <c r="A1038" s="15"/>
      <c r="B1038" s="265"/>
      <c r="C1038" s="266"/>
      <c r="D1038" s="245" t="s">
        <v>211</v>
      </c>
      <c r="E1038" s="267" t="s">
        <v>1</v>
      </c>
      <c r="F1038" s="268" t="s">
        <v>222</v>
      </c>
      <c r="G1038" s="266"/>
      <c r="H1038" s="269">
        <v>2.9900000000000002</v>
      </c>
      <c r="I1038" s="270"/>
      <c r="J1038" s="266"/>
      <c r="K1038" s="266"/>
      <c r="L1038" s="271"/>
      <c r="M1038" s="272"/>
      <c r="N1038" s="273"/>
      <c r="O1038" s="273"/>
      <c r="P1038" s="273"/>
      <c r="Q1038" s="273"/>
      <c r="R1038" s="273"/>
      <c r="S1038" s="273"/>
      <c r="T1038" s="27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5" t="s">
        <v>211</v>
      </c>
      <c r="AU1038" s="275" t="s">
        <v>82</v>
      </c>
      <c r="AV1038" s="15" t="s">
        <v>209</v>
      </c>
      <c r="AW1038" s="15" t="s">
        <v>30</v>
      </c>
      <c r="AX1038" s="15" t="s">
        <v>80</v>
      </c>
      <c r="AY1038" s="275" t="s">
        <v>202</v>
      </c>
    </row>
    <row r="1039" s="2" customFormat="1" ht="21.75" customHeight="1">
      <c r="A1039" s="40"/>
      <c r="B1039" s="41"/>
      <c r="C1039" s="230" t="s">
        <v>1122</v>
      </c>
      <c r="D1039" s="230" t="s">
        <v>204</v>
      </c>
      <c r="E1039" s="231" t="s">
        <v>1123</v>
      </c>
      <c r="F1039" s="232" t="s">
        <v>1124</v>
      </c>
      <c r="G1039" s="233" t="s">
        <v>207</v>
      </c>
      <c r="H1039" s="234">
        <v>1.407</v>
      </c>
      <c r="I1039" s="235"/>
      <c r="J1039" s="236">
        <f>ROUND(I1039*H1039,2)</f>
        <v>0</v>
      </c>
      <c r="K1039" s="232" t="s">
        <v>208</v>
      </c>
      <c r="L1039" s="46"/>
      <c r="M1039" s="237" t="s">
        <v>1</v>
      </c>
      <c r="N1039" s="238" t="s">
        <v>38</v>
      </c>
      <c r="O1039" s="93"/>
      <c r="P1039" s="239">
        <f>O1039*H1039</f>
        <v>0</v>
      </c>
      <c r="Q1039" s="239">
        <v>0</v>
      </c>
      <c r="R1039" s="239">
        <f>Q1039*H1039</f>
        <v>0</v>
      </c>
      <c r="S1039" s="239">
        <v>1.671</v>
      </c>
      <c r="T1039" s="240">
        <f>S1039*H1039</f>
        <v>2.3510970000000002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1" t="s">
        <v>209</v>
      </c>
      <c r="AT1039" s="241" t="s">
        <v>204</v>
      </c>
      <c r="AU1039" s="241" t="s">
        <v>82</v>
      </c>
      <c r="AY1039" s="19" t="s">
        <v>202</v>
      </c>
      <c r="BE1039" s="242">
        <f>IF(N1039="základní",J1039,0)</f>
        <v>0</v>
      </c>
      <c r="BF1039" s="242">
        <f>IF(N1039="snížená",J1039,0)</f>
        <v>0</v>
      </c>
      <c r="BG1039" s="242">
        <f>IF(N1039="zákl. přenesená",J1039,0)</f>
        <v>0</v>
      </c>
      <c r="BH1039" s="242">
        <f>IF(N1039="sníž. přenesená",J1039,0)</f>
        <v>0</v>
      </c>
      <c r="BI1039" s="242">
        <f>IF(N1039="nulová",J1039,0)</f>
        <v>0</v>
      </c>
      <c r="BJ1039" s="19" t="s">
        <v>80</v>
      </c>
      <c r="BK1039" s="242">
        <f>ROUND(I1039*H1039,2)</f>
        <v>0</v>
      </c>
      <c r="BL1039" s="19" t="s">
        <v>209</v>
      </c>
      <c r="BM1039" s="241" t="s">
        <v>1125</v>
      </c>
    </row>
    <row r="1040" s="14" customFormat="1">
      <c r="A1040" s="14"/>
      <c r="B1040" s="254"/>
      <c r="C1040" s="255"/>
      <c r="D1040" s="245" t="s">
        <v>211</v>
      </c>
      <c r="E1040" s="256" t="s">
        <v>1</v>
      </c>
      <c r="F1040" s="257" t="s">
        <v>1126</v>
      </c>
      <c r="G1040" s="255"/>
      <c r="H1040" s="258">
        <v>1.407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4" t="s">
        <v>211</v>
      </c>
      <c r="AU1040" s="264" t="s">
        <v>82</v>
      </c>
      <c r="AV1040" s="14" t="s">
        <v>82</v>
      </c>
      <c r="AW1040" s="14" t="s">
        <v>30</v>
      </c>
      <c r="AX1040" s="14" t="s">
        <v>80</v>
      </c>
      <c r="AY1040" s="264" t="s">
        <v>202</v>
      </c>
    </row>
    <row r="1041" s="2" customFormat="1" ht="16.5" customHeight="1">
      <c r="A1041" s="40"/>
      <c r="B1041" s="41"/>
      <c r="C1041" s="230" t="s">
        <v>1127</v>
      </c>
      <c r="D1041" s="230" t="s">
        <v>204</v>
      </c>
      <c r="E1041" s="231" t="s">
        <v>1128</v>
      </c>
      <c r="F1041" s="232" t="s">
        <v>1129</v>
      </c>
      <c r="G1041" s="233" t="s">
        <v>207</v>
      </c>
      <c r="H1041" s="234">
        <v>5.0940000000000003</v>
      </c>
      <c r="I1041" s="235"/>
      <c r="J1041" s="236">
        <f>ROUND(I1041*H1041,2)</f>
        <v>0</v>
      </c>
      <c r="K1041" s="232" t="s">
        <v>208</v>
      </c>
      <c r="L1041" s="46"/>
      <c r="M1041" s="237" t="s">
        <v>1</v>
      </c>
      <c r="N1041" s="238" t="s">
        <v>38</v>
      </c>
      <c r="O1041" s="93"/>
      <c r="P1041" s="239">
        <f>O1041*H1041</f>
        <v>0</v>
      </c>
      <c r="Q1041" s="239">
        <v>0</v>
      </c>
      <c r="R1041" s="239">
        <f>Q1041*H1041</f>
        <v>0</v>
      </c>
      <c r="S1041" s="239">
        <v>2.3999999999999999</v>
      </c>
      <c r="T1041" s="240">
        <f>S1041*H1041</f>
        <v>12.2256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1" t="s">
        <v>209</v>
      </c>
      <c r="AT1041" s="241" t="s">
        <v>204</v>
      </c>
      <c r="AU1041" s="241" t="s">
        <v>82</v>
      </c>
      <c r="AY1041" s="19" t="s">
        <v>202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9" t="s">
        <v>80</v>
      </c>
      <c r="BK1041" s="242">
        <f>ROUND(I1041*H1041,2)</f>
        <v>0</v>
      </c>
      <c r="BL1041" s="19" t="s">
        <v>209</v>
      </c>
      <c r="BM1041" s="241" t="s">
        <v>1130</v>
      </c>
    </row>
    <row r="1042" s="13" customFormat="1">
      <c r="A1042" s="13"/>
      <c r="B1042" s="243"/>
      <c r="C1042" s="244"/>
      <c r="D1042" s="245" t="s">
        <v>211</v>
      </c>
      <c r="E1042" s="246" t="s">
        <v>1</v>
      </c>
      <c r="F1042" s="247" t="s">
        <v>734</v>
      </c>
      <c r="G1042" s="244"/>
      <c r="H1042" s="246" t="s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211</v>
      </c>
      <c r="AU1042" s="253" t="s">
        <v>82</v>
      </c>
      <c r="AV1042" s="13" t="s">
        <v>80</v>
      </c>
      <c r="AW1042" s="13" t="s">
        <v>30</v>
      </c>
      <c r="AX1042" s="13" t="s">
        <v>73</v>
      </c>
      <c r="AY1042" s="253" t="s">
        <v>202</v>
      </c>
    </row>
    <row r="1043" s="13" customFormat="1">
      <c r="A1043" s="13"/>
      <c r="B1043" s="243"/>
      <c r="C1043" s="244"/>
      <c r="D1043" s="245" t="s">
        <v>211</v>
      </c>
      <c r="E1043" s="246" t="s">
        <v>1</v>
      </c>
      <c r="F1043" s="247" t="s">
        <v>268</v>
      </c>
      <c r="G1043" s="244"/>
      <c r="H1043" s="246" t="s">
        <v>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211</v>
      </c>
      <c r="AU1043" s="253" t="s">
        <v>82</v>
      </c>
      <c r="AV1043" s="13" t="s">
        <v>80</v>
      </c>
      <c r="AW1043" s="13" t="s">
        <v>30</v>
      </c>
      <c r="AX1043" s="13" t="s">
        <v>73</v>
      </c>
      <c r="AY1043" s="253" t="s">
        <v>202</v>
      </c>
    </row>
    <row r="1044" s="14" customFormat="1">
      <c r="A1044" s="14"/>
      <c r="B1044" s="254"/>
      <c r="C1044" s="255"/>
      <c r="D1044" s="245" t="s">
        <v>211</v>
      </c>
      <c r="E1044" s="256" t="s">
        <v>1</v>
      </c>
      <c r="F1044" s="257" t="s">
        <v>1131</v>
      </c>
      <c r="G1044" s="255"/>
      <c r="H1044" s="258">
        <v>5.0940000000000003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211</v>
      </c>
      <c r="AU1044" s="264" t="s">
        <v>82</v>
      </c>
      <c r="AV1044" s="14" t="s">
        <v>82</v>
      </c>
      <c r="AW1044" s="14" t="s">
        <v>30</v>
      </c>
      <c r="AX1044" s="14" t="s">
        <v>80</v>
      </c>
      <c r="AY1044" s="264" t="s">
        <v>202</v>
      </c>
    </row>
    <row r="1045" s="2" customFormat="1" ht="21.75" customHeight="1">
      <c r="A1045" s="40"/>
      <c r="B1045" s="41"/>
      <c r="C1045" s="230" t="s">
        <v>1132</v>
      </c>
      <c r="D1045" s="230" t="s">
        <v>204</v>
      </c>
      <c r="E1045" s="231" t="s">
        <v>1133</v>
      </c>
      <c r="F1045" s="232" t="s">
        <v>1134</v>
      </c>
      <c r="G1045" s="233" t="s">
        <v>254</v>
      </c>
      <c r="H1045" s="234">
        <v>7.3840000000000003</v>
      </c>
      <c r="I1045" s="235"/>
      <c r="J1045" s="236">
        <f>ROUND(I1045*H1045,2)</f>
        <v>0</v>
      </c>
      <c r="K1045" s="232" t="s">
        <v>208</v>
      </c>
      <c r="L1045" s="46"/>
      <c r="M1045" s="237" t="s">
        <v>1</v>
      </c>
      <c r="N1045" s="238" t="s">
        <v>38</v>
      </c>
      <c r="O1045" s="93"/>
      <c r="P1045" s="239">
        <f>O1045*H1045</f>
        <v>0</v>
      </c>
      <c r="Q1045" s="239">
        <v>0</v>
      </c>
      <c r="R1045" s="239">
        <f>Q1045*H1045</f>
        <v>0</v>
      </c>
      <c r="S1045" s="239">
        <v>0.055</v>
      </c>
      <c r="T1045" s="240">
        <f>S1045*H1045</f>
        <v>0.40612000000000004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1" t="s">
        <v>209</v>
      </c>
      <c r="AT1045" s="241" t="s">
        <v>204</v>
      </c>
      <c r="AU1045" s="241" t="s">
        <v>82</v>
      </c>
      <c r="AY1045" s="19" t="s">
        <v>202</v>
      </c>
      <c r="BE1045" s="242">
        <f>IF(N1045="základní",J1045,0)</f>
        <v>0</v>
      </c>
      <c r="BF1045" s="242">
        <f>IF(N1045="snížená",J1045,0)</f>
        <v>0</v>
      </c>
      <c r="BG1045" s="242">
        <f>IF(N1045="zákl. přenesená",J1045,0)</f>
        <v>0</v>
      </c>
      <c r="BH1045" s="242">
        <f>IF(N1045="sníž. přenesená",J1045,0)</f>
        <v>0</v>
      </c>
      <c r="BI1045" s="242">
        <f>IF(N1045="nulová",J1045,0)</f>
        <v>0</v>
      </c>
      <c r="BJ1045" s="19" t="s">
        <v>80</v>
      </c>
      <c r="BK1045" s="242">
        <f>ROUND(I1045*H1045,2)</f>
        <v>0</v>
      </c>
      <c r="BL1045" s="19" t="s">
        <v>209</v>
      </c>
      <c r="BM1045" s="241" t="s">
        <v>1135</v>
      </c>
    </row>
    <row r="1046" s="13" customFormat="1">
      <c r="A1046" s="13"/>
      <c r="B1046" s="243"/>
      <c r="C1046" s="244"/>
      <c r="D1046" s="245" t="s">
        <v>211</v>
      </c>
      <c r="E1046" s="246" t="s">
        <v>1</v>
      </c>
      <c r="F1046" s="247" t="s">
        <v>387</v>
      </c>
      <c r="G1046" s="244"/>
      <c r="H1046" s="246" t="s">
        <v>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3" t="s">
        <v>211</v>
      </c>
      <c r="AU1046" s="253" t="s">
        <v>82</v>
      </c>
      <c r="AV1046" s="13" t="s">
        <v>80</v>
      </c>
      <c r="AW1046" s="13" t="s">
        <v>30</v>
      </c>
      <c r="AX1046" s="13" t="s">
        <v>73</v>
      </c>
      <c r="AY1046" s="253" t="s">
        <v>202</v>
      </c>
    </row>
    <row r="1047" s="14" customFormat="1">
      <c r="A1047" s="14"/>
      <c r="B1047" s="254"/>
      <c r="C1047" s="255"/>
      <c r="D1047" s="245" t="s">
        <v>211</v>
      </c>
      <c r="E1047" s="256" t="s">
        <v>1</v>
      </c>
      <c r="F1047" s="257" t="s">
        <v>1136</v>
      </c>
      <c r="G1047" s="255"/>
      <c r="H1047" s="258">
        <v>6.9000000000000004</v>
      </c>
      <c r="I1047" s="259"/>
      <c r="J1047" s="255"/>
      <c r="K1047" s="255"/>
      <c r="L1047" s="260"/>
      <c r="M1047" s="261"/>
      <c r="N1047" s="262"/>
      <c r="O1047" s="262"/>
      <c r="P1047" s="262"/>
      <c r="Q1047" s="262"/>
      <c r="R1047" s="262"/>
      <c r="S1047" s="262"/>
      <c r="T1047" s="26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4" t="s">
        <v>211</v>
      </c>
      <c r="AU1047" s="264" t="s">
        <v>82</v>
      </c>
      <c r="AV1047" s="14" t="s">
        <v>82</v>
      </c>
      <c r="AW1047" s="14" t="s">
        <v>30</v>
      </c>
      <c r="AX1047" s="14" t="s">
        <v>73</v>
      </c>
      <c r="AY1047" s="264" t="s">
        <v>202</v>
      </c>
    </row>
    <row r="1048" s="14" customFormat="1">
      <c r="A1048" s="14"/>
      <c r="B1048" s="254"/>
      <c r="C1048" s="255"/>
      <c r="D1048" s="245" t="s">
        <v>211</v>
      </c>
      <c r="E1048" s="256" t="s">
        <v>1</v>
      </c>
      <c r="F1048" s="257" t="s">
        <v>1137</v>
      </c>
      <c r="G1048" s="255"/>
      <c r="H1048" s="258">
        <v>0.48399999999999999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4" t="s">
        <v>211</v>
      </c>
      <c r="AU1048" s="264" t="s">
        <v>82</v>
      </c>
      <c r="AV1048" s="14" t="s">
        <v>82</v>
      </c>
      <c r="AW1048" s="14" t="s">
        <v>30</v>
      </c>
      <c r="AX1048" s="14" t="s">
        <v>73</v>
      </c>
      <c r="AY1048" s="264" t="s">
        <v>202</v>
      </c>
    </row>
    <row r="1049" s="15" customFormat="1">
      <c r="A1049" s="15"/>
      <c r="B1049" s="265"/>
      <c r="C1049" s="266"/>
      <c r="D1049" s="245" t="s">
        <v>211</v>
      </c>
      <c r="E1049" s="267" t="s">
        <v>1</v>
      </c>
      <c r="F1049" s="268" t="s">
        <v>222</v>
      </c>
      <c r="G1049" s="266"/>
      <c r="H1049" s="269">
        <v>7.3840000000000003</v>
      </c>
      <c r="I1049" s="270"/>
      <c r="J1049" s="266"/>
      <c r="K1049" s="266"/>
      <c r="L1049" s="271"/>
      <c r="M1049" s="272"/>
      <c r="N1049" s="273"/>
      <c r="O1049" s="273"/>
      <c r="P1049" s="273"/>
      <c r="Q1049" s="273"/>
      <c r="R1049" s="273"/>
      <c r="S1049" s="273"/>
      <c r="T1049" s="274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5" t="s">
        <v>211</v>
      </c>
      <c r="AU1049" s="275" t="s">
        <v>82</v>
      </c>
      <c r="AV1049" s="15" t="s">
        <v>209</v>
      </c>
      <c r="AW1049" s="15" t="s">
        <v>30</v>
      </c>
      <c r="AX1049" s="15" t="s">
        <v>80</v>
      </c>
      <c r="AY1049" s="275" t="s">
        <v>202</v>
      </c>
    </row>
    <row r="1050" s="2" customFormat="1" ht="37.8" customHeight="1">
      <c r="A1050" s="40"/>
      <c r="B1050" s="41"/>
      <c r="C1050" s="230" t="s">
        <v>1138</v>
      </c>
      <c r="D1050" s="230" t="s">
        <v>204</v>
      </c>
      <c r="E1050" s="231" t="s">
        <v>1139</v>
      </c>
      <c r="F1050" s="232" t="s">
        <v>1140</v>
      </c>
      <c r="G1050" s="233" t="s">
        <v>207</v>
      </c>
      <c r="H1050" s="234">
        <v>8.7219999999999995</v>
      </c>
      <c r="I1050" s="235"/>
      <c r="J1050" s="236">
        <f>ROUND(I1050*H1050,2)</f>
        <v>0</v>
      </c>
      <c r="K1050" s="232" t="s">
        <v>208</v>
      </c>
      <c r="L1050" s="46"/>
      <c r="M1050" s="237" t="s">
        <v>1</v>
      </c>
      <c r="N1050" s="238" t="s">
        <v>38</v>
      </c>
      <c r="O1050" s="93"/>
      <c r="P1050" s="239">
        <f>O1050*H1050</f>
        <v>0</v>
      </c>
      <c r="Q1050" s="239">
        <v>0</v>
      </c>
      <c r="R1050" s="239">
        <f>Q1050*H1050</f>
        <v>0</v>
      </c>
      <c r="S1050" s="239">
        <v>2.2000000000000002</v>
      </c>
      <c r="T1050" s="240">
        <f>S1050*H1050</f>
        <v>19.188400000000001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1" t="s">
        <v>209</v>
      </c>
      <c r="AT1050" s="241" t="s">
        <v>204</v>
      </c>
      <c r="AU1050" s="241" t="s">
        <v>82</v>
      </c>
      <c r="AY1050" s="19" t="s">
        <v>202</v>
      </c>
      <c r="BE1050" s="242">
        <f>IF(N1050="základní",J1050,0)</f>
        <v>0</v>
      </c>
      <c r="BF1050" s="242">
        <f>IF(N1050="snížená",J1050,0)</f>
        <v>0</v>
      </c>
      <c r="BG1050" s="242">
        <f>IF(N1050="zákl. přenesená",J1050,0)</f>
        <v>0</v>
      </c>
      <c r="BH1050" s="242">
        <f>IF(N1050="sníž. přenesená",J1050,0)</f>
        <v>0</v>
      </c>
      <c r="BI1050" s="242">
        <f>IF(N1050="nulová",J1050,0)</f>
        <v>0</v>
      </c>
      <c r="BJ1050" s="19" t="s">
        <v>80</v>
      </c>
      <c r="BK1050" s="242">
        <f>ROUND(I1050*H1050,2)</f>
        <v>0</v>
      </c>
      <c r="BL1050" s="19" t="s">
        <v>209</v>
      </c>
      <c r="BM1050" s="241" t="s">
        <v>1141</v>
      </c>
    </row>
    <row r="1051" s="13" customFormat="1">
      <c r="A1051" s="13"/>
      <c r="B1051" s="243"/>
      <c r="C1051" s="244"/>
      <c r="D1051" s="245" t="s">
        <v>211</v>
      </c>
      <c r="E1051" s="246" t="s">
        <v>1</v>
      </c>
      <c r="F1051" s="247" t="s">
        <v>734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211</v>
      </c>
      <c r="AU1051" s="253" t="s">
        <v>82</v>
      </c>
      <c r="AV1051" s="13" t="s">
        <v>80</v>
      </c>
      <c r="AW1051" s="13" t="s">
        <v>30</v>
      </c>
      <c r="AX1051" s="13" t="s">
        <v>73</v>
      </c>
      <c r="AY1051" s="253" t="s">
        <v>202</v>
      </c>
    </row>
    <row r="1052" s="14" customFormat="1">
      <c r="A1052" s="14"/>
      <c r="B1052" s="254"/>
      <c r="C1052" s="255"/>
      <c r="D1052" s="245" t="s">
        <v>211</v>
      </c>
      <c r="E1052" s="256" t="s">
        <v>1</v>
      </c>
      <c r="F1052" s="257" t="s">
        <v>1142</v>
      </c>
      <c r="G1052" s="255"/>
      <c r="H1052" s="258">
        <v>8.7219999999999995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211</v>
      </c>
      <c r="AU1052" s="264" t="s">
        <v>82</v>
      </c>
      <c r="AV1052" s="14" t="s">
        <v>82</v>
      </c>
      <c r="AW1052" s="14" t="s">
        <v>30</v>
      </c>
      <c r="AX1052" s="14" t="s">
        <v>80</v>
      </c>
      <c r="AY1052" s="264" t="s">
        <v>202</v>
      </c>
    </row>
    <row r="1053" s="2" customFormat="1" ht="33" customHeight="1">
      <c r="A1053" s="40"/>
      <c r="B1053" s="41"/>
      <c r="C1053" s="230" t="s">
        <v>1143</v>
      </c>
      <c r="D1053" s="230" t="s">
        <v>204</v>
      </c>
      <c r="E1053" s="231" t="s">
        <v>1144</v>
      </c>
      <c r="F1053" s="232" t="s">
        <v>1145</v>
      </c>
      <c r="G1053" s="233" t="s">
        <v>207</v>
      </c>
      <c r="H1053" s="234">
        <v>1.73</v>
      </c>
      <c r="I1053" s="235"/>
      <c r="J1053" s="236">
        <f>ROUND(I1053*H1053,2)</f>
        <v>0</v>
      </c>
      <c r="K1053" s="232" t="s">
        <v>208</v>
      </c>
      <c r="L1053" s="46"/>
      <c r="M1053" s="237" t="s">
        <v>1</v>
      </c>
      <c r="N1053" s="238" t="s">
        <v>38</v>
      </c>
      <c r="O1053" s="93"/>
      <c r="P1053" s="239">
        <f>O1053*H1053</f>
        <v>0</v>
      </c>
      <c r="Q1053" s="239">
        <v>0</v>
      </c>
      <c r="R1053" s="239">
        <f>Q1053*H1053</f>
        <v>0</v>
      </c>
      <c r="S1053" s="239">
        <v>2.2000000000000002</v>
      </c>
      <c r="T1053" s="240">
        <f>S1053*H1053</f>
        <v>3.806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1" t="s">
        <v>209</v>
      </c>
      <c r="AT1053" s="241" t="s">
        <v>204</v>
      </c>
      <c r="AU1053" s="241" t="s">
        <v>82</v>
      </c>
      <c r="AY1053" s="19" t="s">
        <v>202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9" t="s">
        <v>80</v>
      </c>
      <c r="BK1053" s="242">
        <f>ROUND(I1053*H1053,2)</f>
        <v>0</v>
      </c>
      <c r="BL1053" s="19" t="s">
        <v>209</v>
      </c>
      <c r="BM1053" s="241" t="s">
        <v>1146</v>
      </c>
    </row>
    <row r="1054" s="13" customFormat="1">
      <c r="A1054" s="13"/>
      <c r="B1054" s="243"/>
      <c r="C1054" s="244"/>
      <c r="D1054" s="245" t="s">
        <v>211</v>
      </c>
      <c r="E1054" s="246" t="s">
        <v>1</v>
      </c>
      <c r="F1054" s="247" t="s">
        <v>237</v>
      </c>
      <c r="G1054" s="244"/>
      <c r="H1054" s="246" t="s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211</v>
      </c>
      <c r="AU1054" s="253" t="s">
        <v>82</v>
      </c>
      <c r="AV1054" s="13" t="s">
        <v>80</v>
      </c>
      <c r="AW1054" s="13" t="s">
        <v>30</v>
      </c>
      <c r="AX1054" s="13" t="s">
        <v>73</v>
      </c>
      <c r="AY1054" s="253" t="s">
        <v>202</v>
      </c>
    </row>
    <row r="1055" s="14" customFormat="1">
      <c r="A1055" s="14"/>
      <c r="B1055" s="254"/>
      <c r="C1055" s="255"/>
      <c r="D1055" s="245" t="s">
        <v>211</v>
      </c>
      <c r="E1055" s="256" t="s">
        <v>1</v>
      </c>
      <c r="F1055" s="257" t="s">
        <v>1147</v>
      </c>
      <c r="G1055" s="255"/>
      <c r="H1055" s="258">
        <v>0.53000000000000003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4" t="s">
        <v>211</v>
      </c>
      <c r="AU1055" s="264" t="s">
        <v>82</v>
      </c>
      <c r="AV1055" s="14" t="s">
        <v>82</v>
      </c>
      <c r="AW1055" s="14" t="s">
        <v>30</v>
      </c>
      <c r="AX1055" s="14" t="s">
        <v>73</v>
      </c>
      <c r="AY1055" s="264" t="s">
        <v>202</v>
      </c>
    </row>
    <row r="1056" s="13" customFormat="1">
      <c r="A1056" s="13"/>
      <c r="B1056" s="243"/>
      <c r="C1056" s="244"/>
      <c r="D1056" s="245" t="s">
        <v>211</v>
      </c>
      <c r="E1056" s="246" t="s">
        <v>1</v>
      </c>
      <c r="F1056" s="247" t="s">
        <v>239</v>
      </c>
      <c r="G1056" s="244"/>
      <c r="H1056" s="246" t="s">
        <v>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3" t="s">
        <v>211</v>
      </c>
      <c r="AU1056" s="253" t="s">
        <v>82</v>
      </c>
      <c r="AV1056" s="13" t="s">
        <v>80</v>
      </c>
      <c r="AW1056" s="13" t="s">
        <v>30</v>
      </c>
      <c r="AX1056" s="13" t="s">
        <v>73</v>
      </c>
      <c r="AY1056" s="253" t="s">
        <v>202</v>
      </c>
    </row>
    <row r="1057" s="14" customFormat="1">
      <c r="A1057" s="14"/>
      <c r="B1057" s="254"/>
      <c r="C1057" s="255"/>
      <c r="D1057" s="245" t="s">
        <v>211</v>
      </c>
      <c r="E1057" s="256" t="s">
        <v>1</v>
      </c>
      <c r="F1057" s="257" t="s">
        <v>1148</v>
      </c>
      <c r="G1057" s="255"/>
      <c r="H1057" s="258">
        <v>1.2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4" t="s">
        <v>211</v>
      </c>
      <c r="AU1057" s="264" t="s">
        <v>82</v>
      </c>
      <c r="AV1057" s="14" t="s">
        <v>82</v>
      </c>
      <c r="AW1057" s="14" t="s">
        <v>30</v>
      </c>
      <c r="AX1057" s="14" t="s">
        <v>73</v>
      </c>
      <c r="AY1057" s="264" t="s">
        <v>202</v>
      </c>
    </row>
    <row r="1058" s="15" customFormat="1">
      <c r="A1058" s="15"/>
      <c r="B1058" s="265"/>
      <c r="C1058" s="266"/>
      <c r="D1058" s="245" t="s">
        <v>211</v>
      </c>
      <c r="E1058" s="267" t="s">
        <v>1</v>
      </c>
      <c r="F1058" s="268" t="s">
        <v>222</v>
      </c>
      <c r="G1058" s="266"/>
      <c r="H1058" s="269">
        <v>1.73</v>
      </c>
      <c r="I1058" s="270"/>
      <c r="J1058" s="266"/>
      <c r="K1058" s="266"/>
      <c r="L1058" s="271"/>
      <c r="M1058" s="272"/>
      <c r="N1058" s="273"/>
      <c r="O1058" s="273"/>
      <c r="P1058" s="273"/>
      <c r="Q1058" s="273"/>
      <c r="R1058" s="273"/>
      <c r="S1058" s="273"/>
      <c r="T1058" s="27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5" t="s">
        <v>211</v>
      </c>
      <c r="AU1058" s="275" t="s">
        <v>82</v>
      </c>
      <c r="AV1058" s="15" t="s">
        <v>209</v>
      </c>
      <c r="AW1058" s="15" t="s">
        <v>30</v>
      </c>
      <c r="AX1058" s="15" t="s">
        <v>80</v>
      </c>
      <c r="AY1058" s="275" t="s">
        <v>202</v>
      </c>
    </row>
    <row r="1059" s="2" customFormat="1" ht="21.75" customHeight="1">
      <c r="A1059" s="40"/>
      <c r="B1059" s="41"/>
      <c r="C1059" s="230" t="s">
        <v>1149</v>
      </c>
      <c r="D1059" s="230" t="s">
        <v>204</v>
      </c>
      <c r="E1059" s="231" t="s">
        <v>1150</v>
      </c>
      <c r="F1059" s="232" t="s">
        <v>1151</v>
      </c>
      <c r="G1059" s="233" t="s">
        <v>254</v>
      </c>
      <c r="H1059" s="234">
        <v>167.887</v>
      </c>
      <c r="I1059" s="235"/>
      <c r="J1059" s="236">
        <f>ROUND(I1059*H1059,2)</f>
        <v>0</v>
      </c>
      <c r="K1059" s="232" t="s">
        <v>208</v>
      </c>
      <c r="L1059" s="46"/>
      <c r="M1059" s="237" t="s">
        <v>1</v>
      </c>
      <c r="N1059" s="238" t="s">
        <v>38</v>
      </c>
      <c r="O1059" s="93"/>
      <c r="P1059" s="239">
        <f>O1059*H1059</f>
        <v>0</v>
      </c>
      <c r="Q1059" s="239">
        <v>0</v>
      </c>
      <c r="R1059" s="239">
        <f>Q1059*H1059</f>
        <v>0</v>
      </c>
      <c r="S1059" s="239">
        <v>0.044999999999999998</v>
      </c>
      <c r="T1059" s="240">
        <f>S1059*H1059</f>
        <v>7.5549149999999994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41" t="s">
        <v>209</v>
      </c>
      <c r="AT1059" s="241" t="s">
        <v>204</v>
      </c>
      <c r="AU1059" s="241" t="s">
        <v>82</v>
      </c>
      <c r="AY1059" s="19" t="s">
        <v>202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9" t="s">
        <v>80</v>
      </c>
      <c r="BK1059" s="242">
        <f>ROUND(I1059*H1059,2)</f>
        <v>0</v>
      </c>
      <c r="BL1059" s="19" t="s">
        <v>209</v>
      </c>
      <c r="BM1059" s="241" t="s">
        <v>1152</v>
      </c>
    </row>
    <row r="1060" s="13" customFormat="1">
      <c r="A1060" s="13"/>
      <c r="B1060" s="243"/>
      <c r="C1060" s="244"/>
      <c r="D1060" s="245" t="s">
        <v>211</v>
      </c>
      <c r="E1060" s="246" t="s">
        <v>1</v>
      </c>
      <c r="F1060" s="247" t="s">
        <v>1153</v>
      </c>
      <c r="G1060" s="244"/>
      <c r="H1060" s="246" t="s">
        <v>1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211</v>
      </c>
      <c r="AU1060" s="253" t="s">
        <v>82</v>
      </c>
      <c r="AV1060" s="13" t="s">
        <v>80</v>
      </c>
      <c r="AW1060" s="13" t="s">
        <v>30</v>
      </c>
      <c r="AX1060" s="13" t="s">
        <v>73</v>
      </c>
      <c r="AY1060" s="253" t="s">
        <v>202</v>
      </c>
    </row>
    <row r="1061" s="13" customFormat="1">
      <c r="A1061" s="13"/>
      <c r="B1061" s="243"/>
      <c r="C1061" s="244"/>
      <c r="D1061" s="245" t="s">
        <v>211</v>
      </c>
      <c r="E1061" s="246" t="s">
        <v>1</v>
      </c>
      <c r="F1061" s="247" t="s">
        <v>237</v>
      </c>
      <c r="G1061" s="244"/>
      <c r="H1061" s="246" t="s">
        <v>1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3" t="s">
        <v>211</v>
      </c>
      <c r="AU1061" s="253" t="s">
        <v>82</v>
      </c>
      <c r="AV1061" s="13" t="s">
        <v>80</v>
      </c>
      <c r="AW1061" s="13" t="s">
        <v>30</v>
      </c>
      <c r="AX1061" s="13" t="s">
        <v>73</v>
      </c>
      <c r="AY1061" s="253" t="s">
        <v>202</v>
      </c>
    </row>
    <row r="1062" s="14" customFormat="1">
      <c r="A1062" s="14"/>
      <c r="B1062" s="254"/>
      <c r="C1062" s="255"/>
      <c r="D1062" s="245" t="s">
        <v>211</v>
      </c>
      <c r="E1062" s="256" t="s">
        <v>1</v>
      </c>
      <c r="F1062" s="257" t="s">
        <v>1154</v>
      </c>
      <c r="G1062" s="255"/>
      <c r="H1062" s="258">
        <v>15.140000000000001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4" t="s">
        <v>211</v>
      </c>
      <c r="AU1062" s="264" t="s">
        <v>82</v>
      </c>
      <c r="AV1062" s="14" t="s">
        <v>82</v>
      </c>
      <c r="AW1062" s="14" t="s">
        <v>30</v>
      </c>
      <c r="AX1062" s="14" t="s">
        <v>73</v>
      </c>
      <c r="AY1062" s="264" t="s">
        <v>202</v>
      </c>
    </row>
    <row r="1063" s="13" customFormat="1">
      <c r="A1063" s="13"/>
      <c r="B1063" s="243"/>
      <c r="C1063" s="244"/>
      <c r="D1063" s="245" t="s">
        <v>211</v>
      </c>
      <c r="E1063" s="246" t="s">
        <v>1</v>
      </c>
      <c r="F1063" s="247" t="s">
        <v>239</v>
      </c>
      <c r="G1063" s="244"/>
      <c r="H1063" s="246" t="s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211</v>
      </c>
      <c r="AU1063" s="253" t="s">
        <v>82</v>
      </c>
      <c r="AV1063" s="13" t="s">
        <v>80</v>
      </c>
      <c r="AW1063" s="13" t="s">
        <v>30</v>
      </c>
      <c r="AX1063" s="13" t="s">
        <v>73</v>
      </c>
      <c r="AY1063" s="253" t="s">
        <v>202</v>
      </c>
    </row>
    <row r="1064" s="14" customFormat="1">
      <c r="A1064" s="14"/>
      <c r="B1064" s="254"/>
      <c r="C1064" s="255"/>
      <c r="D1064" s="245" t="s">
        <v>211</v>
      </c>
      <c r="E1064" s="256" t="s">
        <v>1</v>
      </c>
      <c r="F1064" s="257" t="s">
        <v>1155</v>
      </c>
      <c r="G1064" s="255"/>
      <c r="H1064" s="258">
        <v>34.289999999999999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4" t="s">
        <v>211</v>
      </c>
      <c r="AU1064" s="264" t="s">
        <v>82</v>
      </c>
      <c r="AV1064" s="14" t="s">
        <v>82</v>
      </c>
      <c r="AW1064" s="14" t="s">
        <v>30</v>
      </c>
      <c r="AX1064" s="14" t="s">
        <v>73</v>
      </c>
      <c r="AY1064" s="264" t="s">
        <v>202</v>
      </c>
    </row>
    <row r="1065" s="13" customFormat="1">
      <c r="A1065" s="13"/>
      <c r="B1065" s="243"/>
      <c r="C1065" s="244"/>
      <c r="D1065" s="245" t="s">
        <v>211</v>
      </c>
      <c r="E1065" s="246" t="s">
        <v>1</v>
      </c>
      <c r="F1065" s="247" t="s">
        <v>212</v>
      </c>
      <c r="G1065" s="244"/>
      <c r="H1065" s="246" t="s">
        <v>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3" t="s">
        <v>211</v>
      </c>
      <c r="AU1065" s="253" t="s">
        <v>82</v>
      </c>
      <c r="AV1065" s="13" t="s">
        <v>80</v>
      </c>
      <c r="AW1065" s="13" t="s">
        <v>30</v>
      </c>
      <c r="AX1065" s="13" t="s">
        <v>73</v>
      </c>
      <c r="AY1065" s="253" t="s">
        <v>202</v>
      </c>
    </row>
    <row r="1066" s="14" customFormat="1">
      <c r="A1066" s="14"/>
      <c r="B1066" s="254"/>
      <c r="C1066" s="255"/>
      <c r="D1066" s="245" t="s">
        <v>211</v>
      </c>
      <c r="E1066" s="256" t="s">
        <v>1</v>
      </c>
      <c r="F1066" s="257" t="s">
        <v>1156</v>
      </c>
      <c r="G1066" s="255"/>
      <c r="H1066" s="258">
        <v>42.616999999999997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211</v>
      </c>
      <c r="AU1066" s="264" t="s">
        <v>82</v>
      </c>
      <c r="AV1066" s="14" t="s">
        <v>82</v>
      </c>
      <c r="AW1066" s="14" t="s">
        <v>30</v>
      </c>
      <c r="AX1066" s="14" t="s">
        <v>73</v>
      </c>
      <c r="AY1066" s="264" t="s">
        <v>202</v>
      </c>
    </row>
    <row r="1067" s="13" customFormat="1">
      <c r="A1067" s="13"/>
      <c r="B1067" s="243"/>
      <c r="C1067" s="244"/>
      <c r="D1067" s="245" t="s">
        <v>211</v>
      </c>
      <c r="E1067" s="246" t="s">
        <v>1</v>
      </c>
      <c r="F1067" s="247" t="s">
        <v>734</v>
      </c>
      <c r="G1067" s="244"/>
      <c r="H1067" s="246" t="s">
        <v>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3" t="s">
        <v>211</v>
      </c>
      <c r="AU1067" s="253" t="s">
        <v>82</v>
      </c>
      <c r="AV1067" s="13" t="s">
        <v>80</v>
      </c>
      <c r="AW1067" s="13" t="s">
        <v>30</v>
      </c>
      <c r="AX1067" s="13" t="s">
        <v>73</v>
      </c>
      <c r="AY1067" s="253" t="s">
        <v>202</v>
      </c>
    </row>
    <row r="1068" s="14" customFormat="1">
      <c r="A1068" s="14"/>
      <c r="B1068" s="254"/>
      <c r="C1068" s="255"/>
      <c r="D1068" s="245" t="s">
        <v>211</v>
      </c>
      <c r="E1068" s="256" t="s">
        <v>1</v>
      </c>
      <c r="F1068" s="257" t="s">
        <v>961</v>
      </c>
      <c r="G1068" s="255"/>
      <c r="H1068" s="258">
        <v>75.840000000000003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4" t="s">
        <v>211</v>
      </c>
      <c r="AU1068" s="264" t="s">
        <v>82</v>
      </c>
      <c r="AV1068" s="14" t="s">
        <v>82</v>
      </c>
      <c r="AW1068" s="14" t="s">
        <v>30</v>
      </c>
      <c r="AX1068" s="14" t="s">
        <v>73</v>
      </c>
      <c r="AY1068" s="264" t="s">
        <v>202</v>
      </c>
    </row>
    <row r="1069" s="15" customFormat="1">
      <c r="A1069" s="15"/>
      <c r="B1069" s="265"/>
      <c r="C1069" s="266"/>
      <c r="D1069" s="245" t="s">
        <v>211</v>
      </c>
      <c r="E1069" s="267" t="s">
        <v>1</v>
      </c>
      <c r="F1069" s="268" t="s">
        <v>222</v>
      </c>
      <c r="G1069" s="266"/>
      <c r="H1069" s="269">
        <v>167.887</v>
      </c>
      <c r="I1069" s="270"/>
      <c r="J1069" s="266"/>
      <c r="K1069" s="266"/>
      <c r="L1069" s="271"/>
      <c r="M1069" s="272"/>
      <c r="N1069" s="273"/>
      <c r="O1069" s="273"/>
      <c r="P1069" s="273"/>
      <c r="Q1069" s="273"/>
      <c r="R1069" s="273"/>
      <c r="S1069" s="273"/>
      <c r="T1069" s="27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5" t="s">
        <v>211</v>
      </c>
      <c r="AU1069" s="275" t="s">
        <v>82</v>
      </c>
      <c r="AV1069" s="15" t="s">
        <v>209</v>
      </c>
      <c r="AW1069" s="15" t="s">
        <v>30</v>
      </c>
      <c r="AX1069" s="15" t="s">
        <v>80</v>
      </c>
      <c r="AY1069" s="275" t="s">
        <v>202</v>
      </c>
    </row>
    <row r="1070" s="2" customFormat="1" ht="37.8" customHeight="1">
      <c r="A1070" s="40"/>
      <c r="B1070" s="41"/>
      <c r="C1070" s="230" t="s">
        <v>1157</v>
      </c>
      <c r="D1070" s="230" t="s">
        <v>204</v>
      </c>
      <c r="E1070" s="231" t="s">
        <v>1158</v>
      </c>
      <c r="F1070" s="232" t="s">
        <v>1159</v>
      </c>
      <c r="G1070" s="233" t="s">
        <v>207</v>
      </c>
      <c r="H1070" s="234">
        <v>30.09</v>
      </c>
      <c r="I1070" s="235"/>
      <c r="J1070" s="236">
        <f>ROUND(I1070*H1070,2)</f>
        <v>0</v>
      </c>
      <c r="K1070" s="232" t="s">
        <v>208</v>
      </c>
      <c r="L1070" s="46"/>
      <c r="M1070" s="237" t="s">
        <v>1</v>
      </c>
      <c r="N1070" s="238" t="s">
        <v>38</v>
      </c>
      <c r="O1070" s="93"/>
      <c r="P1070" s="239">
        <f>O1070*H1070</f>
        <v>0</v>
      </c>
      <c r="Q1070" s="239">
        <v>0</v>
      </c>
      <c r="R1070" s="239">
        <f>Q1070*H1070</f>
        <v>0</v>
      </c>
      <c r="S1070" s="239">
        <v>2.2000000000000002</v>
      </c>
      <c r="T1070" s="240">
        <f>S1070*H1070</f>
        <v>66.198000000000008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1" t="s">
        <v>209</v>
      </c>
      <c r="AT1070" s="241" t="s">
        <v>204</v>
      </c>
      <c r="AU1070" s="241" t="s">
        <v>82</v>
      </c>
      <c r="AY1070" s="19" t="s">
        <v>202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9" t="s">
        <v>80</v>
      </c>
      <c r="BK1070" s="242">
        <f>ROUND(I1070*H1070,2)</f>
        <v>0</v>
      </c>
      <c r="BL1070" s="19" t="s">
        <v>209</v>
      </c>
      <c r="BM1070" s="241" t="s">
        <v>1160</v>
      </c>
    </row>
    <row r="1071" s="13" customFormat="1">
      <c r="A1071" s="13"/>
      <c r="B1071" s="243"/>
      <c r="C1071" s="244"/>
      <c r="D1071" s="245" t="s">
        <v>211</v>
      </c>
      <c r="E1071" s="246" t="s">
        <v>1</v>
      </c>
      <c r="F1071" s="247" t="s">
        <v>237</v>
      </c>
      <c r="G1071" s="244"/>
      <c r="H1071" s="246" t="s">
        <v>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211</v>
      </c>
      <c r="AU1071" s="253" t="s">
        <v>82</v>
      </c>
      <c r="AV1071" s="13" t="s">
        <v>80</v>
      </c>
      <c r="AW1071" s="13" t="s">
        <v>30</v>
      </c>
      <c r="AX1071" s="13" t="s">
        <v>73</v>
      </c>
      <c r="AY1071" s="253" t="s">
        <v>202</v>
      </c>
    </row>
    <row r="1072" s="14" customFormat="1">
      <c r="A1072" s="14"/>
      <c r="B1072" s="254"/>
      <c r="C1072" s="255"/>
      <c r="D1072" s="245" t="s">
        <v>211</v>
      </c>
      <c r="E1072" s="256" t="s">
        <v>1</v>
      </c>
      <c r="F1072" s="257" t="s">
        <v>238</v>
      </c>
      <c r="G1072" s="255"/>
      <c r="H1072" s="258">
        <v>1.514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211</v>
      </c>
      <c r="AU1072" s="264" t="s">
        <v>82</v>
      </c>
      <c r="AV1072" s="14" t="s">
        <v>82</v>
      </c>
      <c r="AW1072" s="14" t="s">
        <v>30</v>
      </c>
      <c r="AX1072" s="14" t="s">
        <v>73</v>
      </c>
      <c r="AY1072" s="264" t="s">
        <v>202</v>
      </c>
    </row>
    <row r="1073" s="13" customFormat="1">
      <c r="A1073" s="13"/>
      <c r="B1073" s="243"/>
      <c r="C1073" s="244"/>
      <c r="D1073" s="245" t="s">
        <v>211</v>
      </c>
      <c r="E1073" s="246" t="s">
        <v>1</v>
      </c>
      <c r="F1073" s="247" t="s">
        <v>239</v>
      </c>
      <c r="G1073" s="244"/>
      <c r="H1073" s="246" t="s">
        <v>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3" t="s">
        <v>211</v>
      </c>
      <c r="AU1073" s="253" t="s">
        <v>82</v>
      </c>
      <c r="AV1073" s="13" t="s">
        <v>80</v>
      </c>
      <c r="AW1073" s="13" t="s">
        <v>30</v>
      </c>
      <c r="AX1073" s="13" t="s">
        <v>73</v>
      </c>
      <c r="AY1073" s="253" t="s">
        <v>202</v>
      </c>
    </row>
    <row r="1074" s="14" customFormat="1">
      <c r="A1074" s="14"/>
      <c r="B1074" s="254"/>
      <c r="C1074" s="255"/>
      <c r="D1074" s="245" t="s">
        <v>211</v>
      </c>
      <c r="E1074" s="256" t="s">
        <v>1</v>
      </c>
      <c r="F1074" s="257" t="s">
        <v>240</v>
      </c>
      <c r="G1074" s="255"/>
      <c r="H1074" s="258">
        <v>3.4289999999999998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4" t="s">
        <v>211</v>
      </c>
      <c r="AU1074" s="264" t="s">
        <v>82</v>
      </c>
      <c r="AV1074" s="14" t="s">
        <v>82</v>
      </c>
      <c r="AW1074" s="14" t="s">
        <v>30</v>
      </c>
      <c r="AX1074" s="14" t="s">
        <v>73</v>
      </c>
      <c r="AY1074" s="264" t="s">
        <v>202</v>
      </c>
    </row>
    <row r="1075" s="13" customFormat="1">
      <c r="A1075" s="13"/>
      <c r="B1075" s="243"/>
      <c r="C1075" s="244"/>
      <c r="D1075" s="245" t="s">
        <v>211</v>
      </c>
      <c r="E1075" s="246" t="s">
        <v>1</v>
      </c>
      <c r="F1075" s="247" t="s">
        <v>212</v>
      </c>
      <c r="G1075" s="244"/>
      <c r="H1075" s="246" t="s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3" t="s">
        <v>211</v>
      </c>
      <c r="AU1075" s="253" t="s">
        <v>82</v>
      </c>
      <c r="AV1075" s="13" t="s">
        <v>80</v>
      </c>
      <c r="AW1075" s="13" t="s">
        <v>30</v>
      </c>
      <c r="AX1075" s="13" t="s">
        <v>73</v>
      </c>
      <c r="AY1075" s="253" t="s">
        <v>202</v>
      </c>
    </row>
    <row r="1076" s="14" customFormat="1">
      <c r="A1076" s="14"/>
      <c r="B1076" s="254"/>
      <c r="C1076" s="255"/>
      <c r="D1076" s="245" t="s">
        <v>211</v>
      </c>
      <c r="E1076" s="256" t="s">
        <v>1</v>
      </c>
      <c r="F1076" s="257" t="s">
        <v>1161</v>
      </c>
      <c r="G1076" s="255"/>
      <c r="H1076" s="258">
        <v>5.7530000000000001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211</v>
      </c>
      <c r="AU1076" s="264" t="s">
        <v>82</v>
      </c>
      <c r="AV1076" s="14" t="s">
        <v>82</v>
      </c>
      <c r="AW1076" s="14" t="s">
        <v>30</v>
      </c>
      <c r="AX1076" s="14" t="s">
        <v>73</v>
      </c>
      <c r="AY1076" s="264" t="s">
        <v>202</v>
      </c>
    </row>
    <row r="1077" s="13" customFormat="1">
      <c r="A1077" s="13"/>
      <c r="B1077" s="243"/>
      <c r="C1077" s="244"/>
      <c r="D1077" s="245" t="s">
        <v>211</v>
      </c>
      <c r="E1077" s="246" t="s">
        <v>1</v>
      </c>
      <c r="F1077" s="247" t="s">
        <v>734</v>
      </c>
      <c r="G1077" s="244"/>
      <c r="H1077" s="246" t="s">
        <v>1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211</v>
      </c>
      <c r="AU1077" s="253" t="s">
        <v>82</v>
      </c>
      <c r="AV1077" s="13" t="s">
        <v>80</v>
      </c>
      <c r="AW1077" s="13" t="s">
        <v>30</v>
      </c>
      <c r="AX1077" s="13" t="s">
        <v>73</v>
      </c>
      <c r="AY1077" s="253" t="s">
        <v>202</v>
      </c>
    </row>
    <row r="1078" s="14" customFormat="1">
      <c r="A1078" s="14"/>
      <c r="B1078" s="254"/>
      <c r="C1078" s="255"/>
      <c r="D1078" s="245" t="s">
        <v>211</v>
      </c>
      <c r="E1078" s="256" t="s">
        <v>1</v>
      </c>
      <c r="F1078" s="257" t="s">
        <v>1162</v>
      </c>
      <c r="G1078" s="255"/>
      <c r="H1078" s="258">
        <v>3.6400000000000001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4" t="s">
        <v>211</v>
      </c>
      <c r="AU1078" s="264" t="s">
        <v>82</v>
      </c>
      <c r="AV1078" s="14" t="s">
        <v>82</v>
      </c>
      <c r="AW1078" s="14" t="s">
        <v>30</v>
      </c>
      <c r="AX1078" s="14" t="s">
        <v>73</v>
      </c>
      <c r="AY1078" s="264" t="s">
        <v>202</v>
      </c>
    </row>
    <row r="1079" s="13" customFormat="1">
      <c r="A1079" s="13"/>
      <c r="B1079" s="243"/>
      <c r="C1079" s="244"/>
      <c r="D1079" s="245" t="s">
        <v>211</v>
      </c>
      <c r="E1079" s="246" t="s">
        <v>1</v>
      </c>
      <c r="F1079" s="247" t="s">
        <v>246</v>
      </c>
      <c r="G1079" s="244"/>
      <c r="H1079" s="246" t="s">
        <v>1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211</v>
      </c>
      <c r="AU1079" s="253" t="s">
        <v>82</v>
      </c>
      <c r="AV1079" s="13" t="s">
        <v>80</v>
      </c>
      <c r="AW1079" s="13" t="s">
        <v>30</v>
      </c>
      <c r="AX1079" s="13" t="s">
        <v>73</v>
      </c>
      <c r="AY1079" s="253" t="s">
        <v>202</v>
      </c>
    </row>
    <row r="1080" s="14" customFormat="1">
      <c r="A1080" s="14"/>
      <c r="B1080" s="254"/>
      <c r="C1080" s="255"/>
      <c r="D1080" s="245" t="s">
        <v>211</v>
      </c>
      <c r="E1080" s="256" t="s">
        <v>1</v>
      </c>
      <c r="F1080" s="257" t="s">
        <v>1163</v>
      </c>
      <c r="G1080" s="255"/>
      <c r="H1080" s="258">
        <v>0.50900000000000001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211</v>
      </c>
      <c r="AU1080" s="264" t="s">
        <v>82</v>
      </c>
      <c r="AV1080" s="14" t="s">
        <v>82</v>
      </c>
      <c r="AW1080" s="14" t="s">
        <v>30</v>
      </c>
      <c r="AX1080" s="14" t="s">
        <v>73</v>
      </c>
      <c r="AY1080" s="264" t="s">
        <v>202</v>
      </c>
    </row>
    <row r="1081" s="13" customFormat="1">
      <c r="A1081" s="13"/>
      <c r="B1081" s="243"/>
      <c r="C1081" s="244"/>
      <c r="D1081" s="245" t="s">
        <v>211</v>
      </c>
      <c r="E1081" s="246" t="s">
        <v>1</v>
      </c>
      <c r="F1081" s="247" t="s">
        <v>242</v>
      </c>
      <c r="G1081" s="244"/>
      <c r="H1081" s="246" t="s">
        <v>1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211</v>
      </c>
      <c r="AU1081" s="253" t="s">
        <v>82</v>
      </c>
      <c r="AV1081" s="13" t="s">
        <v>80</v>
      </c>
      <c r="AW1081" s="13" t="s">
        <v>30</v>
      </c>
      <c r="AX1081" s="13" t="s">
        <v>73</v>
      </c>
      <c r="AY1081" s="253" t="s">
        <v>202</v>
      </c>
    </row>
    <row r="1082" s="14" customFormat="1">
      <c r="A1082" s="14"/>
      <c r="B1082" s="254"/>
      <c r="C1082" s="255"/>
      <c r="D1082" s="245" t="s">
        <v>211</v>
      </c>
      <c r="E1082" s="256" t="s">
        <v>1</v>
      </c>
      <c r="F1082" s="257" t="s">
        <v>1164</v>
      </c>
      <c r="G1082" s="255"/>
      <c r="H1082" s="258">
        <v>2.3420000000000001</v>
      </c>
      <c r="I1082" s="259"/>
      <c r="J1082" s="255"/>
      <c r="K1082" s="255"/>
      <c r="L1082" s="260"/>
      <c r="M1082" s="261"/>
      <c r="N1082" s="262"/>
      <c r="O1082" s="262"/>
      <c r="P1082" s="262"/>
      <c r="Q1082" s="262"/>
      <c r="R1082" s="262"/>
      <c r="S1082" s="262"/>
      <c r="T1082" s="26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4" t="s">
        <v>211</v>
      </c>
      <c r="AU1082" s="264" t="s">
        <v>82</v>
      </c>
      <c r="AV1082" s="14" t="s">
        <v>82</v>
      </c>
      <c r="AW1082" s="14" t="s">
        <v>30</v>
      </c>
      <c r="AX1082" s="14" t="s">
        <v>73</v>
      </c>
      <c r="AY1082" s="264" t="s">
        <v>202</v>
      </c>
    </row>
    <row r="1083" s="13" customFormat="1">
      <c r="A1083" s="13"/>
      <c r="B1083" s="243"/>
      <c r="C1083" s="244"/>
      <c r="D1083" s="245" t="s">
        <v>211</v>
      </c>
      <c r="E1083" s="246" t="s">
        <v>1</v>
      </c>
      <c r="F1083" s="247" t="s">
        <v>1165</v>
      </c>
      <c r="G1083" s="244"/>
      <c r="H1083" s="246" t="s">
        <v>1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3" t="s">
        <v>211</v>
      </c>
      <c r="AU1083" s="253" t="s">
        <v>82</v>
      </c>
      <c r="AV1083" s="13" t="s">
        <v>80</v>
      </c>
      <c r="AW1083" s="13" t="s">
        <v>30</v>
      </c>
      <c r="AX1083" s="13" t="s">
        <v>73</v>
      </c>
      <c r="AY1083" s="253" t="s">
        <v>202</v>
      </c>
    </row>
    <row r="1084" s="14" customFormat="1">
      <c r="A1084" s="14"/>
      <c r="B1084" s="254"/>
      <c r="C1084" s="255"/>
      <c r="D1084" s="245" t="s">
        <v>211</v>
      </c>
      <c r="E1084" s="256" t="s">
        <v>1</v>
      </c>
      <c r="F1084" s="257" t="s">
        <v>1166</v>
      </c>
      <c r="G1084" s="255"/>
      <c r="H1084" s="258">
        <v>9.5999999999999996</v>
      </c>
      <c r="I1084" s="259"/>
      <c r="J1084" s="255"/>
      <c r="K1084" s="255"/>
      <c r="L1084" s="260"/>
      <c r="M1084" s="261"/>
      <c r="N1084" s="262"/>
      <c r="O1084" s="262"/>
      <c r="P1084" s="262"/>
      <c r="Q1084" s="262"/>
      <c r="R1084" s="262"/>
      <c r="S1084" s="262"/>
      <c r="T1084" s="26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4" t="s">
        <v>211</v>
      </c>
      <c r="AU1084" s="264" t="s">
        <v>82</v>
      </c>
      <c r="AV1084" s="14" t="s">
        <v>82</v>
      </c>
      <c r="AW1084" s="14" t="s">
        <v>30</v>
      </c>
      <c r="AX1084" s="14" t="s">
        <v>73</v>
      </c>
      <c r="AY1084" s="264" t="s">
        <v>202</v>
      </c>
    </row>
    <row r="1085" s="13" customFormat="1">
      <c r="A1085" s="13"/>
      <c r="B1085" s="243"/>
      <c r="C1085" s="244"/>
      <c r="D1085" s="245" t="s">
        <v>211</v>
      </c>
      <c r="E1085" s="246" t="s">
        <v>1</v>
      </c>
      <c r="F1085" s="247" t="s">
        <v>754</v>
      </c>
      <c r="G1085" s="244"/>
      <c r="H1085" s="246" t="s">
        <v>1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3" t="s">
        <v>211</v>
      </c>
      <c r="AU1085" s="253" t="s">
        <v>82</v>
      </c>
      <c r="AV1085" s="13" t="s">
        <v>80</v>
      </c>
      <c r="AW1085" s="13" t="s">
        <v>30</v>
      </c>
      <c r="AX1085" s="13" t="s">
        <v>73</v>
      </c>
      <c r="AY1085" s="253" t="s">
        <v>202</v>
      </c>
    </row>
    <row r="1086" s="14" customFormat="1">
      <c r="A1086" s="14"/>
      <c r="B1086" s="254"/>
      <c r="C1086" s="255"/>
      <c r="D1086" s="245" t="s">
        <v>211</v>
      </c>
      <c r="E1086" s="256" t="s">
        <v>1</v>
      </c>
      <c r="F1086" s="257" t="s">
        <v>1167</v>
      </c>
      <c r="G1086" s="255"/>
      <c r="H1086" s="258">
        <v>0.29699999999999999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211</v>
      </c>
      <c r="AU1086" s="264" t="s">
        <v>82</v>
      </c>
      <c r="AV1086" s="14" t="s">
        <v>82</v>
      </c>
      <c r="AW1086" s="14" t="s">
        <v>30</v>
      </c>
      <c r="AX1086" s="14" t="s">
        <v>73</v>
      </c>
      <c r="AY1086" s="264" t="s">
        <v>202</v>
      </c>
    </row>
    <row r="1087" s="13" customFormat="1">
      <c r="A1087" s="13"/>
      <c r="B1087" s="243"/>
      <c r="C1087" s="244"/>
      <c r="D1087" s="245" t="s">
        <v>211</v>
      </c>
      <c r="E1087" s="246" t="s">
        <v>1</v>
      </c>
      <c r="F1087" s="247" t="s">
        <v>775</v>
      </c>
      <c r="G1087" s="244"/>
      <c r="H1087" s="246" t="s">
        <v>1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3" t="s">
        <v>211</v>
      </c>
      <c r="AU1087" s="253" t="s">
        <v>82</v>
      </c>
      <c r="AV1087" s="13" t="s">
        <v>80</v>
      </c>
      <c r="AW1087" s="13" t="s">
        <v>30</v>
      </c>
      <c r="AX1087" s="13" t="s">
        <v>73</v>
      </c>
      <c r="AY1087" s="253" t="s">
        <v>202</v>
      </c>
    </row>
    <row r="1088" s="14" customFormat="1">
      <c r="A1088" s="14"/>
      <c r="B1088" s="254"/>
      <c r="C1088" s="255"/>
      <c r="D1088" s="245" t="s">
        <v>211</v>
      </c>
      <c r="E1088" s="256" t="s">
        <v>1</v>
      </c>
      <c r="F1088" s="257" t="s">
        <v>1168</v>
      </c>
      <c r="G1088" s="255"/>
      <c r="H1088" s="258">
        <v>1.3740000000000001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211</v>
      </c>
      <c r="AU1088" s="264" t="s">
        <v>82</v>
      </c>
      <c r="AV1088" s="14" t="s">
        <v>82</v>
      </c>
      <c r="AW1088" s="14" t="s">
        <v>30</v>
      </c>
      <c r="AX1088" s="14" t="s">
        <v>73</v>
      </c>
      <c r="AY1088" s="264" t="s">
        <v>202</v>
      </c>
    </row>
    <row r="1089" s="13" customFormat="1">
      <c r="A1089" s="13"/>
      <c r="B1089" s="243"/>
      <c r="C1089" s="244"/>
      <c r="D1089" s="245" t="s">
        <v>211</v>
      </c>
      <c r="E1089" s="246" t="s">
        <v>1</v>
      </c>
      <c r="F1089" s="247" t="s">
        <v>777</v>
      </c>
      <c r="G1089" s="244"/>
      <c r="H1089" s="246" t="s">
        <v>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3" t="s">
        <v>211</v>
      </c>
      <c r="AU1089" s="253" t="s">
        <v>82</v>
      </c>
      <c r="AV1089" s="13" t="s">
        <v>80</v>
      </c>
      <c r="AW1089" s="13" t="s">
        <v>30</v>
      </c>
      <c r="AX1089" s="13" t="s">
        <v>73</v>
      </c>
      <c r="AY1089" s="253" t="s">
        <v>202</v>
      </c>
    </row>
    <row r="1090" s="14" customFormat="1">
      <c r="A1090" s="14"/>
      <c r="B1090" s="254"/>
      <c r="C1090" s="255"/>
      <c r="D1090" s="245" t="s">
        <v>211</v>
      </c>
      <c r="E1090" s="256" t="s">
        <v>1</v>
      </c>
      <c r="F1090" s="257" t="s">
        <v>1169</v>
      </c>
      <c r="G1090" s="255"/>
      <c r="H1090" s="258">
        <v>1.6319999999999999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211</v>
      </c>
      <c r="AU1090" s="264" t="s">
        <v>82</v>
      </c>
      <c r="AV1090" s="14" t="s">
        <v>82</v>
      </c>
      <c r="AW1090" s="14" t="s">
        <v>30</v>
      </c>
      <c r="AX1090" s="14" t="s">
        <v>73</v>
      </c>
      <c r="AY1090" s="264" t="s">
        <v>202</v>
      </c>
    </row>
    <row r="1091" s="15" customFormat="1">
      <c r="A1091" s="15"/>
      <c r="B1091" s="265"/>
      <c r="C1091" s="266"/>
      <c r="D1091" s="245" t="s">
        <v>211</v>
      </c>
      <c r="E1091" s="267" t="s">
        <v>1</v>
      </c>
      <c r="F1091" s="268" t="s">
        <v>222</v>
      </c>
      <c r="G1091" s="266"/>
      <c r="H1091" s="269">
        <v>30.09</v>
      </c>
      <c r="I1091" s="270"/>
      <c r="J1091" s="266"/>
      <c r="K1091" s="266"/>
      <c r="L1091" s="271"/>
      <c r="M1091" s="272"/>
      <c r="N1091" s="273"/>
      <c r="O1091" s="273"/>
      <c r="P1091" s="273"/>
      <c r="Q1091" s="273"/>
      <c r="R1091" s="273"/>
      <c r="S1091" s="273"/>
      <c r="T1091" s="27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75" t="s">
        <v>211</v>
      </c>
      <c r="AU1091" s="275" t="s">
        <v>82</v>
      </c>
      <c r="AV1091" s="15" t="s">
        <v>209</v>
      </c>
      <c r="AW1091" s="15" t="s">
        <v>30</v>
      </c>
      <c r="AX1091" s="15" t="s">
        <v>80</v>
      </c>
      <c r="AY1091" s="275" t="s">
        <v>202</v>
      </c>
    </row>
    <row r="1092" s="2" customFormat="1" ht="21.75" customHeight="1">
      <c r="A1092" s="40"/>
      <c r="B1092" s="41"/>
      <c r="C1092" s="230" t="s">
        <v>1170</v>
      </c>
      <c r="D1092" s="230" t="s">
        <v>204</v>
      </c>
      <c r="E1092" s="231" t="s">
        <v>1150</v>
      </c>
      <c r="F1092" s="232" t="s">
        <v>1151</v>
      </c>
      <c r="G1092" s="233" t="s">
        <v>254</v>
      </c>
      <c r="H1092" s="234">
        <v>132.63</v>
      </c>
      <c r="I1092" s="235"/>
      <c r="J1092" s="236">
        <f>ROUND(I1092*H1092,2)</f>
        <v>0</v>
      </c>
      <c r="K1092" s="232" t="s">
        <v>208</v>
      </c>
      <c r="L1092" s="46"/>
      <c r="M1092" s="237" t="s">
        <v>1</v>
      </c>
      <c r="N1092" s="238" t="s">
        <v>38</v>
      </c>
      <c r="O1092" s="93"/>
      <c r="P1092" s="239">
        <f>O1092*H1092</f>
        <v>0</v>
      </c>
      <c r="Q1092" s="239">
        <v>0</v>
      </c>
      <c r="R1092" s="239">
        <f>Q1092*H1092</f>
        <v>0</v>
      </c>
      <c r="S1092" s="239">
        <v>0.044999999999999998</v>
      </c>
      <c r="T1092" s="240">
        <f>S1092*H1092</f>
        <v>5.9683499999999992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41" t="s">
        <v>209</v>
      </c>
      <c r="AT1092" s="241" t="s">
        <v>204</v>
      </c>
      <c r="AU1092" s="241" t="s">
        <v>82</v>
      </c>
      <c r="AY1092" s="19" t="s">
        <v>202</v>
      </c>
      <c r="BE1092" s="242">
        <f>IF(N1092="základní",J1092,0)</f>
        <v>0</v>
      </c>
      <c r="BF1092" s="242">
        <f>IF(N1092="snížená",J1092,0)</f>
        <v>0</v>
      </c>
      <c r="BG1092" s="242">
        <f>IF(N1092="zákl. přenesená",J1092,0)</f>
        <v>0</v>
      </c>
      <c r="BH1092" s="242">
        <f>IF(N1092="sníž. přenesená",J1092,0)</f>
        <v>0</v>
      </c>
      <c r="BI1092" s="242">
        <f>IF(N1092="nulová",J1092,0)</f>
        <v>0</v>
      </c>
      <c r="BJ1092" s="19" t="s">
        <v>80</v>
      </c>
      <c r="BK1092" s="242">
        <f>ROUND(I1092*H1092,2)</f>
        <v>0</v>
      </c>
      <c r="BL1092" s="19" t="s">
        <v>209</v>
      </c>
      <c r="BM1092" s="241" t="s">
        <v>1171</v>
      </c>
    </row>
    <row r="1093" s="13" customFormat="1">
      <c r="A1093" s="13"/>
      <c r="B1093" s="243"/>
      <c r="C1093" s="244"/>
      <c r="D1093" s="245" t="s">
        <v>211</v>
      </c>
      <c r="E1093" s="246" t="s">
        <v>1</v>
      </c>
      <c r="F1093" s="247" t="s">
        <v>556</v>
      </c>
      <c r="G1093" s="244"/>
      <c r="H1093" s="246" t="s">
        <v>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3" t="s">
        <v>211</v>
      </c>
      <c r="AU1093" s="253" t="s">
        <v>82</v>
      </c>
      <c r="AV1093" s="13" t="s">
        <v>80</v>
      </c>
      <c r="AW1093" s="13" t="s">
        <v>30</v>
      </c>
      <c r="AX1093" s="13" t="s">
        <v>73</v>
      </c>
      <c r="AY1093" s="253" t="s">
        <v>202</v>
      </c>
    </row>
    <row r="1094" s="14" customFormat="1">
      <c r="A1094" s="14"/>
      <c r="B1094" s="254"/>
      <c r="C1094" s="255"/>
      <c r="D1094" s="245" t="s">
        <v>211</v>
      </c>
      <c r="E1094" s="256" t="s">
        <v>1</v>
      </c>
      <c r="F1094" s="257" t="s">
        <v>1172</v>
      </c>
      <c r="G1094" s="255"/>
      <c r="H1094" s="258">
        <v>132.63</v>
      </c>
      <c r="I1094" s="259"/>
      <c r="J1094" s="255"/>
      <c r="K1094" s="255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4" t="s">
        <v>211</v>
      </c>
      <c r="AU1094" s="264" t="s">
        <v>82</v>
      </c>
      <c r="AV1094" s="14" t="s">
        <v>82</v>
      </c>
      <c r="AW1094" s="14" t="s">
        <v>30</v>
      </c>
      <c r="AX1094" s="14" t="s">
        <v>80</v>
      </c>
      <c r="AY1094" s="264" t="s">
        <v>202</v>
      </c>
    </row>
    <row r="1095" s="2" customFormat="1" ht="21.75" customHeight="1">
      <c r="A1095" s="40"/>
      <c r="B1095" s="41"/>
      <c r="C1095" s="230" t="s">
        <v>1173</v>
      </c>
      <c r="D1095" s="230" t="s">
        <v>204</v>
      </c>
      <c r="E1095" s="231" t="s">
        <v>1174</v>
      </c>
      <c r="F1095" s="232" t="s">
        <v>1175</v>
      </c>
      <c r="G1095" s="233" t="s">
        <v>207</v>
      </c>
      <c r="H1095" s="234">
        <v>59.472000000000001</v>
      </c>
      <c r="I1095" s="235"/>
      <c r="J1095" s="236">
        <f>ROUND(I1095*H1095,2)</f>
        <v>0</v>
      </c>
      <c r="K1095" s="232" t="s">
        <v>208</v>
      </c>
      <c r="L1095" s="46"/>
      <c r="M1095" s="237" t="s">
        <v>1</v>
      </c>
      <c r="N1095" s="238" t="s">
        <v>38</v>
      </c>
      <c r="O1095" s="93"/>
      <c r="P1095" s="239">
        <f>O1095*H1095</f>
        <v>0</v>
      </c>
      <c r="Q1095" s="239">
        <v>0</v>
      </c>
      <c r="R1095" s="239">
        <f>Q1095*H1095</f>
        <v>0</v>
      </c>
      <c r="S1095" s="239">
        <v>1.3999999999999999</v>
      </c>
      <c r="T1095" s="240">
        <f>S1095*H1095</f>
        <v>83.260800000000003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1" t="s">
        <v>209</v>
      </c>
      <c r="AT1095" s="241" t="s">
        <v>204</v>
      </c>
      <c r="AU1095" s="241" t="s">
        <v>82</v>
      </c>
      <c r="AY1095" s="19" t="s">
        <v>202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9" t="s">
        <v>80</v>
      </c>
      <c r="BK1095" s="242">
        <f>ROUND(I1095*H1095,2)</f>
        <v>0</v>
      </c>
      <c r="BL1095" s="19" t="s">
        <v>209</v>
      </c>
      <c r="BM1095" s="241" t="s">
        <v>1176</v>
      </c>
    </row>
    <row r="1096" s="13" customFormat="1">
      <c r="A1096" s="13"/>
      <c r="B1096" s="243"/>
      <c r="C1096" s="244"/>
      <c r="D1096" s="245" t="s">
        <v>211</v>
      </c>
      <c r="E1096" s="246" t="s">
        <v>1</v>
      </c>
      <c r="F1096" s="247" t="s">
        <v>734</v>
      </c>
      <c r="G1096" s="244"/>
      <c r="H1096" s="246" t="s">
        <v>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211</v>
      </c>
      <c r="AU1096" s="253" t="s">
        <v>82</v>
      </c>
      <c r="AV1096" s="13" t="s">
        <v>80</v>
      </c>
      <c r="AW1096" s="13" t="s">
        <v>30</v>
      </c>
      <c r="AX1096" s="13" t="s">
        <v>73</v>
      </c>
      <c r="AY1096" s="253" t="s">
        <v>202</v>
      </c>
    </row>
    <row r="1097" s="14" customFormat="1">
      <c r="A1097" s="14"/>
      <c r="B1097" s="254"/>
      <c r="C1097" s="255"/>
      <c r="D1097" s="245" t="s">
        <v>211</v>
      </c>
      <c r="E1097" s="256" t="s">
        <v>1</v>
      </c>
      <c r="F1097" s="257" t="s">
        <v>1177</v>
      </c>
      <c r="G1097" s="255"/>
      <c r="H1097" s="258">
        <v>28.591999999999999</v>
      </c>
      <c r="I1097" s="259"/>
      <c r="J1097" s="255"/>
      <c r="K1097" s="255"/>
      <c r="L1097" s="260"/>
      <c r="M1097" s="261"/>
      <c r="N1097" s="262"/>
      <c r="O1097" s="262"/>
      <c r="P1097" s="262"/>
      <c r="Q1097" s="262"/>
      <c r="R1097" s="262"/>
      <c r="S1097" s="262"/>
      <c r="T1097" s="26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4" t="s">
        <v>211</v>
      </c>
      <c r="AU1097" s="264" t="s">
        <v>82</v>
      </c>
      <c r="AV1097" s="14" t="s">
        <v>82</v>
      </c>
      <c r="AW1097" s="14" t="s">
        <v>30</v>
      </c>
      <c r="AX1097" s="14" t="s">
        <v>73</v>
      </c>
      <c r="AY1097" s="264" t="s">
        <v>202</v>
      </c>
    </row>
    <row r="1098" s="13" customFormat="1">
      <c r="A1098" s="13"/>
      <c r="B1098" s="243"/>
      <c r="C1098" s="244"/>
      <c r="D1098" s="245" t="s">
        <v>211</v>
      </c>
      <c r="E1098" s="246" t="s">
        <v>1</v>
      </c>
      <c r="F1098" s="247" t="s">
        <v>757</v>
      </c>
      <c r="G1098" s="244"/>
      <c r="H1098" s="246" t="s">
        <v>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211</v>
      </c>
      <c r="AU1098" s="253" t="s">
        <v>82</v>
      </c>
      <c r="AV1098" s="13" t="s">
        <v>80</v>
      </c>
      <c r="AW1098" s="13" t="s">
        <v>30</v>
      </c>
      <c r="AX1098" s="13" t="s">
        <v>73</v>
      </c>
      <c r="AY1098" s="253" t="s">
        <v>202</v>
      </c>
    </row>
    <row r="1099" s="14" customFormat="1">
      <c r="A1099" s="14"/>
      <c r="B1099" s="254"/>
      <c r="C1099" s="255"/>
      <c r="D1099" s="245" t="s">
        <v>211</v>
      </c>
      <c r="E1099" s="256" t="s">
        <v>1</v>
      </c>
      <c r="F1099" s="257" t="s">
        <v>1178</v>
      </c>
      <c r="G1099" s="255"/>
      <c r="H1099" s="258">
        <v>3.5510000000000002</v>
      </c>
      <c r="I1099" s="259"/>
      <c r="J1099" s="255"/>
      <c r="K1099" s="255"/>
      <c r="L1099" s="260"/>
      <c r="M1099" s="261"/>
      <c r="N1099" s="262"/>
      <c r="O1099" s="262"/>
      <c r="P1099" s="262"/>
      <c r="Q1099" s="262"/>
      <c r="R1099" s="262"/>
      <c r="S1099" s="262"/>
      <c r="T1099" s="26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4" t="s">
        <v>211</v>
      </c>
      <c r="AU1099" s="264" t="s">
        <v>82</v>
      </c>
      <c r="AV1099" s="14" t="s">
        <v>82</v>
      </c>
      <c r="AW1099" s="14" t="s">
        <v>30</v>
      </c>
      <c r="AX1099" s="14" t="s">
        <v>73</v>
      </c>
      <c r="AY1099" s="264" t="s">
        <v>202</v>
      </c>
    </row>
    <row r="1100" s="13" customFormat="1">
      <c r="A1100" s="13"/>
      <c r="B1100" s="243"/>
      <c r="C1100" s="244"/>
      <c r="D1100" s="245" t="s">
        <v>211</v>
      </c>
      <c r="E1100" s="246" t="s">
        <v>1</v>
      </c>
      <c r="F1100" s="247" t="s">
        <v>558</v>
      </c>
      <c r="G1100" s="244"/>
      <c r="H1100" s="246" t="s">
        <v>1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211</v>
      </c>
      <c r="AU1100" s="253" t="s">
        <v>82</v>
      </c>
      <c r="AV1100" s="13" t="s">
        <v>80</v>
      </c>
      <c r="AW1100" s="13" t="s">
        <v>30</v>
      </c>
      <c r="AX1100" s="13" t="s">
        <v>73</v>
      </c>
      <c r="AY1100" s="253" t="s">
        <v>202</v>
      </c>
    </row>
    <row r="1101" s="14" customFormat="1">
      <c r="A1101" s="14"/>
      <c r="B1101" s="254"/>
      <c r="C1101" s="255"/>
      <c r="D1101" s="245" t="s">
        <v>211</v>
      </c>
      <c r="E1101" s="256" t="s">
        <v>1</v>
      </c>
      <c r="F1101" s="257" t="s">
        <v>1179</v>
      </c>
      <c r="G1101" s="255"/>
      <c r="H1101" s="258">
        <v>3.456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4" t="s">
        <v>211</v>
      </c>
      <c r="AU1101" s="264" t="s">
        <v>82</v>
      </c>
      <c r="AV1101" s="14" t="s">
        <v>82</v>
      </c>
      <c r="AW1101" s="14" t="s">
        <v>30</v>
      </c>
      <c r="AX1101" s="14" t="s">
        <v>73</v>
      </c>
      <c r="AY1101" s="264" t="s">
        <v>202</v>
      </c>
    </row>
    <row r="1102" s="13" customFormat="1">
      <c r="A1102" s="13"/>
      <c r="B1102" s="243"/>
      <c r="C1102" s="244"/>
      <c r="D1102" s="245" t="s">
        <v>211</v>
      </c>
      <c r="E1102" s="246" t="s">
        <v>1</v>
      </c>
      <c r="F1102" s="247" t="s">
        <v>556</v>
      </c>
      <c r="G1102" s="244"/>
      <c r="H1102" s="246" t="s">
        <v>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211</v>
      </c>
      <c r="AU1102" s="253" t="s">
        <v>82</v>
      </c>
      <c r="AV1102" s="13" t="s">
        <v>80</v>
      </c>
      <c r="AW1102" s="13" t="s">
        <v>30</v>
      </c>
      <c r="AX1102" s="13" t="s">
        <v>73</v>
      </c>
      <c r="AY1102" s="253" t="s">
        <v>202</v>
      </c>
    </row>
    <row r="1103" s="14" customFormat="1">
      <c r="A1103" s="14"/>
      <c r="B1103" s="254"/>
      <c r="C1103" s="255"/>
      <c r="D1103" s="245" t="s">
        <v>211</v>
      </c>
      <c r="E1103" s="256" t="s">
        <v>1</v>
      </c>
      <c r="F1103" s="257" t="s">
        <v>1180</v>
      </c>
      <c r="G1103" s="255"/>
      <c r="H1103" s="258">
        <v>23.873000000000001</v>
      </c>
      <c r="I1103" s="259"/>
      <c r="J1103" s="255"/>
      <c r="K1103" s="255"/>
      <c r="L1103" s="260"/>
      <c r="M1103" s="261"/>
      <c r="N1103" s="262"/>
      <c r="O1103" s="262"/>
      <c r="P1103" s="262"/>
      <c r="Q1103" s="262"/>
      <c r="R1103" s="262"/>
      <c r="S1103" s="262"/>
      <c r="T1103" s="26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4" t="s">
        <v>211</v>
      </c>
      <c r="AU1103" s="264" t="s">
        <v>82</v>
      </c>
      <c r="AV1103" s="14" t="s">
        <v>82</v>
      </c>
      <c r="AW1103" s="14" t="s">
        <v>30</v>
      </c>
      <c r="AX1103" s="14" t="s">
        <v>73</v>
      </c>
      <c r="AY1103" s="264" t="s">
        <v>202</v>
      </c>
    </row>
    <row r="1104" s="15" customFormat="1">
      <c r="A1104" s="15"/>
      <c r="B1104" s="265"/>
      <c r="C1104" s="266"/>
      <c r="D1104" s="245" t="s">
        <v>211</v>
      </c>
      <c r="E1104" s="267" t="s">
        <v>1</v>
      </c>
      <c r="F1104" s="268" t="s">
        <v>222</v>
      </c>
      <c r="G1104" s="266"/>
      <c r="H1104" s="269">
        <v>59.472000000000008</v>
      </c>
      <c r="I1104" s="270"/>
      <c r="J1104" s="266"/>
      <c r="K1104" s="266"/>
      <c r="L1104" s="271"/>
      <c r="M1104" s="272"/>
      <c r="N1104" s="273"/>
      <c r="O1104" s="273"/>
      <c r="P1104" s="273"/>
      <c r="Q1104" s="273"/>
      <c r="R1104" s="273"/>
      <c r="S1104" s="273"/>
      <c r="T1104" s="27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5" t="s">
        <v>211</v>
      </c>
      <c r="AU1104" s="275" t="s">
        <v>82</v>
      </c>
      <c r="AV1104" s="15" t="s">
        <v>209</v>
      </c>
      <c r="AW1104" s="15" t="s">
        <v>30</v>
      </c>
      <c r="AX1104" s="15" t="s">
        <v>80</v>
      </c>
      <c r="AY1104" s="275" t="s">
        <v>202</v>
      </c>
    </row>
    <row r="1105" s="2" customFormat="1" ht="24.15" customHeight="1">
      <c r="A1105" s="40"/>
      <c r="B1105" s="41"/>
      <c r="C1105" s="230" t="s">
        <v>1181</v>
      </c>
      <c r="D1105" s="230" t="s">
        <v>204</v>
      </c>
      <c r="E1105" s="231" t="s">
        <v>1182</v>
      </c>
      <c r="F1105" s="232" t="s">
        <v>1183</v>
      </c>
      <c r="G1105" s="233" t="s">
        <v>254</v>
      </c>
      <c r="H1105" s="234">
        <v>1.44</v>
      </c>
      <c r="I1105" s="235"/>
      <c r="J1105" s="236">
        <f>ROUND(I1105*H1105,2)</f>
        <v>0</v>
      </c>
      <c r="K1105" s="232" t="s">
        <v>208</v>
      </c>
      <c r="L1105" s="46"/>
      <c r="M1105" s="237" t="s">
        <v>1</v>
      </c>
      <c r="N1105" s="238" t="s">
        <v>38</v>
      </c>
      <c r="O1105" s="93"/>
      <c r="P1105" s="239">
        <f>O1105*H1105</f>
        <v>0</v>
      </c>
      <c r="Q1105" s="239">
        <v>0</v>
      </c>
      <c r="R1105" s="239">
        <f>Q1105*H1105</f>
        <v>0</v>
      </c>
      <c r="S1105" s="239">
        <v>0.041000000000000002</v>
      </c>
      <c r="T1105" s="240">
        <f>S1105*H1105</f>
        <v>0.059040000000000002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1" t="s">
        <v>209</v>
      </c>
      <c r="AT1105" s="241" t="s">
        <v>204</v>
      </c>
      <c r="AU1105" s="241" t="s">
        <v>82</v>
      </c>
      <c r="AY1105" s="19" t="s">
        <v>202</v>
      </c>
      <c r="BE1105" s="242">
        <f>IF(N1105="základní",J1105,0)</f>
        <v>0</v>
      </c>
      <c r="BF1105" s="242">
        <f>IF(N1105="snížená",J1105,0)</f>
        <v>0</v>
      </c>
      <c r="BG1105" s="242">
        <f>IF(N1105="zákl. přenesená",J1105,0)</f>
        <v>0</v>
      </c>
      <c r="BH1105" s="242">
        <f>IF(N1105="sníž. přenesená",J1105,0)</f>
        <v>0</v>
      </c>
      <c r="BI1105" s="242">
        <f>IF(N1105="nulová",J1105,0)</f>
        <v>0</v>
      </c>
      <c r="BJ1105" s="19" t="s">
        <v>80</v>
      </c>
      <c r="BK1105" s="242">
        <f>ROUND(I1105*H1105,2)</f>
        <v>0</v>
      </c>
      <c r="BL1105" s="19" t="s">
        <v>209</v>
      </c>
      <c r="BM1105" s="241" t="s">
        <v>1184</v>
      </c>
    </row>
    <row r="1106" s="13" customFormat="1">
      <c r="A1106" s="13"/>
      <c r="B1106" s="243"/>
      <c r="C1106" s="244"/>
      <c r="D1106" s="245" t="s">
        <v>211</v>
      </c>
      <c r="E1106" s="246" t="s">
        <v>1</v>
      </c>
      <c r="F1106" s="247" t="s">
        <v>1185</v>
      </c>
      <c r="G1106" s="244"/>
      <c r="H1106" s="246" t="s">
        <v>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211</v>
      </c>
      <c r="AU1106" s="253" t="s">
        <v>82</v>
      </c>
      <c r="AV1106" s="13" t="s">
        <v>80</v>
      </c>
      <c r="AW1106" s="13" t="s">
        <v>30</v>
      </c>
      <c r="AX1106" s="13" t="s">
        <v>73</v>
      </c>
      <c r="AY1106" s="253" t="s">
        <v>202</v>
      </c>
    </row>
    <row r="1107" s="14" customFormat="1">
      <c r="A1107" s="14"/>
      <c r="B1107" s="254"/>
      <c r="C1107" s="255"/>
      <c r="D1107" s="245" t="s">
        <v>211</v>
      </c>
      <c r="E1107" s="256" t="s">
        <v>1</v>
      </c>
      <c r="F1107" s="257" t="s">
        <v>1186</v>
      </c>
      <c r="G1107" s="255"/>
      <c r="H1107" s="258">
        <v>1.44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4" t="s">
        <v>211</v>
      </c>
      <c r="AU1107" s="264" t="s">
        <v>82</v>
      </c>
      <c r="AV1107" s="14" t="s">
        <v>82</v>
      </c>
      <c r="AW1107" s="14" t="s">
        <v>30</v>
      </c>
      <c r="AX1107" s="14" t="s">
        <v>80</v>
      </c>
      <c r="AY1107" s="264" t="s">
        <v>202</v>
      </c>
    </row>
    <row r="1108" s="2" customFormat="1" ht="24.15" customHeight="1">
      <c r="A1108" s="40"/>
      <c r="B1108" s="41"/>
      <c r="C1108" s="230" t="s">
        <v>1187</v>
      </c>
      <c r="D1108" s="230" t="s">
        <v>204</v>
      </c>
      <c r="E1108" s="231" t="s">
        <v>1188</v>
      </c>
      <c r="F1108" s="232" t="s">
        <v>1189</v>
      </c>
      <c r="G1108" s="233" t="s">
        <v>254</v>
      </c>
      <c r="H1108" s="234">
        <v>12.872999999999999</v>
      </c>
      <c r="I1108" s="235"/>
      <c r="J1108" s="236">
        <f>ROUND(I1108*H1108,2)</f>
        <v>0</v>
      </c>
      <c r="K1108" s="232" t="s">
        <v>208</v>
      </c>
      <c r="L1108" s="46"/>
      <c r="M1108" s="237" t="s">
        <v>1</v>
      </c>
      <c r="N1108" s="238" t="s">
        <v>38</v>
      </c>
      <c r="O1108" s="93"/>
      <c r="P1108" s="239">
        <f>O1108*H1108</f>
        <v>0</v>
      </c>
      <c r="Q1108" s="239">
        <v>0</v>
      </c>
      <c r="R1108" s="239">
        <f>Q1108*H1108</f>
        <v>0</v>
      </c>
      <c r="S1108" s="239">
        <v>0.062</v>
      </c>
      <c r="T1108" s="240">
        <f>S1108*H1108</f>
        <v>0.798126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1" t="s">
        <v>209</v>
      </c>
      <c r="AT1108" s="241" t="s">
        <v>204</v>
      </c>
      <c r="AU1108" s="241" t="s">
        <v>82</v>
      </c>
      <c r="AY1108" s="19" t="s">
        <v>202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9" t="s">
        <v>80</v>
      </c>
      <c r="BK1108" s="242">
        <f>ROUND(I1108*H1108,2)</f>
        <v>0</v>
      </c>
      <c r="BL1108" s="19" t="s">
        <v>209</v>
      </c>
      <c r="BM1108" s="241" t="s">
        <v>1190</v>
      </c>
    </row>
    <row r="1109" s="13" customFormat="1">
      <c r="A1109" s="13"/>
      <c r="B1109" s="243"/>
      <c r="C1109" s="244"/>
      <c r="D1109" s="245" t="s">
        <v>211</v>
      </c>
      <c r="E1109" s="246" t="s">
        <v>1</v>
      </c>
      <c r="F1109" s="247" t="s">
        <v>387</v>
      </c>
      <c r="G1109" s="244"/>
      <c r="H1109" s="246" t="s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211</v>
      </c>
      <c r="AU1109" s="253" t="s">
        <v>82</v>
      </c>
      <c r="AV1109" s="13" t="s">
        <v>80</v>
      </c>
      <c r="AW1109" s="13" t="s">
        <v>30</v>
      </c>
      <c r="AX1109" s="13" t="s">
        <v>73</v>
      </c>
      <c r="AY1109" s="253" t="s">
        <v>202</v>
      </c>
    </row>
    <row r="1110" s="14" customFormat="1">
      <c r="A1110" s="14"/>
      <c r="B1110" s="254"/>
      <c r="C1110" s="255"/>
      <c r="D1110" s="245" t="s">
        <v>211</v>
      </c>
      <c r="E1110" s="256" t="s">
        <v>1</v>
      </c>
      <c r="F1110" s="257" t="s">
        <v>1191</v>
      </c>
      <c r="G1110" s="255"/>
      <c r="H1110" s="258">
        <v>3.7589999999999999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4" t="s">
        <v>211</v>
      </c>
      <c r="AU1110" s="264" t="s">
        <v>82</v>
      </c>
      <c r="AV1110" s="14" t="s">
        <v>82</v>
      </c>
      <c r="AW1110" s="14" t="s">
        <v>30</v>
      </c>
      <c r="AX1110" s="14" t="s">
        <v>73</v>
      </c>
      <c r="AY1110" s="264" t="s">
        <v>202</v>
      </c>
    </row>
    <row r="1111" s="13" customFormat="1">
      <c r="A1111" s="13"/>
      <c r="B1111" s="243"/>
      <c r="C1111" s="244"/>
      <c r="D1111" s="245" t="s">
        <v>211</v>
      </c>
      <c r="E1111" s="246" t="s">
        <v>1</v>
      </c>
      <c r="F1111" s="247" t="s">
        <v>415</v>
      </c>
      <c r="G1111" s="244"/>
      <c r="H1111" s="246" t="s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211</v>
      </c>
      <c r="AU1111" s="253" t="s">
        <v>82</v>
      </c>
      <c r="AV1111" s="13" t="s">
        <v>80</v>
      </c>
      <c r="AW1111" s="13" t="s">
        <v>30</v>
      </c>
      <c r="AX1111" s="13" t="s">
        <v>73</v>
      </c>
      <c r="AY1111" s="253" t="s">
        <v>202</v>
      </c>
    </row>
    <row r="1112" s="14" customFormat="1">
      <c r="A1112" s="14"/>
      <c r="B1112" s="254"/>
      <c r="C1112" s="255"/>
      <c r="D1112" s="245" t="s">
        <v>211</v>
      </c>
      <c r="E1112" s="256" t="s">
        <v>1</v>
      </c>
      <c r="F1112" s="257" t="s">
        <v>1192</v>
      </c>
      <c r="G1112" s="255"/>
      <c r="H1112" s="258">
        <v>9.1140000000000008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4" t="s">
        <v>211</v>
      </c>
      <c r="AU1112" s="264" t="s">
        <v>82</v>
      </c>
      <c r="AV1112" s="14" t="s">
        <v>82</v>
      </c>
      <c r="AW1112" s="14" t="s">
        <v>30</v>
      </c>
      <c r="AX1112" s="14" t="s">
        <v>73</v>
      </c>
      <c r="AY1112" s="264" t="s">
        <v>202</v>
      </c>
    </row>
    <row r="1113" s="15" customFormat="1">
      <c r="A1113" s="15"/>
      <c r="B1113" s="265"/>
      <c r="C1113" s="266"/>
      <c r="D1113" s="245" t="s">
        <v>211</v>
      </c>
      <c r="E1113" s="267" t="s">
        <v>1</v>
      </c>
      <c r="F1113" s="268" t="s">
        <v>222</v>
      </c>
      <c r="G1113" s="266"/>
      <c r="H1113" s="269">
        <v>12.873000000000001</v>
      </c>
      <c r="I1113" s="270"/>
      <c r="J1113" s="266"/>
      <c r="K1113" s="266"/>
      <c r="L1113" s="271"/>
      <c r="M1113" s="272"/>
      <c r="N1113" s="273"/>
      <c r="O1113" s="273"/>
      <c r="P1113" s="273"/>
      <c r="Q1113" s="273"/>
      <c r="R1113" s="273"/>
      <c r="S1113" s="273"/>
      <c r="T1113" s="27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5" t="s">
        <v>211</v>
      </c>
      <c r="AU1113" s="275" t="s">
        <v>82</v>
      </c>
      <c r="AV1113" s="15" t="s">
        <v>209</v>
      </c>
      <c r="AW1113" s="15" t="s">
        <v>30</v>
      </c>
      <c r="AX1113" s="15" t="s">
        <v>80</v>
      </c>
      <c r="AY1113" s="275" t="s">
        <v>202</v>
      </c>
    </row>
    <row r="1114" s="2" customFormat="1" ht="24.15" customHeight="1">
      <c r="A1114" s="40"/>
      <c r="B1114" s="41"/>
      <c r="C1114" s="230" t="s">
        <v>1193</v>
      </c>
      <c r="D1114" s="230" t="s">
        <v>204</v>
      </c>
      <c r="E1114" s="231" t="s">
        <v>1194</v>
      </c>
      <c r="F1114" s="232" t="s">
        <v>1195</v>
      </c>
      <c r="G1114" s="233" t="s">
        <v>254</v>
      </c>
      <c r="H1114" s="234">
        <v>0.25600000000000001</v>
      </c>
      <c r="I1114" s="235"/>
      <c r="J1114" s="236">
        <f>ROUND(I1114*H1114,2)</f>
        <v>0</v>
      </c>
      <c r="K1114" s="232" t="s">
        <v>208</v>
      </c>
      <c r="L1114" s="46"/>
      <c r="M1114" s="237" t="s">
        <v>1</v>
      </c>
      <c r="N1114" s="238" t="s">
        <v>38</v>
      </c>
      <c r="O1114" s="93"/>
      <c r="P1114" s="239">
        <f>O1114*H1114</f>
        <v>0</v>
      </c>
      <c r="Q1114" s="239">
        <v>0</v>
      </c>
      <c r="R1114" s="239">
        <f>Q1114*H1114</f>
        <v>0</v>
      </c>
      <c r="S1114" s="239">
        <v>0.048000000000000001</v>
      </c>
      <c r="T1114" s="240">
        <f>S1114*H1114</f>
        <v>0.012288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1" t="s">
        <v>209</v>
      </c>
      <c r="AT1114" s="241" t="s">
        <v>204</v>
      </c>
      <c r="AU1114" s="241" t="s">
        <v>82</v>
      </c>
      <c r="AY1114" s="19" t="s">
        <v>202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9" t="s">
        <v>80</v>
      </c>
      <c r="BK1114" s="242">
        <f>ROUND(I1114*H1114,2)</f>
        <v>0</v>
      </c>
      <c r="BL1114" s="19" t="s">
        <v>209</v>
      </c>
      <c r="BM1114" s="241" t="s">
        <v>1196</v>
      </c>
    </row>
    <row r="1115" s="13" customFormat="1">
      <c r="A1115" s="13"/>
      <c r="B1115" s="243"/>
      <c r="C1115" s="244"/>
      <c r="D1115" s="245" t="s">
        <v>211</v>
      </c>
      <c r="E1115" s="246" t="s">
        <v>1</v>
      </c>
      <c r="F1115" s="247" t="s">
        <v>387</v>
      </c>
      <c r="G1115" s="244"/>
      <c r="H1115" s="246" t="s">
        <v>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3" t="s">
        <v>211</v>
      </c>
      <c r="AU1115" s="253" t="s">
        <v>82</v>
      </c>
      <c r="AV1115" s="13" t="s">
        <v>80</v>
      </c>
      <c r="AW1115" s="13" t="s">
        <v>30</v>
      </c>
      <c r="AX1115" s="13" t="s">
        <v>73</v>
      </c>
      <c r="AY1115" s="253" t="s">
        <v>202</v>
      </c>
    </row>
    <row r="1116" s="14" customFormat="1">
      <c r="A1116" s="14"/>
      <c r="B1116" s="254"/>
      <c r="C1116" s="255"/>
      <c r="D1116" s="245" t="s">
        <v>211</v>
      </c>
      <c r="E1116" s="256" t="s">
        <v>1</v>
      </c>
      <c r="F1116" s="257" t="s">
        <v>1197</v>
      </c>
      <c r="G1116" s="255"/>
      <c r="H1116" s="258">
        <v>0.25600000000000001</v>
      </c>
      <c r="I1116" s="259"/>
      <c r="J1116" s="255"/>
      <c r="K1116" s="255"/>
      <c r="L1116" s="260"/>
      <c r="M1116" s="261"/>
      <c r="N1116" s="262"/>
      <c r="O1116" s="262"/>
      <c r="P1116" s="262"/>
      <c r="Q1116" s="262"/>
      <c r="R1116" s="262"/>
      <c r="S1116" s="262"/>
      <c r="T1116" s="26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4" t="s">
        <v>211</v>
      </c>
      <c r="AU1116" s="264" t="s">
        <v>82</v>
      </c>
      <c r="AV1116" s="14" t="s">
        <v>82</v>
      </c>
      <c r="AW1116" s="14" t="s">
        <v>30</v>
      </c>
      <c r="AX1116" s="14" t="s">
        <v>80</v>
      </c>
      <c r="AY1116" s="264" t="s">
        <v>202</v>
      </c>
    </row>
    <row r="1117" s="2" customFormat="1" ht="24.15" customHeight="1">
      <c r="A1117" s="40"/>
      <c r="B1117" s="41"/>
      <c r="C1117" s="230" t="s">
        <v>1198</v>
      </c>
      <c r="D1117" s="230" t="s">
        <v>204</v>
      </c>
      <c r="E1117" s="231" t="s">
        <v>1199</v>
      </c>
      <c r="F1117" s="232" t="s">
        <v>1200</v>
      </c>
      <c r="G1117" s="233" t="s">
        <v>254</v>
      </c>
      <c r="H1117" s="234">
        <v>1.161</v>
      </c>
      <c r="I1117" s="235"/>
      <c r="J1117" s="236">
        <f>ROUND(I1117*H1117,2)</f>
        <v>0</v>
      </c>
      <c r="K1117" s="232" t="s">
        <v>208</v>
      </c>
      <c r="L1117" s="46"/>
      <c r="M1117" s="237" t="s">
        <v>1</v>
      </c>
      <c r="N1117" s="238" t="s">
        <v>38</v>
      </c>
      <c r="O1117" s="93"/>
      <c r="P1117" s="239">
        <f>O1117*H1117</f>
        <v>0</v>
      </c>
      <c r="Q1117" s="239">
        <v>0</v>
      </c>
      <c r="R1117" s="239">
        <f>Q1117*H1117</f>
        <v>0</v>
      </c>
      <c r="S1117" s="239">
        <v>0.037999999999999999</v>
      </c>
      <c r="T1117" s="240">
        <f>S1117*H1117</f>
        <v>0.044117999999999997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1" t="s">
        <v>209</v>
      </c>
      <c r="AT1117" s="241" t="s">
        <v>204</v>
      </c>
      <c r="AU1117" s="241" t="s">
        <v>82</v>
      </c>
      <c r="AY1117" s="19" t="s">
        <v>202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9" t="s">
        <v>80</v>
      </c>
      <c r="BK1117" s="242">
        <f>ROUND(I1117*H1117,2)</f>
        <v>0</v>
      </c>
      <c r="BL1117" s="19" t="s">
        <v>209</v>
      </c>
      <c r="BM1117" s="241" t="s">
        <v>1201</v>
      </c>
    </row>
    <row r="1118" s="13" customFormat="1">
      <c r="A1118" s="13"/>
      <c r="B1118" s="243"/>
      <c r="C1118" s="244"/>
      <c r="D1118" s="245" t="s">
        <v>211</v>
      </c>
      <c r="E1118" s="246" t="s">
        <v>1</v>
      </c>
      <c r="F1118" s="247" t="s">
        <v>387</v>
      </c>
      <c r="G1118" s="244"/>
      <c r="H1118" s="246" t="s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211</v>
      </c>
      <c r="AU1118" s="253" t="s">
        <v>82</v>
      </c>
      <c r="AV1118" s="13" t="s">
        <v>80</v>
      </c>
      <c r="AW1118" s="13" t="s">
        <v>30</v>
      </c>
      <c r="AX1118" s="13" t="s">
        <v>73</v>
      </c>
      <c r="AY1118" s="253" t="s">
        <v>202</v>
      </c>
    </row>
    <row r="1119" s="14" customFormat="1">
      <c r="A1119" s="14"/>
      <c r="B1119" s="254"/>
      <c r="C1119" s="255"/>
      <c r="D1119" s="245" t="s">
        <v>211</v>
      </c>
      <c r="E1119" s="256" t="s">
        <v>1</v>
      </c>
      <c r="F1119" s="257" t="s">
        <v>1202</v>
      </c>
      <c r="G1119" s="255"/>
      <c r="H1119" s="258">
        <v>1.161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4" t="s">
        <v>211</v>
      </c>
      <c r="AU1119" s="264" t="s">
        <v>82</v>
      </c>
      <c r="AV1119" s="14" t="s">
        <v>82</v>
      </c>
      <c r="AW1119" s="14" t="s">
        <v>30</v>
      </c>
      <c r="AX1119" s="14" t="s">
        <v>80</v>
      </c>
      <c r="AY1119" s="264" t="s">
        <v>202</v>
      </c>
    </row>
    <row r="1120" s="2" customFormat="1" ht="21.75" customHeight="1">
      <c r="A1120" s="40"/>
      <c r="B1120" s="41"/>
      <c r="C1120" s="230" t="s">
        <v>1203</v>
      </c>
      <c r="D1120" s="230" t="s">
        <v>204</v>
      </c>
      <c r="E1120" s="231" t="s">
        <v>1204</v>
      </c>
      <c r="F1120" s="232" t="s">
        <v>1205</v>
      </c>
      <c r="G1120" s="233" t="s">
        <v>254</v>
      </c>
      <c r="H1120" s="234">
        <v>2.02</v>
      </c>
      <c r="I1120" s="235"/>
      <c r="J1120" s="236">
        <f>ROUND(I1120*H1120,2)</f>
        <v>0</v>
      </c>
      <c r="K1120" s="232" t="s">
        <v>208</v>
      </c>
      <c r="L1120" s="46"/>
      <c r="M1120" s="237" t="s">
        <v>1</v>
      </c>
      <c r="N1120" s="238" t="s">
        <v>38</v>
      </c>
      <c r="O1120" s="93"/>
      <c r="P1120" s="239">
        <f>O1120*H1120</f>
        <v>0</v>
      </c>
      <c r="Q1120" s="239">
        <v>0</v>
      </c>
      <c r="R1120" s="239">
        <f>Q1120*H1120</f>
        <v>0</v>
      </c>
      <c r="S1120" s="239">
        <v>0.067000000000000004</v>
      </c>
      <c r="T1120" s="240">
        <f>S1120*H1120</f>
        <v>0.13534000000000002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1" t="s">
        <v>209</v>
      </c>
      <c r="AT1120" s="241" t="s">
        <v>204</v>
      </c>
      <c r="AU1120" s="241" t="s">
        <v>82</v>
      </c>
      <c r="AY1120" s="19" t="s">
        <v>202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9" t="s">
        <v>80</v>
      </c>
      <c r="BK1120" s="242">
        <f>ROUND(I1120*H1120,2)</f>
        <v>0</v>
      </c>
      <c r="BL1120" s="19" t="s">
        <v>209</v>
      </c>
      <c r="BM1120" s="241" t="s">
        <v>1206</v>
      </c>
    </row>
    <row r="1121" s="13" customFormat="1">
      <c r="A1121" s="13"/>
      <c r="B1121" s="243"/>
      <c r="C1121" s="244"/>
      <c r="D1121" s="245" t="s">
        <v>211</v>
      </c>
      <c r="E1121" s="246" t="s">
        <v>1</v>
      </c>
      <c r="F1121" s="247" t="s">
        <v>387</v>
      </c>
      <c r="G1121" s="244"/>
      <c r="H1121" s="246" t="s">
        <v>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211</v>
      </c>
      <c r="AU1121" s="253" t="s">
        <v>82</v>
      </c>
      <c r="AV1121" s="13" t="s">
        <v>80</v>
      </c>
      <c r="AW1121" s="13" t="s">
        <v>30</v>
      </c>
      <c r="AX1121" s="13" t="s">
        <v>73</v>
      </c>
      <c r="AY1121" s="253" t="s">
        <v>202</v>
      </c>
    </row>
    <row r="1122" s="14" customFormat="1">
      <c r="A1122" s="14"/>
      <c r="B1122" s="254"/>
      <c r="C1122" s="255"/>
      <c r="D1122" s="245" t="s">
        <v>211</v>
      </c>
      <c r="E1122" s="256" t="s">
        <v>1</v>
      </c>
      <c r="F1122" s="257" t="s">
        <v>1207</v>
      </c>
      <c r="G1122" s="255"/>
      <c r="H1122" s="258">
        <v>2.02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4" t="s">
        <v>211</v>
      </c>
      <c r="AU1122" s="264" t="s">
        <v>82</v>
      </c>
      <c r="AV1122" s="14" t="s">
        <v>82</v>
      </c>
      <c r="AW1122" s="14" t="s">
        <v>30</v>
      </c>
      <c r="AX1122" s="14" t="s">
        <v>80</v>
      </c>
      <c r="AY1122" s="264" t="s">
        <v>202</v>
      </c>
    </row>
    <row r="1123" s="2" customFormat="1" ht="16.5" customHeight="1">
      <c r="A1123" s="40"/>
      <c r="B1123" s="41"/>
      <c r="C1123" s="230" t="s">
        <v>1208</v>
      </c>
      <c r="D1123" s="230" t="s">
        <v>204</v>
      </c>
      <c r="E1123" s="231" t="s">
        <v>1209</v>
      </c>
      <c r="F1123" s="232" t="s">
        <v>1210</v>
      </c>
      <c r="G1123" s="233" t="s">
        <v>254</v>
      </c>
      <c r="H1123" s="234">
        <v>7.3440000000000003</v>
      </c>
      <c r="I1123" s="235"/>
      <c r="J1123" s="236">
        <f>ROUND(I1123*H1123,2)</f>
        <v>0</v>
      </c>
      <c r="K1123" s="232" t="s">
        <v>208</v>
      </c>
      <c r="L1123" s="46"/>
      <c r="M1123" s="237" t="s">
        <v>1</v>
      </c>
      <c r="N1123" s="238" t="s">
        <v>38</v>
      </c>
      <c r="O1123" s="93"/>
      <c r="P1123" s="239">
        <f>O1123*H1123</f>
        <v>0</v>
      </c>
      <c r="Q1123" s="239">
        <v>0</v>
      </c>
      <c r="R1123" s="239">
        <f>Q1123*H1123</f>
        <v>0</v>
      </c>
      <c r="S1123" s="239">
        <v>0.051999999999999998</v>
      </c>
      <c r="T1123" s="240">
        <f>S1123*H1123</f>
        <v>0.38188800000000001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1" t="s">
        <v>209</v>
      </c>
      <c r="AT1123" s="241" t="s">
        <v>204</v>
      </c>
      <c r="AU1123" s="241" t="s">
        <v>82</v>
      </c>
      <c r="AY1123" s="19" t="s">
        <v>202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9" t="s">
        <v>80</v>
      </c>
      <c r="BK1123" s="242">
        <f>ROUND(I1123*H1123,2)</f>
        <v>0</v>
      </c>
      <c r="BL1123" s="19" t="s">
        <v>209</v>
      </c>
      <c r="BM1123" s="241" t="s">
        <v>1211</v>
      </c>
    </row>
    <row r="1124" s="14" customFormat="1">
      <c r="A1124" s="14"/>
      <c r="B1124" s="254"/>
      <c r="C1124" s="255"/>
      <c r="D1124" s="245" t="s">
        <v>211</v>
      </c>
      <c r="E1124" s="256" t="s">
        <v>1</v>
      </c>
      <c r="F1124" s="257" t="s">
        <v>1212</v>
      </c>
      <c r="G1124" s="255"/>
      <c r="H1124" s="258">
        <v>7.3440000000000003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4" t="s">
        <v>211</v>
      </c>
      <c r="AU1124" s="264" t="s">
        <v>82</v>
      </c>
      <c r="AV1124" s="14" t="s">
        <v>82</v>
      </c>
      <c r="AW1124" s="14" t="s">
        <v>30</v>
      </c>
      <c r="AX1124" s="14" t="s">
        <v>80</v>
      </c>
      <c r="AY1124" s="264" t="s">
        <v>202</v>
      </c>
    </row>
    <row r="1125" s="2" customFormat="1" ht="21.75" customHeight="1">
      <c r="A1125" s="40"/>
      <c r="B1125" s="41"/>
      <c r="C1125" s="230" t="s">
        <v>1213</v>
      </c>
      <c r="D1125" s="230" t="s">
        <v>204</v>
      </c>
      <c r="E1125" s="231" t="s">
        <v>1214</v>
      </c>
      <c r="F1125" s="232" t="s">
        <v>1215</v>
      </c>
      <c r="G1125" s="233" t="s">
        <v>254</v>
      </c>
      <c r="H1125" s="234">
        <v>13.798</v>
      </c>
      <c r="I1125" s="235"/>
      <c r="J1125" s="236">
        <f>ROUND(I1125*H1125,2)</f>
        <v>0</v>
      </c>
      <c r="K1125" s="232" t="s">
        <v>208</v>
      </c>
      <c r="L1125" s="46"/>
      <c r="M1125" s="237" t="s">
        <v>1</v>
      </c>
      <c r="N1125" s="238" t="s">
        <v>38</v>
      </c>
      <c r="O1125" s="93"/>
      <c r="P1125" s="239">
        <f>O1125*H1125</f>
        <v>0</v>
      </c>
      <c r="Q1125" s="239">
        <v>0</v>
      </c>
      <c r="R1125" s="239">
        <f>Q1125*H1125</f>
        <v>0</v>
      </c>
      <c r="S1125" s="239">
        <v>0.075999999999999998</v>
      </c>
      <c r="T1125" s="240">
        <f>S1125*H1125</f>
        <v>1.048648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1" t="s">
        <v>209</v>
      </c>
      <c r="AT1125" s="241" t="s">
        <v>204</v>
      </c>
      <c r="AU1125" s="241" t="s">
        <v>82</v>
      </c>
      <c r="AY1125" s="19" t="s">
        <v>202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9" t="s">
        <v>80</v>
      </c>
      <c r="BK1125" s="242">
        <f>ROUND(I1125*H1125,2)</f>
        <v>0</v>
      </c>
      <c r="BL1125" s="19" t="s">
        <v>209</v>
      </c>
      <c r="BM1125" s="241" t="s">
        <v>1216</v>
      </c>
    </row>
    <row r="1126" s="13" customFormat="1">
      <c r="A1126" s="13"/>
      <c r="B1126" s="243"/>
      <c r="C1126" s="244"/>
      <c r="D1126" s="245" t="s">
        <v>211</v>
      </c>
      <c r="E1126" s="246" t="s">
        <v>1</v>
      </c>
      <c r="F1126" s="247" t="s">
        <v>387</v>
      </c>
      <c r="G1126" s="244"/>
      <c r="H1126" s="246" t="s">
        <v>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211</v>
      </c>
      <c r="AU1126" s="253" t="s">
        <v>82</v>
      </c>
      <c r="AV1126" s="13" t="s">
        <v>80</v>
      </c>
      <c r="AW1126" s="13" t="s">
        <v>30</v>
      </c>
      <c r="AX1126" s="13" t="s">
        <v>73</v>
      </c>
      <c r="AY1126" s="253" t="s">
        <v>202</v>
      </c>
    </row>
    <row r="1127" s="14" customFormat="1">
      <c r="A1127" s="14"/>
      <c r="B1127" s="254"/>
      <c r="C1127" s="255"/>
      <c r="D1127" s="245" t="s">
        <v>211</v>
      </c>
      <c r="E1127" s="256" t="s">
        <v>1</v>
      </c>
      <c r="F1127" s="257" t="s">
        <v>1217</v>
      </c>
      <c r="G1127" s="255"/>
      <c r="H1127" s="258">
        <v>1.7549999999999999</v>
      </c>
      <c r="I1127" s="259"/>
      <c r="J1127" s="255"/>
      <c r="K1127" s="255"/>
      <c r="L1127" s="260"/>
      <c r="M1127" s="261"/>
      <c r="N1127" s="262"/>
      <c r="O1127" s="262"/>
      <c r="P1127" s="262"/>
      <c r="Q1127" s="262"/>
      <c r="R1127" s="262"/>
      <c r="S1127" s="262"/>
      <c r="T1127" s="26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4" t="s">
        <v>211</v>
      </c>
      <c r="AU1127" s="264" t="s">
        <v>82</v>
      </c>
      <c r="AV1127" s="14" t="s">
        <v>82</v>
      </c>
      <c r="AW1127" s="14" t="s">
        <v>30</v>
      </c>
      <c r="AX1127" s="14" t="s">
        <v>73</v>
      </c>
      <c r="AY1127" s="264" t="s">
        <v>202</v>
      </c>
    </row>
    <row r="1128" s="14" customFormat="1">
      <c r="A1128" s="14"/>
      <c r="B1128" s="254"/>
      <c r="C1128" s="255"/>
      <c r="D1128" s="245" t="s">
        <v>211</v>
      </c>
      <c r="E1128" s="256" t="s">
        <v>1</v>
      </c>
      <c r="F1128" s="257" t="s">
        <v>1218</v>
      </c>
      <c r="G1128" s="255"/>
      <c r="H1128" s="258">
        <v>1.71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211</v>
      </c>
      <c r="AU1128" s="264" t="s">
        <v>82</v>
      </c>
      <c r="AV1128" s="14" t="s">
        <v>82</v>
      </c>
      <c r="AW1128" s="14" t="s">
        <v>30</v>
      </c>
      <c r="AX1128" s="14" t="s">
        <v>73</v>
      </c>
      <c r="AY1128" s="264" t="s">
        <v>202</v>
      </c>
    </row>
    <row r="1129" s="14" customFormat="1">
      <c r="A1129" s="14"/>
      <c r="B1129" s="254"/>
      <c r="C1129" s="255"/>
      <c r="D1129" s="245" t="s">
        <v>211</v>
      </c>
      <c r="E1129" s="256" t="s">
        <v>1</v>
      </c>
      <c r="F1129" s="257" t="s">
        <v>1219</v>
      </c>
      <c r="G1129" s="255"/>
      <c r="H1129" s="258">
        <v>1.845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211</v>
      </c>
      <c r="AU1129" s="264" t="s">
        <v>82</v>
      </c>
      <c r="AV1129" s="14" t="s">
        <v>82</v>
      </c>
      <c r="AW1129" s="14" t="s">
        <v>30</v>
      </c>
      <c r="AX1129" s="14" t="s">
        <v>73</v>
      </c>
      <c r="AY1129" s="264" t="s">
        <v>202</v>
      </c>
    </row>
    <row r="1130" s="14" customFormat="1">
      <c r="A1130" s="14"/>
      <c r="B1130" s="254"/>
      <c r="C1130" s="255"/>
      <c r="D1130" s="245" t="s">
        <v>211</v>
      </c>
      <c r="E1130" s="256" t="s">
        <v>1</v>
      </c>
      <c r="F1130" s="257" t="s">
        <v>1220</v>
      </c>
      <c r="G1130" s="255"/>
      <c r="H1130" s="258">
        <v>1.712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211</v>
      </c>
      <c r="AU1130" s="264" t="s">
        <v>82</v>
      </c>
      <c r="AV1130" s="14" t="s">
        <v>82</v>
      </c>
      <c r="AW1130" s="14" t="s">
        <v>30</v>
      </c>
      <c r="AX1130" s="14" t="s">
        <v>73</v>
      </c>
      <c r="AY1130" s="264" t="s">
        <v>202</v>
      </c>
    </row>
    <row r="1131" s="14" customFormat="1">
      <c r="A1131" s="14"/>
      <c r="B1131" s="254"/>
      <c r="C1131" s="255"/>
      <c r="D1131" s="245" t="s">
        <v>211</v>
      </c>
      <c r="E1131" s="256" t="s">
        <v>1</v>
      </c>
      <c r="F1131" s="257" t="s">
        <v>1221</v>
      </c>
      <c r="G1131" s="255"/>
      <c r="H1131" s="258">
        <v>1.6319999999999999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211</v>
      </c>
      <c r="AU1131" s="264" t="s">
        <v>82</v>
      </c>
      <c r="AV1131" s="14" t="s">
        <v>82</v>
      </c>
      <c r="AW1131" s="14" t="s">
        <v>30</v>
      </c>
      <c r="AX1131" s="14" t="s">
        <v>73</v>
      </c>
      <c r="AY1131" s="264" t="s">
        <v>202</v>
      </c>
    </row>
    <row r="1132" s="13" customFormat="1">
      <c r="A1132" s="13"/>
      <c r="B1132" s="243"/>
      <c r="C1132" s="244"/>
      <c r="D1132" s="245" t="s">
        <v>211</v>
      </c>
      <c r="E1132" s="246" t="s">
        <v>1</v>
      </c>
      <c r="F1132" s="247" t="s">
        <v>415</v>
      </c>
      <c r="G1132" s="244"/>
      <c r="H1132" s="246" t="s">
        <v>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211</v>
      </c>
      <c r="AU1132" s="253" t="s">
        <v>82</v>
      </c>
      <c r="AV1132" s="13" t="s">
        <v>80</v>
      </c>
      <c r="AW1132" s="13" t="s">
        <v>30</v>
      </c>
      <c r="AX1132" s="13" t="s">
        <v>73</v>
      </c>
      <c r="AY1132" s="253" t="s">
        <v>202</v>
      </c>
    </row>
    <row r="1133" s="14" customFormat="1">
      <c r="A1133" s="14"/>
      <c r="B1133" s="254"/>
      <c r="C1133" s="255"/>
      <c r="D1133" s="245" t="s">
        <v>211</v>
      </c>
      <c r="E1133" s="256" t="s">
        <v>1</v>
      </c>
      <c r="F1133" s="257" t="s">
        <v>1222</v>
      </c>
      <c r="G1133" s="255"/>
      <c r="H1133" s="258">
        <v>1.8180000000000001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211</v>
      </c>
      <c r="AU1133" s="264" t="s">
        <v>82</v>
      </c>
      <c r="AV1133" s="14" t="s">
        <v>82</v>
      </c>
      <c r="AW1133" s="14" t="s">
        <v>30</v>
      </c>
      <c r="AX1133" s="14" t="s">
        <v>73</v>
      </c>
      <c r="AY1133" s="264" t="s">
        <v>202</v>
      </c>
    </row>
    <row r="1134" s="14" customFormat="1">
      <c r="A1134" s="14"/>
      <c r="B1134" s="254"/>
      <c r="C1134" s="255"/>
      <c r="D1134" s="245" t="s">
        <v>211</v>
      </c>
      <c r="E1134" s="256" t="s">
        <v>1</v>
      </c>
      <c r="F1134" s="257" t="s">
        <v>1223</v>
      </c>
      <c r="G1134" s="255"/>
      <c r="H1134" s="258">
        <v>1.6160000000000001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211</v>
      </c>
      <c r="AU1134" s="264" t="s">
        <v>82</v>
      </c>
      <c r="AV1134" s="14" t="s">
        <v>82</v>
      </c>
      <c r="AW1134" s="14" t="s">
        <v>30</v>
      </c>
      <c r="AX1134" s="14" t="s">
        <v>73</v>
      </c>
      <c r="AY1134" s="264" t="s">
        <v>202</v>
      </c>
    </row>
    <row r="1135" s="14" customFormat="1">
      <c r="A1135" s="14"/>
      <c r="B1135" s="254"/>
      <c r="C1135" s="255"/>
      <c r="D1135" s="245" t="s">
        <v>211</v>
      </c>
      <c r="E1135" s="256" t="s">
        <v>1</v>
      </c>
      <c r="F1135" s="257" t="s">
        <v>1218</v>
      </c>
      <c r="G1135" s="255"/>
      <c r="H1135" s="258">
        <v>1.71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211</v>
      </c>
      <c r="AU1135" s="264" t="s">
        <v>82</v>
      </c>
      <c r="AV1135" s="14" t="s">
        <v>82</v>
      </c>
      <c r="AW1135" s="14" t="s">
        <v>30</v>
      </c>
      <c r="AX1135" s="14" t="s">
        <v>73</v>
      </c>
      <c r="AY1135" s="264" t="s">
        <v>202</v>
      </c>
    </row>
    <row r="1136" s="15" customFormat="1">
      <c r="A1136" s="15"/>
      <c r="B1136" s="265"/>
      <c r="C1136" s="266"/>
      <c r="D1136" s="245" t="s">
        <v>211</v>
      </c>
      <c r="E1136" s="267" t="s">
        <v>1</v>
      </c>
      <c r="F1136" s="268" t="s">
        <v>222</v>
      </c>
      <c r="G1136" s="266"/>
      <c r="H1136" s="269">
        <v>13.797999999999998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5" t="s">
        <v>211</v>
      </c>
      <c r="AU1136" s="275" t="s">
        <v>82</v>
      </c>
      <c r="AV1136" s="15" t="s">
        <v>209</v>
      </c>
      <c r="AW1136" s="15" t="s">
        <v>30</v>
      </c>
      <c r="AX1136" s="15" t="s">
        <v>80</v>
      </c>
      <c r="AY1136" s="275" t="s">
        <v>202</v>
      </c>
    </row>
    <row r="1137" s="2" customFormat="1" ht="21.75" customHeight="1">
      <c r="A1137" s="40"/>
      <c r="B1137" s="41"/>
      <c r="C1137" s="230" t="s">
        <v>1224</v>
      </c>
      <c r="D1137" s="230" t="s">
        <v>204</v>
      </c>
      <c r="E1137" s="231" t="s">
        <v>1225</v>
      </c>
      <c r="F1137" s="232" t="s">
        <v>1226</v>
      </c>
      <c r="G1137" s="233" t="s">
        <v>254</v>
      </c>
      <c r="H1137" s="234">
        <v>15.029999999999999</v>
      </c>
      <c r="I1137" s="235"/>
      <c r="J1137" s="236">
        <f>ROUND(I1137*H1137,2)</f>
        <v>0</v>
      </c>
      <c r="K1137" s="232" t="s">
        <v>208</v>
      </c>
      <c r="L1137" s="46"/>
      <c r="M1137" s="237" t="s">
        <v>1</v>
      </c>
      <c r="N1137" s="238" t="s">
        <v>38</v>
      </c>
      <c r="O1137" s="93"/>
      <c r="P1137" s="239">
        <f>O1137*H1137</f>
        <v>0</v>
      </c>
      <c r="Q1137" s="239">
        <v>0</v>
      </c>
      <c r="R1137" s="239">
        <f>Q1137*H1137</f>
        <v>0</v>
      </c>
      <c r="S1137" s="239">
        <v>0.063</v>
      </c>
      <c r="T1137" s="240">
        <f>S1137*H1137</f>
        <v>0.94689000000000001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1" t="s">
        <v>209</v>
      </c>
      <c r="AT1137" s="241" t="s">
        <v>204</v>
      </c>
      <c r="AU1137" s="241" t="s">
        <v>82</v>
      </c>
      <c r="AY1137" s="19" t="s">
        <v>202</v>
      </c>
      <c r="BE1137" s="242">
        <f>IF(N1137="základní",J1137,0)</f>
        <v>0</v>
      </c>
      <c r="BF1137" s="242">
        <f>IF(N1137="snížená",J1137,0)</f>
        <v>0</v>
      </c>
      <c r="BG1137" s="242">
        <f>IF(N1137="zákl. přenesená",J1137,0)</f>
        <v>0</v>
      </c>
      <c r="BH1137" s="242">
        <f>IF(N1137="sníž. přenesená",J1137,0)</f>
        <v>0</v>
      </c>
      <c r="BI1137" s="242">
        <f>IF(N1137="nulová",J1137,0)</f>
        <v>0</v>
      </c>
      <c r="BJ1137" s="19" t="s">
        <v>80</v>
      </c>
      <c r="BK1137" s="242">
        <f>ROUND(I1137*H1137,2)</f>
        <v>0</v>
      </c>
      <c r="BL1137" s="19" t="s">
        <v>209</v>
      </c>
      <c r="BM1137" s="241" t="s">
        <v>1227</v>
      </c>
    </row>
    <row r="1138" s="13" customFormat="1">
      <c r="A1138" s="13"/>
      <c r="B1138" s="243"/>
      <c r="C1138" s="244"/>
      <c r="D1138" s="245" t="s">
        <v>211</v>
      </c>
      <c r="E1138" s="246" t="s">
        <v>1</v>
      </c>
      <c r="F1138" s="247" t="s">
        <v>387</v>
      </c>
      <c r="G1138" s="244"/>
      <c r="H1138" s="246" t="s">
        <v>1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3" t="s">
        <v>211</v>
      </c>
      <c r="AU1138" s="253" t="s">
        <v>82</v>
      </c>
      <c r="AV1138" s="13" t="s">
        <v>80</v>
      </c>
      <c r="AW1138" s="13" t="s">
        <v>30</v>
      </c>
      <c r="AX1138" s="13" t="s">
        <v>73</v>
      </c>
      <c r="AY1138" s="253" t="s">
        <v>202</v>
      </c>
    </row>
    <row r="1139" s="14" customFormat="1">
      <c r="A1139" s="14"/>
      <c r="B1139" s="254"/>
      <c r="C1139" s="255"/>
      <c r="D1139" s="245" t="s">
        <v>211</v>
      </c>
      <c r="E1139" s="256" t="s">
        <v>1</v>
      </c>
      <c r="F1139" s="257" t="s">
        <v>1228</v>
      </c>
      <c r="G1139" s="255"/>
      <c r="H1139" s="258">
        <v>2.3849999999999998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211</v>
      </c>
      <c r="AU1139" s="264" t="s">
        <v>82</v>
      </c>
      <c r="AV1139" s="14" t="s">
        <v>82</v>
      </c>
      <c r="AW1139" s="14" t="s">
        <v>30</v>
      </c>
      <c r="AX1139" s="14" t="s">
        <v>73</v>
      </c>
      <c r="AY1139" s="264" t="s">
        <v>202</v>
      </c>
    </row>
    <row r="1140" s="14" customFormat="1">
      <c r="A1140" s="14"/>
      <c r="B1140" s="254"/>
      <c r="C1140" s="255"/>
      <c r="D1140" s="245" t="s">
        <v>211</v>
      </c>
      <c r="E1140" s="256" t="s">
        <v>1</v>
      </c>
      <c r="F1140" s="257" t="s">
        <v>1229</v>
      </c>
      <c r="G1140" s="255"/>
      <c r="H1140" s="258">
        <v>2.1400000000000001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211</v>
      </c>
      <c r="AU1140" s="264" t="s">
        <v>82</v>
      </c>
      <c r="AV1140" s="14" t="s">
        <v>82</v>
      </c>
      <c r="AW1140" s="14" t="s">
        <v>30</v>
      </c>
      <c r="AX1140" s="14" t="s">
        <v>73</v>
      </c>
      <c r="AY1140" s="264" t="s">
        <v>202</v>
      </c>
    </row>
    <row r="1141" s="14" customFormat="1">
      <c r="A1141" s="14"/>
      <c r="B1141" s="254"/>
      <c r="C1141" s="255"/>
      <c r="D1141" s="245" t="s">
        <v>211</v>
      </c>
      <c r="E1141" s="256" t="s">
        <v>1</v>
      </c>
      <c r="F1141" s="257" t="s">
        <v>1230</v>
      </c>
      <c r="G1141" s="255"/>
      <c r="H1141" s="258">
        <v>2.2000000000000002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211</v>
      </c>
      <c r="AU1141" s="264" t="s">
        <v>82</v>
      </c>
      <c r="AV1141" s="14" t="s">
        <v>82</v>
      </c>
      <c r="AW1141" s="14" t="s">
        <v>30</v>
      </c>
      <c r="AX1141" s="14" t="s">
        <v>73</v>
      </c>
      <c r="AY1141" s="264" t="s">
        <v>202</v>
      </c>
    </row>
    <row r="1142" s="14" customFormat="1">
      <c r="A1142" s="14"/>
      <c r="B1142" s="254"/>
      <c r="C1142" s="255"/>
      <c r="D1142" s="245" t="s">
        <v>211</v>
      </c>
      <c r="E1142" s="256" t="s">
        <v>1</v>
      </c>
      <c r="F1142" s="257" t="s">
        <v>1230</v>
      </c>
      <c r="G1142" s="255"/>
      <c r="H1142" s="258">
        <v>2.2000000000000002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211</v>
      </c>
      <c r="AU1142" s="264" t="s">
        <v>82</v>
      </c>
      <c r="AV1142" s="14" t="s">
        <v>82</v>
      </c>
      <c r="AW1142" s="14" t="s">
        <v>30</v>
      </c>
      <c r="AX1142" s="14" t="s">
        <v>73</v>
      </c>
      <c r="AY1142" s="264" t="s">
        <v>202</v>
      </c>
    </row>
    <row r="1143" s="13" customFormat="1">
      <c r="A1143" s="13"/>
      <c r="B1143" s="243"/>
      <c r="C1143" s="244"/>
      <c r="D1143" s="245" t="s">
        <v>211</v>
      </c>
      <c r="E1143" s="246" t="s">
        <v>1</v>
      </c>
      <c r="F1143" s="247" t="s">
        <v>415</v>
      </c>
      <c r="G1143" s="244"/>
      <c r="H1143" s="246" t="s">
        <v>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3" t="s">
        <v>211</v>
      </c>
      <c r="AU1143" s="253" t="s">
        <v>82</v>
      </c>
      <c r="AV1143" s="13" t="s">
        <v>80</v>
      </c>
      <c r="AW1143" s="13" t="s">
        <v>30</v>
      </c>
      <c r="AX1143" s="13" t="s">
        <v>73</v>
      </c>
      <c r="AY1143" s="253" t="s">
        <v>202</v>
      </c>
    </row>
    <row r="1144" s="14" customFormat="1">
      <c r="A1144" s="14"/>
      <c r="B1144" s="254"/>
      <c r="C1144" s="255"/>
      <c r="D1144" s="245" t="s">
        <v>211</v>
      </c>
      <c r="E1144" s="256" t="s">
        <v>1</v>
      </c>
      <c r="F1144" s="257" t="s">
        <v>1207</v>
      </c>
      <c r="G1144" s="255"/>
      <c r="H1144" s="258">
        <v>2.02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211</v>
      </c>
      <c r="AU1144" s="264" t="s">
        <v>82</v>
      </c>
      <c r="AV1144" s="14" t="s">
        <v>82</v>
      </c>
      <c r="AW1144" s="14" t="s">
        <v>30</v>
      </c>
      <c r="AX1144" s="14" t="s">
        <v>73</v>
      </c>
      <c r="AY1144" s="264" t="s">
        <v>202</v>
      </c>
    </row>
    <row r="1145" s="14" customFormat="1">
      <c r="A1145" s="14"/>
      <c r="B1145" s="254"/>
      <c r="C1145" s="255"/>
      <c r="D1145" s="245" t="s">
        <v>211</v>
      </c>
      <c r="E1145" s="256" t="s">
        <v>1</v>
      </c>
      <c r="F1145" s="257" t="s">
        <v>1231</v>
      </c>
      <c r="G1145" s="255"/>
      <c r="H1145" s="258">
        <v>1.9350000000000001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211</v>
      </c>
      <c r="AU1145" s="264" t="s">
        <v>82</v>
      </c>
      <c r="AV1145" s="14" t="s">
        <v>82</v>
      </c>
      <c r="AW1145" s="14" t="s">
        <v>30</v>
      </c>
      <c r="AX1145" s="14" t="s">
        <v>73</v>
      </c>
      <c r="AY1145" s="264" t="s">
        <v>202</v>
      </c>
    </row>
    <row r="1146" s="14" customFormat="1">
      <c r="A1146" s="14"/>
      <c r="B1146" s="254"/>
      <c r="C1146" s="255"/>
      <c r="D1146" s="245" t="s">
        <v>211</v>
      </c>
      <c r="E1146" s="256" t="s">
        <v>1</v>
      </c>
      <c r="F1146" s="257" t="s">
        <v>1232</v>
      </c>
      <c r="G1146" s="255"/>
      <c r="H1146" s="258">
        <v>2.1499999999999999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211</v>
      </c>
      <c r="AU1146" s="264" t="s">
        <v>82</v>
      </c>
      <c r="AV1146" s="14" t="s">
        <v>82</v>
      </c>
      <c r="AW1146" s="14" t="s">
        <v>30</v>
      </c>
      <c r="AX1146" s="14" t="s">
        <v>73</v>
      </c>
      <c r="AY1146" s="264" t="s">
        <v>202</v>
      </c>
    </row>
    <row r="1147" s="15" customFormat="1">
      <c r="A1147" s="15"/>
      <c r="B1147" s="265"/>
      <c r="C1147" s="266"/>
      <c r="D1147" s="245" t="s">
        <v>211</v>
      </c>
      <c r="E1147" s="267" t="s">
        <v>1</v>
      </c>
      <c r="F1147" s="268" t="s">
        <v>222</v>
      </c>
      <c r="G1147" s="266"/>
      <c r="H1147" s="269">
        <v>15.030000000000001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75" t="s">
        <v>211</v>
      </c>
      <c r="AU1147" s="275" t="s">
        <v>82</v>
      </c>
      <c r="AV1147" s="15" t="s">
        <v>209</v>
      </c>
      <c r="AW1147" s="15" t="s">
        <v>30</v>
      </c>
      <c r="AX1147" s="15" t="s">
        <v>80</v>
      </c>
      <c r="AY1147" s="275" t="s">
        <v>202</v>
      </c>
    </row>
    <row r="1148" s="2" customFormat="1" ht="16.5" customHeight="1">
      <c r="A1148" s="40"/>
      <c r="B1148" s="41"/>
      <c r="C1148" s="230" t="s">
        <v>1233</v>
      </c>
      <c r="D1148" s="230" t="s">
        <v>204</v>
      </c>
      <c r="E1148" s="231" t="s">
        <v>1234</v>
      </c>
      <c r="F1148" s="232" t="s">
        <v>1235</v>
      </c>
      <c r="G1148" s="233" t="s">
        <v>254</v>
      </c>
      <c r="H1148" s="234">
        <v>7.3440000000000003</v>
      </c>
      <c r="I1148" s="235"/>
      <c r="J1148" s="236">
        <f>ROUND(I1148*H1148,2)</f>
        <v>0</v>
      </c>
      <c r="K1148" s="232" t="s">
        <v>208</v>
      </c>
      <c r="L1148" s="46"/>
      <c r="M1148" s="237" t="s">
        <v>1</v>
      </c>
      <c r="N1148" s="238" t="s">
        <v>38</v>
      </c>
      <c r="O1148" s="93"/>
      <c r="P1148" s="239">
        <f>O1148*H1148</f>
        <v>0</v>
      </c>
      <c r="Q1148" s="239">
        <v>0</v>
      </c>
      <c r="R1148" s="239">
        <f>Q1148*H1148</f>
        <v>0</v>
      </c>
      <c r="S1148" s="239">
        <v>0.066000000000000003</v>
      </c>
      <c r="T1148" s="240">
        <f>S1148*H1148</f>
        <v>0.48470400000000002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1" t="s">
        <v>209</v>
      </c>
      <c r="AT1148" s="241" t="s">
        <v>204</v>
      </c>
      <c r="AU1148" s="241" t="s">
        <v>82</v>
      </c>
      <c r="AY1148" s="19" t="s">
        <v>202</v>
      </c>
      <c r="BE1148" s="242">
        <f>IF(N1148="základní",J1148,0)</f>
        <v>0</v>
      </c>
      <c r="BF1148" s="242">
        <f>IF(N1148="snížená",J1148,0)</f>
        <v>0</v>
      </c>
      <c r="BG1148" s="242">
        <f>IF(N1148="zákl. přenesená",J1148,0)</f>
        <v>0</v>
      </c>
      <c r="BH1148" s="242">
        <f>IF(N1148="sníž. přenesená",J1148,0)</f>
        <v>0</v>
      </c>
      <c r="BI1148" s="242">
        <f>IF(N1148="nulová",J1148,0)</f>
        <v>0</v>
      </c>
      <c r="BJ1148" s="19" t="s">
        <v>80</v>
      </c>
      <c r="BK1148" s="242">
        <f>ROUND(I1148*H1148,2)</f>
        <v>0</v>
      </c>
      <c r="BL1148" s="19" t="s">
        <v>209</v>
      </c>
      <c r="BM1148" s="241" t="s">
        <v>1236</v>
      </c>
    </row>
    <row r="1149" s="14" customFormat="1">
      <c r="A1149" s="14"/>
      <c r="B1149" s="254"/>
      <c r="C1149" s="255"/>
      <c r="D1149" s="245" t="s">
        <v>211</v>
      </c>
      <c r="E1149" s="256" t="s">
        <v>1</v>
      </c>
      <c r="F1149" s="257" t="s">
        <v>1212</v>
      </c>
      <c r="G1149" s="255"/>
      <c r="H1149" s="258">
        <v>7.3440000000000003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211</v>
      </c>
      <c r="AU1149" s="264" t="s">
        <v>82</v>
      </c>
      <c r="AV1149" s="14" t="s">
        <v>82</v>
      </c>
      <c r="AW1149" s="14" t="s">
        <v>30</v>
      </c>
      <c r="AX1149" s="14" t="s">
        <v>80</v>
      </c>
      <c r="AY1149" s="264" t="s">
        <v>202</v>
      </c>
    </row>
    <row r="1150" s="2" customFormat="1" ht="24.15" customHeight="1">
      <c r="A1150" s="40"/>
      <c r="B1150" s="41"/>
      <c r="C1150" s="230" t="s">
        <v>1237</v>
      </c>
      <c r="D1150" s="230" t="s">
        <v>204</v>
      </c>
      <c r="E1150" s="231" t="s">
        <v>1238</v>
      </c>
      <c r="F1150" s="232" t="s">
        <v>1239</v>
      </c>
      <c r="G1150" s="233" t="s">
        <v>207</v>
      </c>
      <c r="H1150" s="234">
        <v>0.37</v>
      </c>
      <c r="I1150" s="235"/>
      <c r="J1150" s="236">
        <f>ROUND(I1150*H1150,2)</f>
        <v>0</v>
      </c>
      <c r="K1150" s="232" t="s">
        <v>208</v>
      </c>
      <c r="L1150" s="46"/>
      <c r="M1150" s="237" t="s">
        <v>1</v>
      </c>
      <c r="N1150" s="238" t="s">
        <v>38</v>
      </c>
      <c r="O1150" s="93"/>
      <c r="P1150" s="239">
        <f>O1150*H1150</f>
        <v>0</v>
      </c>
      <c r="Q1150" s="239">
        <v>0</v>
      </c>
      <c r="R1150" s="239">
        <f>Q1150*H1150</f>
        <v>0</v>
      </c>
      <c r="S1150" s="239">
        <v>1.8</v>
      </c>
      <c r="T1150" s="240">
        <f>S1150*H1150</f>
        <v>0.66600000000000004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1" t="s">
        <v>209</v>
      </c>
      <c r="AT1150" s="241" t="s">
        <v>204</v>
      </c>
      <c r="AU1150" s="241" t="s">
        <v>82</v>
      </c>
      <c r="AY1150" s="19" t="s">
        <v>202</v>
      </c>
      <c r="BE1150" s="242">
        <f>IF(N1150="základní",J1150,0)</f>
        <v>0</v>
      </c>
      <c r="BF1150" s="242">
        <f>IF(N1150="snížená",J1150,0)</f>
        <v>0</v>
      </c>
      <c r="BG1150" s="242">
        <f>IF(N1150="zákl. přenesená",J1150,0)</f>
        <v>0</v>
      </c>
      <c r="BH1150" s="242">
        <f>IF(N1150="sníž. přenesená",J1150,0)</f>
        <v>0</v>
      </c>
      <c r="BI1150" s="242">
        <f>IF(N1150="nulová",J1150,0)</f>
        <v>0</v>
      </c>
      <c r="BJ1150" s="19" t="s">
        <v>80</v>
      </c>
      <c r="BK1150" s="242">
        <f>ROUND(I1150*H1150,2)</f>
        <v>0</v>
      </c>
      <c r="BL1150" s="19" t="s">
        <v>209</v>
      </c>
      <c r="BM1150" s="241" t="s">
        <v>1240</v>
      </c>
    </row>
    <row r="1151" s="13" customFormat="1">
      <c r="A1151" s="13"/>
      <c r="B1151" s="243"/>
      <c r="C1151" s="244"/>
      <c r="D1151" s="245" t="s">
        <v>211</v>
      </c>
      <c r="E1151" s="246" t="s">
        <v>1</v>
      </c>
      <c r="F1151" s="247" t="s">
        <v>387</v>
      </c>
      <c r="G1151" s="244"/>
      <c r="H1151" s="246" t="s">
        <v>1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3" t="s">
        <v>211</v>
      </c>
      <c r="AU1151" s="253" t="s">
        <v>82</v>
      </c>
      <c r="AV1151" s="13" t="s">
        <v>80</v>
      </c>
      <c r="AW1151" s="13" t="s">
        <v>30</v>
      </c>
      <c r="AX1151" s="13" t="s">
        <v>73</v>
      </c>
      <c r="AY1151" s="253" t="s">
        <v>202</v>
      </c>
    </row>
    <row r="1152" s="13" customFormat="1">
      <c r="A1152" s="13"/>
      <c r="B1152" s="243"/>
      <c r="C1152" s="244"/>
      <c r="D1152" s="245" t="s">
        <v>211</v>
      </c>
      <c r="E1152" s="246" t="s">
        <v>1</v>
      </c>
      <c r="F1152" s="247" t="s">
        <v>1241</v>
      </c>
      <c r="G1152" s="244"/>
      <c r="H1152" s="246" t="s">
        <v>1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3" t="s">
        <v>211</v>
      </c>
      <c r="AU1152" s="253" t="s">
        <v>82</v>
      </c>
      <c r="AV1152" s="13" t="s">
        <v>80</v>
      </c>
      <c r="AW1152" s="13" t="s">
        <v>30</v>
      </c>
      <c r="AX1152" s="13" t="s">
        <v>73</v>
      </c>
      <c r="AY1152" s="253" t="s">
        <v>202</v>
      </c>
    </row>
    <row r="1153" s="14" customFormat="1">
      <c r="A1153" s="14"/>
      <c r="B1153" s="254"/>
      <c r="C1153" s="255"/>
      <c r="D1153" s="245" t="s">
        <v>211</v>
      </c>
      <c r="E1153" s="256" t="s">
        <v>1</v>
      </c>
      <c r="F1153" s="257" t="s">
        <v>1242</v>
      </c>
      <c r="G1153" s="255"/>
      <c r="H1153" s="258">
        <v>0.094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211</v>
      </c>
      <c r="AU1153" s="264" t="s">
        <v>82</v>
      </c>
      <c r="AV1153" s="14" t="s">
        <v>82</v>
      </c>
      <c r="AW1153" s="14" t="s">
        <v>30</v>
      </c>
      <c r="AX1153" s="14" t="s">
        <v>73</v>
      </c>
      <c r="AY1153" s="264" t="s">
        <v>202</v>
      </c>
    </row>
    <row r="1154" s="13" customFormat="1">
      <c r="A1154" s="13"/>
      <c r="B1154" s="243"/>
      <c r="C1154" s="244"/>
      <c r="D1154" s="245" t="s">
        <v>211</v>
      </c>
      <c r="E1154" s="246" t="s">
        <v>1</v>
      </c>
      <c r="F1154" s="247" t="s">
        <v>1243</v>
      </c>
      <c r="G1154" s="244"/>
      <c r="H1154" s="246" t="s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3" t="s">
        <v>211</v>
      </c>
      <c r="AU1154" s="253" t="s">
        <v>82</v>
      </c>
      <c r="AV1154" s="13" t="s">
        <v>80</v>
      </c>
      <c r="AW1154" s="13" t="s">
        <v>30</v>
      </c>
      <c r="AX1154" s="13" t="s">
        <v>73</v>
      </c>
      <c r="AY1154" s="253" t="s">
        <v>202</v>
      </c>
    </row>
    <row r="1155" s="14" customFormat="1">
      <c r="A1155" s="14"/>
      <c r="B1155" s="254"/>
      <c r="C1155" s="255"/>
      <c r="D1155" s="245" t="s">
        <v>211</v>
      </c>
      <c r="E1155" s="256" t="s">
        <v>1</v>
      </c>
      <c r="F1155" s="257" t="s">
        <v>1244</v>
      </c>
      <c r="G1155" s="255"/>
      <c r="H1155" s="258">
        <v>0.182</v>
      </c>
      <c r="I1155" s="259"/>
      <c r="J1155" s="255"/>
      <c r="K1155" s="255"/>
      <c r="L1155" s="260"/>
      <c r="M1155" s="261"/>
      <c r="N1155" s="262"/>
      <c r="O1155" s="262"/>
      <c r="P1155" s="262"/>
      <c r="Q1155" s="262"/>
      <c r="R1155" s="262"/>
      <c r="S1155" s="262"/>
      <c r="T1155" s="26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4" t="s">
        <v>211</v>
      </c>
      <c r="AU1155" s="264" t="s">
        <v>82</v>
      </c>
      <c r="AV1155" s="14" t="s">
        <v>82</v>
      </c>
      <c r="AW1155" s="14" t="s">
        <v>30</v>
      </c>
      <c r="AX1155" s="14" t="s">
        <v>73</v>
      </c>
      <c r="AY1155" s="264" t="s">
        <v>202</v>
      </c>
    </row>
    <row r="1156" s="13" customFormat="1">
      <c r="A1156" s="13"/>
      <c r="B1156" s="243"/>
      <c r="C1156" s="244"/>
      <c r="D1156" s="245" t="s">
        <v>211</v>
      </c>
      <c r="E1156" s="246" t="s">
        <v>1</v>
      </c>
      <c r="F1156" s="247" t="s">
        <v>387</v>
      </c>
      <c r="G1156" s="244"/>
      <c r="H1156" s="246" t="s">
        <v>1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3" t="s">
        <v>211</v>
      </c>
      <c r="AU1156" s="253" t="s">
        <v>82</v>
      </c>
      <c r="AV1156" s="13" t="s">
        <v>80</v>
      </c>
      <c r="AW1156" s="13" t="s">
        <v>30</v>
      </c>
      <c r="AX1156" s="13" t="s">
        <v>73</v>
      </c>
      <c r="AY1156" s="253" t="s">
        <v>202</v>
      </c>
    </row>
    <row r="1157" s="13" customFormat="1">
      <c r="A1157" s="13"/>
      <c r="B1157" s="243"/>
      <c r="C1157" s="244"/>
      <c r="D1157" s="245" t="s">
        <v>211</v>
      </c>
      <c r="E1157" s="246" t="s">
        <v>1</v>
      </c>
      <c r="F1157" s="247" t="s">
        <v>1241</v>
      </c>
      <c r="G1157" s="244"/>
      <c r="H1157" s="246" t="s">
        <v>1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211</v>
      </c>
      <c r="AU1157" s="253" t="s">
        <v>82</v>
      </c>
      <c r="AV1157" s="13" t="s">
        <v>80</v>
      </c>
      <c r="AW1157" s="13" t="s">
        <v>30</v>
      </c>
      <c r="AX1157" s="13" t="s">
        <v>73</v>
      </c>
      <c r="AY1157" s="253" t="s">
        <v>202</v>
      </c>
    </row>
    <row r="1158" s="14" customFormat="1">
      <c r="A1158" s="14"/>
      <c r="B1158" s="254"/>
      <c r="C1158" s="255"/>
      <c r="D1158" s="245" t="s">
        <v>211</v>
      </c>
      <c r="E1158" s="256" t="s">
        <v>1</v>
      </c>
      <c r="F1158" s="257" t="s">
        <v>1242</v>
      </c>
      <c r="G1158" s="255"/>
      <c r="H1158" s="258">
        <v>0.094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4" t="s">
        <v>211</v>
      </c>
      <c r="AU1158" s="264" t="s">
        <v>82</v>
      </c>
      <c r="AV1158" s="14" t="s">
        <v>82</v>
      </c>
      <c r="AW1158" s="14" t="s">
        <v>30</v>
      </c>
      <c r="AX1158" s="14" t="s">
        <v>73</v>
      </c>
      <c r="AY1158" s="264" t="s">
        <v>202</v>
      </c>
    </row>
    <row r="1159" s="15" customFormat="1">
      <c r="A1159" s="15"/>
      <c r="B1159" s="265"/>
      <c r="C1159" s="266"/>
      <c r="D1159" s="245" t="s">
        <v>211</v>
      </c>
      <c r="E1159" s="267" t="s">
        <v>1</v>
      </c>
      <c r="F1159" s="268" t="s">
        <v>222</v>
      </c>
      <c r="G1159" s="266"/>
      <c r="H1159" s="269">
        <v>0.37</v>
      </c>
      <c r="I1159" s="270"/>
      <c r="J1159" s="266"/>
      <c r="K1159" s="266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211</v>
      </c>
      <c r="AU1159" s="275" t="s">
        <v>82</v>
      </c>
      <c r="AV1159" s="15" t="s">
        <v>209</v>
      </c>
      <c r="AW1159" s="15" t="s">
        <v>30</v>
      </c>
      <c r="AX1159" s="15" t="s">
        <v>80</v>
      </c>
      <c r="AY1159" s="275" t="s">
        <v>202</v>
      </c>
    </row>
    <row r="1160" s="2" customFormat="1" ht="24.15" customHeight="1">
      <c r="A1160" s="40"/>
      <c r="B1160" s="41"/>
      <c r="C1160" s="230" t="s">
        <v>1245</v>
      </c>
      <c r="D1160" s="230" t="s">
        <v>204</v>
      </c>
      <c r="E1160" s="231" t="s">
        <v>1246</v>
      </c>
      <c r="F1160" s="232" t="s">
        <v>1247</v>
      </c>
      <c r="G1160" s="233" t="s">
        <v>207</v>
      </c>
      <c r="H1160" s="234">
        <v>0.34000000000000002</v>
      </c>
      <c r="I1160" s="235"/>
      <c r="J1160" s="236">
        <f>ROUND(I1160*H1160,2)</f>
        <v>0</v>
      </c>
      <c r="K1160" s="232" t="s">
        <v>208</v>
      </c>
      <c r="L1160" s="46"/>
      <c r="M1160" s="237" t="s">
        <v>1</v>
      </c>
      <c r="N1160" s="238" t="s">
        <v>38</v>
      </c>
      <c r="O1160" s="93"/>
      <c r="P1160" s="239">
        <f>O1160*H1160</f>
        <v>0</v>
      </c>
      <c r="Q1160" s="239">
        <v>0</v>
      </c>
      <c r="R1160" s="239">
        <f>Q1160*H1160</f>
        <v>0</v>
      </c>
      <c r="S1160" s="239">
        <v>1.8</v>
      </c>
      <c r="T1160" s="240">
        <f>S1160*H1160</f>
        <v>0.6120000000000001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1" t="s">
        <v>209</v>
      </c>
      <c r="AT1160" s="241" t="s">
        <v>204</v>
      </c>
      <c r="AU1160" s="241" t="s">
        <v>82</v>
      </c>
      <c r="AY1160" s="19" t="s">
        <v>202</v>
      </c>
      <c r="BE1160" s="242">
        <f>IF(N1160="základní",J1160,0)</f>
        <v>0</v>
      </c>
      <c r="BF1160" s="242">
        <f>IF(N1160="snížená",J1160,0)</f>
        <v>0</v>
      </c>
      <c r="BG1160" s="242">
        <f>IF(N1160="zákl. přenesená",J1160,0)</f>
        <v>0</v>
      </c>
      <c r="BH1160" s="242">
        <f>IF(N1160="sníž. přenesená",J1160,0)</f>
        <v>0</v>
      </c>
      <c r="BI1160" s="242">
        <f>IF(N1160="nulová",J1160,0)</f>
        <v>0</v>
      </c>
      <c r="BJ1160" s="19" t="s">
        <v>80</v>
      </c>
      <c r="BK1160" s="242">
        <f>ROUND(I1160*H1160,2)</f>
        <v>0</v>
      </c>
      <c r="BL1160" s="19" t="s">
        <v>209</v>
      </c>
      <c r="BM1160" s="241" t="s">
        <v>1248</v>
      </c>
    </row>
    <row r="1161" s="13" customFormat="1">
      <c r="A1161" s="13"/>
      <c r="B1161" s="243"/>
      <c r="C1161" s="244"/>
      <c r="D1161" s="245" t="s">
        <v>211</v>
      </c>
      <c r="E1161" s="246" t="s">
        <v>1</v>
      </c>
      <c r="F1161" s="247" t="s">
        <v>1249</v>
      </c>
      <c r="G1161" s="244"/>
      <c r="H1161" s="246" t="s">
        <v>1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211</v>
      </c>
      <c r="AU1161" s="253" t="s">
        <v>82</v>
      </c>
      <c r="AV1161" s="13" t="s">
        <v>80</v>
      </c>
      <c r="AW1161" s="13" t="s">
        <v>30</v>
      </c>
      <c r="AX1161" s="13" t="s">
        <v>73</v>
      </c>
      <c r="AY1161" s="253" t="s">
        <v>202</v>
      </c>
    </row>
    <row r="1162" s="14" customFormat="1">
      <c r="A1162" s="14"/>
      <c r="B1162" s="254"/>
      <c r="C1162" s="255"/>
      <c r="D1162" s="245" t="s">
        <v>211</v>
      </c>
      <c r="E1162" s="256" t="s">
        <v>1</v>
      </c>
      <c r="F1162" s="257" t="s">
        <v>1250</v>
      </c>
      <c r="G1162" s="255"/>
      <c r="H1162" s="258">
        <v>0.22600000000000001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4" t="s">
        <v>211</v>
      </c>
      <c r="AU1162" s="264" t="s">
        <v>82</v>
      </c>
      <c r="AV1162" s="14" t="s">
        <v>82</v>
      </c>
      <c r="AW1162" s="14" t="s">
        <v>30</v>
      </c>
      <c r="AX1162" s="14" t="s">
        <v>73</v>
      </c>
      <c r="AY1162" s="264" t="s">
        <v>202</v>
      </c>
    </row>
    <row r="1163" s="13" customFormat="1">
      <c r="A1163" s="13"/>
      <c r="B1163" s="243"/>
      <c r="C1163" s="244"/>
      <c r="D1163" s="245" t="s">
        <v>211</v>
      </c>
      <c r="E1163" s="246" t="s">
        <v>1</v>
      </c>
      <c r="F1163" s="247" t="s">
        <v>1251</v>
      </c>
      <c r="G1163" s="244"/>
      <c r="H1163" s="246" t="s">
        <v>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3" t="s">
        <v>211</v>
      </c>
      <c r="AU1163" s="253" t="s">
        <v>82</v>
      </c>
      <c r="AV1163" s="13" t="s">
        <v>80</v>
      </c>
      <c r="AW1163" s="13" t="s">
        <v>30</v>
      </c>
      <c r="AX1163" s="13" t="s">
        <v>73</v>
      </c>
      <c r="AY1163" s="253" t="s">
        <v>202</v>
      </c>
    </row>
    <row r="1164" s="14" customFormat="1">
      <c r="A1164" s="14"/>
      <c r="B1164" s="254"/>
      <c r="C1164" s="255"/>
      <c r="D1164" s="245" t="s">
        <v>211</v>
      </c>
      <c r="E1164" s="256" t="s">
        <v>1</v>
      </c>
      <c r="F1164" s="257" t="s">
        <v>1252</v>
      </c>
      <c r="G1164" s="255"/>
      <c r="H1164" s="258">
        <v>0.114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4" t="s">
        <v>211</v>
      </c>
      <c r="AU1164" s="264" t="s">
        <v>82</v>
      </c>
      <c r="AV1164" s="14" t="s">
        <v>82</v>
      </c>
      <c r="AW1164" s="14" t="s">
        <v>30</v>
      </c>
      <c r="AX1164" s="14" t="s">
        <v>73</v>
      </c>
      <c r="AY1164" s="264" t="s">
        <v>202</v>
      </c>
    </row>
    <row r="1165" s="15" customFormat="1">
      <c r="A1165" s="15"/>
      <c r="B1165" s="265"/>
      <c r="C1165" s="266"/>
      <c r="D1165" s="245" t="s">
        <v>211</v>
      </c>
      <c r="E1165" s="267" t="s">
        <v>1</v>
      </c>
      <c r="F1165" s="268" t="s">
        <v>222</v>
      </c>
      <c r="G1165" s="266"/>
      <c r="H1165" s="269">
        <v>0.34000000000000002</v>
      </c>
      <c r="I1165" s="270"/>
      <c r="J1165" s="266"/>
      <c r="K1165" s="266"/>
      <c r="L1165" s="271"/>
      <c r="M1165" s="272"/>
      <c r="N1165" s="273"/>
      <c r="O1165" s="273"/>
      <c r="P1165" s="273"/>
      <c r="Q1165" s="273"/>
      <c r="R1165" s="273"/>
      <c r="S1165" s="273"/>
      <c r="T1165" s="27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5" t="s">
        <v>211</v>
      </c>
      <c r="AU1165" s="275" t="s">
        <v>82</v>
      </c>
      <c r="AV1165" s="15" t="s">
        <v>209</v>
      </c>
      <c r="AW1165" s="15" t="s">
        <v>30</v>
      </c>
      <c r="AX1165" s="15" t="s">
        <v>80</v>
      </c>
      <c r="AY1165" s="275" t="s">
        <v>202</v>
      </c>
    </row>
    <row r="1166" s="2" customFormat="1" ht="24.15" customHeight="1">
      <c r="A1166" s="40"/>
      <c r="B1166" s="41"/>
      <c r="C1166" s="230" t="s">
        <v>1253</v>
      </c>
      <c r="D1166" s="230" t="s">
        <v>204</v>
      </c>
      <c r="E1166" s="231" t="s">
        <v>1254</v>
      </c>
      <c r="F1166" s="232" t="s">
        <v>1255</v>
      </c>
      <c r="G1166" s="233" t="s">
        <v>207</v>
      </c>
      <c r="H1166" s="234">
        <v>6.6609999999999996</v>
      </c>
      <c r="I1166" s="235"/>
      <c r="J1166" s="236">
        <f>ROUND(I1166*H1166,2)</f>
        <v>0</v>
      </c>
      <c r="K1166" s="232" t="s">
        <v>208</v>
      </c>
      <c r="L1166" s="46"/>
      <c r="M1166" s="237" t="s">
        <v>1</v>
      </c>
      <c r="N1166" s="238" t="s">
        <v>38</v>
      </c>
      <c r="O1166" s="93"/>
      <c r="P1166" s="239">
        <f>O1166*H1166</f>
        <v>0</v>
      </c>
      <c r="Q1166" s="239">
        <v>0</v>
      </c>
      <c r="R1166" s="239">
        <f>Q1166*H1166</f>
        <v>0</v>
      </c>
      <c r="S1166" s="239">
        <v>1.8</v>
      </c>
      <c r="T1166" s="240">
        <f>S1166*H1166</f>
        <v>11.989799999999999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1" t="s">
        <v>209</v>
      </c>
      <c r="AT1166" s="241" t="s">
        <v>204</v>
      </c>
      <c r="AU1166" s="241" t="s">
        <v>82</v>
      </c>
      <c r="AY1166" s="19" t="s">
        <v>202</v>
      </c>
      <c r="BE1166" s="242">
        <f>IF(N1166="základní",J1166,0)</f>
        <v>0</v>
      </c>
      <c r="BF1166" s="242">
        <f>IF(N1166="snížená",J1166,0)</f>
        <v>0</v>
      </c>
      <c r="BG1166" s="242">
        <f>IF(N1166="zákl. přenesená",J1166,0)</f>
        <v>0</v>
      </c>
      <c r="BH1166" s="242">
        <f>IF(N1166="sníž. přenesená",J1166,0)</f>
        <v>0</v>
      </c>
      <c r="BI1166" s="242">
        <f>IF(N1166="nulová",J1166,0)</f>
        <v>0</v>
      </c>
      <c r="BJ1166" s="19" t="s">
        <v>80</v>
      </c>
      <c r="BK1166" s="242">
        <f>ROUND(I1166*H1166,2)</f>
        <v>0</v>
      </c>
      <c r="BL1166" s="19" t="s">
        <v>209</v>
      </c>
      <c r="BM1166" s="241" t="s">
        <v>1256</v>
      </c>
    </row>
    <row r="1167" s="13" customFormat="1">
      <c r="A1167" s="13"/>
      <c r="B1167" s="243"/>
      <c r="C1167" s="244"/>
      <c r="D1167" s="245" t="s">
        <v>211</v>
      </c>
      <c r="E1167" s="246" t="s">
        <v>1</v>
      </c>
      <c r="F1167" s="247" t="s">
        <v>387</v>
      </c>
      <c r="G1167" s="244"/>
      <c r="H1167" s="246" t="s">
        <v>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3" t="s">
        <v>211</v>
      </c>
      <c r="AU1167" s="253" t="s">
        <v>82</v>
      </c>
      <c r="AV1167" s="13" t="s">
        <v>80</v>
      </c>
      <c r="AW1167" s="13" t="s">
        <v>30</v>
      </c>
      <c r="AX1167" s="13" t="s">
        <v>73</v>
      </c>
      <c r="AY1167" s="253" t="s">
        <v>202</v>
      </c>
    </row>
    <row r="1168" s="13" customFormat="1">
      <c r="A1168" s="13"/>
      <c r="B1168" s="243"/>
      <c r="C1168" s="244"/>
      <c r="D1168" s="245" t="s">
        <v>211</v>
      </c>
      <c r="E1168" s="246" t="s">
        <v>1</v>
      </c>
      <c r="F1168" s="247" t="s">
        <v>1241</v>
      </c>
      <c r="G1168" s="244"/>
      <c r="H1168" s="246" t="s">
        <v>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3" t="s">
        <v>211</v>
      </c>
      <c r="AU1168" s="253" t="s">
        <v>82</v>
      </c>
      <c r="AV1168" s="13" t="s">
        <v>80</v>
      </c>
      <c r="AW1168" s="13" t="s">
        <v>30</v>
      </c>
      <c r="AX1168" s="13" t="s">
        <v>73</v>
      </c>
      <c r="AY1168" s="253" t="s">
        <v>202</v>
      </c>
    </row>
    <row r="1169" s="14" customFormat="1">
      <c r="A1169" s="14"/>
      <c r="B1169" s="254"/>
      <c r="C1169" s="255"/>
      <c r="D1169" s="245" t="s">
        <v>211</v>
      </c>
      <c r="E1169" s="256" t="s">
        <v>1</v>
      </c>
      <c r="F1169" s="257" t="s">
        <v>1257</v>
      </c>
      <c r="G1169" s="255"/>
      <c r="H1169" s="258">
        <v>1.2869999999999999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4" t="s">
        <v>211</v>
      </c>
      <c r="AU1169" s="264" t="s">
        <v>82</v>
      </c>
      <c r="AV1169" s="14" t="s">
        <v>82</v>
      </c>
      <c r="AW1169" s="14" t="s">
        <v>30</v>
      </c>
      <c r="AX1169" s="14" t="s">
        <v>73</v>
      </c>
      <c r="AY1169" s="264" t="s">
        <v>202</v>
      </c>
    </row>
    <row r="1170" s="13" customFormat="1">
      <c r="A1170" s="13"/>
      <c r="B1170" s="243"/>
      <c r="C1170" s="244"/>
      <c r="D1170" s="245" t="s">
        <v>211</v>
      </c>
      <c r="E1170" s="246" t="s">
        <v>1</v>
      </c>
      <c r="F1170" s="247" t="s">
        <v>1243</v>
      </c>
      <c r="G1170" s="244"/>
      <c r="H1170" s="246" t="s">
        <v>1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211</v>
      </c>
      <c r="AU1170" s="253" t="s">
        <v>82</v>
      </c>
      <c r="AV1170" s="13" t="s">
        <v>80</v>
      </c>
      <c r="AW1170" s="13" t="s">
        <v>30</v>
      </c>
      <c r="AX1170" s="13" t="s">
        <v>73</v>
      </c>
      <c r="AY1170" s="253" t="s">
        <v>202</v>
      </c>
    </row>
    <row r="1171" s="14" customFormat="1">
      <c r="A1171" s="14"/>
      <c r="B1171" s="254"/>
      <c r="C1171" s="255"/>
      <c r="D1171" s="245" t="s">
        <v>211</v>
      </c>
      <c r="E1171" s="256" t="s">
        <v>1</v>
      </c>
      <c r="F1171" s="257" t="s">
        <v>1258</v>
      </c>
      <c r="G1171" s="255"/>
      <c r="H1171" s="258">
        <v>1.9079999999999999</v>
      </c>
      <c r="I1171" s="259"/>
      <c r="J1171" s="255"/>
      <c r="K1171" s="255"/>
      <c r="L1171" s="260"/>
      <c r="M1171" s="261"/>
      <c r="N1171" s="262"/>
      <c r="O1171" s="262"/>
      <c r="P1171" s="262"/>
      <c r="Q1171" s="262"/>
      <c r="R1171" s="262"/>
      <c r="S1171" s="262"/>
      <c r="T1171" s="26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4" t="s">
        <v>211</v>
      </c>
      <c r="AU1171" s="264" t="s">
        <v>82</v>
      </c>
      <c r="AV1171" s="14" t="s">
        <v>82</v>
      </c>
      <c r="AW1171" s="14" t="s">
        <v>30</v>
      </c>
      <c r="AX1171" s="14" t="s">
        <v>73</v>
      </c>
      <c r="AY1171" s="264" t="s">
        <v>202</v>
      </c>
    </row>
    <row r="1172" s="13" customFormat="1">
      <c r="A1172" s="13"/>
      <c r="B1172" s="243"/>
      <c r="C1172" s="244"/>
      <c r="D1172" s="245" t="s">
        <v>211</v>
      </c>
      <c r="E1172" s="246" t="s">
        <v>1</v>
      </c>
      <c r="F1172" s="247" t="s">
        <v>1249</v>
      </c>
      <c r="G1172" s="244"/>
      <c r="H1172" s="246" t="s">
        <v>1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3" t="s">
        <v>211</v>
      </c>
      <c r="AU1172" s="253" t="s">
        <v>82</v>
      </c>
      <c r="AV1172" s="13" t="s">
        <v>80</v>
      </c>
      <c r="AW1172" s="13" t="s">
        <v>30</v>
      </c>
      <c r="AX1172" s="13" t="s">
        <v>73</v>
      </c>
      <c r="AY1172" s="253" t="s">
        <v>202</v>
      </c>
    </row>
    <row r="1173" s="14" customFormat="1">
      <c r="A1173" s="14"/>
      <c r="B1173" s="254"/>
      <c r="C1173" s="255"/>
      <c r="D1173" s="245" t="s">
        <v>211</v>
      </c>
      <c r="E1173" s="256" t="s">
        <v>1</v>
      </c>
      <c r="F1173" s="257" t="s">
        <v>1259</v>
      </c>
      <c r="G1173" s="255"/>
      <c r="H1173" s="258">
        <v>1.0009999999999999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4" t="s">
        <v>211</v>
      </c>
      <c r="AU1173" s="264" t="s">
        <v>82</v>
      </c>
      <c r="AV1173" s="14" t="s">
        <v>82</v>
      </c>
      <c r="AW1173" s="14" t="s">
        <v>30</v>
      </c>
      <c r="AX1173" s="14" t="s">
        <v>73</v>
      </c>
      <c r="AY1173" s="264" t="s">
        <v>202</v>
      </c>
    </row>
    <row r="1174" s="13" customFormat="1">
      <c r="A1174" s="13"/>
      <c r="B1174" s="243"/>
      <c r="C1174" s="244"/>
      <c r="D1174" s="245" t="s">
        <v>211</v>
      </c>
      <c r="E1174" s="246" t="s">
        <v>1</v>
      </c>
      <c r="F1174" s="247" t="s">
        <v>415</v>
      </c>
      <c r="G1174" s="244"/>
      <c r="H1174" s="246" t="s">
        <v>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211</v>
      </c>
      <c r="AU1174" s="253" t="s">
        <v>82</v>
      </c>
      <c r="AV1174" s="13" t="s">
        <v>80</v>
      </c>
      <c r="AW1174" s="13" t="s">
        <v>30</v>
      </c>
      <c r="AX1174" s="13" t="s">
        <v>73</v>
      </c>
      <c r="AY1174" s="253" t="s">
        <v>202</v>
      </c>
    </row>
    <row r="1175" s="13" customFormat="1">
      <c r="A1175" s="13"/>
      <c r="B1175" s="243"/>
      <c r="C1175" s="244"/>
      <c r="D1175" s="245" t="s">
        <v>211</v>
      </c>
      <c r="E1175" s="246" t="s">
        <v>1</v>
      </c>
      <c r="F1175" s="247" t="s">
        <v>1241</v>
      </c>
      <c r="G1175" s="244"/>
      <c r="H1175" s="246" t="s">
        <v>1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3" t="s">
        <v>211</v>
      </c>
      <c r="AU1175" s="253" t="s">
        <v>82</v>
      </c>
      <c r="AV1175" s="13" t="s">
        <v>80</v>
      </c>
      <c r="AW1175" s="13" t="s">
        <v>30</v>
      </c>
      <c r="AX1175" s="13" t="s">
        <v>73</v>
      </c>
      <c r="AY1175" s="253" t="s">
        <v>202</v>
      </c>
    </row>
    <row r="1176" s="14" customFormat="1">
      <c r="A1176" s="14"/>
      <c r="B1176" s="254"/>
      <c r="C1176" s="255"/>
      <c r="D1176" s="245" t="s">
        <v>211</v>
      </c>
      <c r="E1176" s="256" t="s">
        <v>1</v>
      </c>
      <c r="F1176" s="257" t="s">
        <v>1260</v>
      </c>
      <c r="G1176" s="255"/>
      <c r="H1176" s="258">
        <v>1.0249999999999999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211</v>
      </c>
      <c r="AU1176" s="264" t="s">
        <v>82</v>
      </c>
      <c r="AV1176" s="14" t="s">
        <v>82</v>
      </c>
      <c r="AW1176" s="14" t="s">
        <v>30</v>
      </c>
      <c r="AX1176" s="14" t="s">
        <v>73</v>
      </c>
      <c r="AY1176" s="264" t="s">
        <v>202</v>
      </c>
    </row>
    <row r="1177" s="13" customFormat="1">
      <c r="A1177" s="13"/>
      <c r="B1177" s="243"/>
      <c r="C1177" s="244"/>
      <c r="D1177" s="245" t="s">
        <v>211</v>
      </c>
      <c r="E1177" s="246" t="s">
        <v>1</v>
      </c>
      <c r="F1177" s="247" t="s">
        <v>415</v>
      </c>
      <c r="G1177" s="244"/>
      <c r="H1177" s="246" t="s">
        <v>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211</v>
      </c>
      <c r="AU1177" s="253" t="s">
        <v>82</v>
      </c>
      <c r="AV1177" s="13" t="s">
        <v>80</v>
      </c>
      <c r="AW1177" s="13" t="s">
        <v>30</v>
      </c>
      <c r="AX1177" s="13" t="s">
        <v>73</v>
      </c>
      <c r="AY1177" s="253" t="s">
        <v>202</v>
      </c>
    </row>
    <row r="1178" s="14" customFormat="1">
      <c r="A1178" s="14"/>
      <c r="B1178" s="254"/>
      <c r="C1178" s="255"/>
      <c r="D1178" s="245" t="s">
        <v>211</v>
      </c>
      <c r="E1178" s="256" t="s">
        <v>1</v>
      </c>
      <c r="F1178" s="257" t="s">
        <v>1261</v>
      </c>
      <c r="G1178" s="255"/>
      <c r="H1178" s="258">
        <v>1.44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4" t="s">
        <v>211</v>
      </c>
      <c r="AU1178" s="264" t="s">
        <v>82</v>
      </c>
      <c r="AV1178" s="14" t="s">
        <v>82</v>
      </c>
      <c r="AW1178" s="14" t="s">
        <v>30</v>
      </c>
      <c r="AX1178" s="14" t="s">
        <v>73</v>
      </c>
      <c r="AY1178" s="264" t="s">
        <v>202</v>
      </c>
    </row>
    <row r="1179" s="15" customFormat="1">
      <c r="A1179" s="15"/>
      <c r="B1179" s="265"/>
      <c r="C1179" s="266"/>
      <c r="D1179" s="245" t="s">
        <v>211</v>
      </c>
      <c r="E1179" s="267" t="s">
        <v>1</v>
      </c>
      <c r="F1179" s="268" t="s">
        <v>222</v>
      </c>
      <c r="G1179" s="266"/>
      <c r="H1179" s="269">
        <v>6.6609999999999996</v>
      </c>
      <c r="I1179" s="270"/>
      <c r="J1179" s="266"/>
      <c r="K1179" s="266"/>
      <c r="L1179" s="271"/>
      <c r="M1179" s="272"/>
      <c r="N1179" s="273"/>
      <c r="O1179" s="273"/>
      <c r="P1179" s="273"/>
      <c r="Q1179" s="273"/>
      <c r="R1179" s="273"/>
      <c r="S1179" s="273"/>
      <c r="T1179" s="27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5" t="s">
        <v>211</v>
      </c>
      <c r="AU1179" s="275" t="s">
        <v>82</v>
      </c>
      <c r="AV1179" s="15" t="s">
        <v>209</v>
      </c>
      <c r="AW1179" s="15" t="s">
        <v>30</v>
      </c>
      <c r="AX1179" s="15" t="s">
        <v>80</v>
      </c>
      <c r="AY1179" s="275" t="s">
        <v>202</v>
      </c>
    </row>
    <row r="1180" s="2" customFormat="1" ht="24.15" customHeight="1">
      <c r="A1180" s="40"/>
      <c r="B1180" s="41"/>
      <c r="C1180" s="230" t="s">
        <v>1262</v>
      </c>
      <c r="D1180" s="230" t="s">
        <v>204</v>
      </c>
      <c r="E1180" s="231" t="s">
        <v>1263</v>
      </c>
      <c r="F1180" s="232" t="s">
        <v>1264</v>
      </c>
      <c r="G1180" s="233" t="s">
        <v>207</v>
      </c>
      <c r="H1180" s="234">
        <v>1.325</v>
      </c>
      <c r="I1180" s="235"/>
      <c r="J1180" s="236">
        <f>ROUND(I1180*H1180,2)</f>
        <v>0</v>
      </c>
      <c r="K1180" s="232" t="s">
        <v>208</v>
      </c>
      <c r="L1180" s="46"/>
      <c r="M1180" s="237" t="s">
        <v>1</v>
      </c>
      <c r="N1180" s="238" t="s">
        <v>38</v>
      </c>
      <c r="O1180" s="93"/>
      <c r="P1180" s="239">
        <f>O1180*H1180</f>
        <v>0</v>
      </c>
      <c r="Q1180" s="239">
        <v>0</v>
      </c>
      <c r="R1180" s="239">
        <f>Q1180*H1180</f>
        <v>0</v>
      </c>
      <c r="S1180" s="239">
        <v>1.8</v>
      </c>
      <c r="T1180" s="240">
        <f>S1180*H1180</f>
        <v>2.3849999999999998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1" t="s">
        <v>209</v>
      </c>
      <c r="AT1180" s="241" t="s">
        <v>204</v>
      </c>
      <c r="AU1180" s="241" t="s">
        <v>82</v>
      </c>
      <c r="AY1180" s="19" t="s">
        <v>202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9" t="s">
        <v>80</v>
      </c>
      <c r="BK1180" s="242">
        <f>ROUND(I1180*H1180,2)</f>
        <v>0</v>
      </c>
      <c r="BL1180" s="19" t="s">
        <v>209</v>
      </c>
      <c r="BM1180" s="241" t="s">
        <v>1265</v>
      </c>
    </row>
    <row r="1181" s="13" customFormat="1">
      <c r="A1181" s="13"/>
      <c r="B1181" s="243"/>
      <c r="C1181" s="244"/>
      <c r="D1181" s="245" t="s">
        <v>211</v>
      </c>
      <c r="E1181" s="246" t="s">
        <v>1</v>
      </c>
      <c r="F1181" s="247" t="s">
        <v>387</v>
      </c>
      <c r="G1181" s="244"/>
      <c r="H1181" s="246" t="s">
        <v>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3" t="s">
        <v>211</v>
      </c>
      <c r="AU1181" s="253" t="s">
        <v>82</v>
      </c>
      <c r="AV1181" s="13" t="s">
        <v>80</v>
      </c>
      <c r="AW1181" s="13" t="s">
        <v>30</v>
      </c>
      <c r="AX1181" s="13" t="s">
        <v>73</v>
      </c>
      <c r="AY1181" s="253" t="s">
        <v>202</v>
      </c>
    </row>
    <row r="1182" s="13" customFormat="1">
      <c r="A1182" s="13"/>
      <c r="B1182" s="243"/>
      <c r="C1182" s="244"/>
      <c r="D1182" s="245" t="s">
        <v>211</v>
      </c>
      <c r="E1182" s="246" t="s">
        <v>1</v>
      </c>
      <c r="F1182" s="247" t="s">
        <v>1251</v>
      </c>
      <c r="G1182" s="244"/>
      <c r="H1182" s="246" t="s">
        <v>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3" t="s">
        <v>211</v>
      </c>
      <c r="AU1182" s="253" t="s">
        <v>82</v>
      </c>
      <c r="AV1182" s="13" t="s">
        <v>80</v>
      </c>
      <c r="AW1182" s="13" t="s">
        <v>30</v>
      </c>
      <c r="AX1182" s="13" t="s">
        <v>73</v>
      </c>
      <c r="AY1182" s="253" t="s">
        <v>202</v>
      </c>
    </row>
    <row r="1183" s="14" customFormat="1">
      <c r="A1183" s="14"/>
      <c r="B1183" s="254"/>
      <c r="C1183" s="255"/>
      <c r="D1183" s="245" t="s">
        <v>211</v>
      </c>
      <c r="E1183" s="256" t="s">
        <v>1</v>
      </c>
      <c r="F1183" s="257" t="s">
        <v>1266</v>
      </c>
      <c r="G1183" s="255"/>
      <c r="H1183" s="258">
        <v>1.325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4" t="s">
        <v>211</v>
      </c>
      <c r="AU1183" s="264" t="s">
        <v>82</v>
      </c>
      <c r="AV1183" s="14" t="s">
        <v>82</v>
      </c>
      <c r="AW1183" s="14" t="s">
        <v>30</v>
      </c>
      <c r="AX1183" s="14" t="s">
        <v>80</v>
      </c>
      <c r="AY1183" s="264" t="s">
        <v>202</v>
      </c>
    </row>
    <row r="1184" s="2" customFormat="1" ht="24.15" customHeight="1">
      <c r="A1184" s="40"/>
      <c r="B1184" s="41"/>
      <c r="C1184" s="230" t="s">
        <v>1267</v>
      </c>
      <c r="D1184" s="230" t="s">
        <v>204</v>
      </c>
      <c r="E1184" s="231" t="s">
        <v>1268</v>
      </c>
      <c r="F1184" s="232" t="s">
        <v>1269</v>
      </c>
      <c r="G1184" s="233" t="s">
        <v>254</v>
      </c>
      <c r="H1184" s="234">
        <v>14.792999999999999</v>
      </c>
      <c r="I1184" s="235"/>
      <c r="J1184" s="236">
        <f>ROUND(I1184*H1184,2)</f>
        <v>0</v>
      </c>
      <c r="K1184" s="232" t="s">
        <v>208</v>
      </c>
      <c r="L1184" s="46"/>
      <c r="M1184" s="237" t="s">
        <v>1</v>
      </c>
      <c r="N1184" s="238" t="s">
        <v>38</v>
      </c>
      <c r="O1184" s="93"/>
      <c r="P1184" s="239">
        <f>O1184*H1184</f>
        <v>0</v>
      </c>
      <c r="Q1184" s="239">
        <v>0</v>
      </c>
      <c r="R1184" s="239">
        <f>Q1184*H1184</f>
        <v>0</v>
      </c>
      <c r="S1184" s="239">
        <v>0.055</v>
      </c>
      <c r="T1184" s="240">
        <f>S1184*H1184</f>
        <v>0.81361499999999998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1" t="s">
        <v>209</v>
      </c>
      <c r="AT1184" s="241" t="s">
        <v>204</v>
      </c>
      <c r="AU1184" s="241" t="s">
        <v>82</v>
      </c>
      <c r="AY1184" s="19" t="s">
        <v>202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9" t="s">
        <v>80</v>
      </c>
      <c r="BK1184" s="242">
        <f>ROUND(I1184*H1184,2)</f>
        <v>0</v>
      </c>
      <c r="BL1184" s="19" t="s">
        <v>209</v>
      </c>
      <c r="BM1184" s="241" t="s">
        <v>1270</v>
      </c>
    </row>
    <row r="1185" s="13" customFormat="1">
      <c r="A1185" s="13"/>
      <c r="B1185" s="243"/>
      <c r="C1185" s="244"/>
      <c r="D1185" s="245" t="s">
        <v>211</v>
      </c>
      <c r="E1185" s="246" t="s">
        <v>1</v>
      </c>
      <c r="F1185" s="247" t="s">
        <v>387</v>
      </c>
      <c r="G1185" s="244"/>
      <c r="H1185" s="246" t="s">
        <v>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3" t="s">
        <v>211</v>
      </c>
      <c r="AU1185" s="253" t="s">
        <v>82</v>
      </c>
      <c r="AV1185" s="13" t="s">
        <v>80</v>
      </c>
      <c r="AW1185" s="13" t="s">
        <v>30</v>
      </c>
      <c r="AX1185" s="13" t="s">
        <v>73</v>
      </c>
      <c r="AY1185" s="253" t="s">
        <v>202</v>
      </c>
    </row>
    <row r="1186" s="14" customFormat="1">
      <c r="A1186" s="14"/>
      <c r="B1186" s="254"/>
      <c r="C1186" s="255"/>
      <c r="D1186" s="245" t="s">
        <v>211</v>
      </c>
      <c r="E1186" s="256" t="s">
        <v>1</v>
      </c>
      <c r="F1186" s="257" t="s">
        <v>1271</v>
      </c>
      <c r="G1186" s="255"/>
      <c r="H1186" s="258">
        <v>2.75</v>
      </c>
      <c r="I1186" s="259"/>
      <c r="J1186" s="255"/>
      <c r="K1186" s="255"/>
      <c r="L1186" s="260"/>
      <c r="M1186" s="261"/>
      <c r="N1186" s="262"/>
      <c r="O1186" s="262"/>
      <c r="P1186" s="262"/>
      <c r="Q1186" s="262"/>
      <c r="R1186" s="262"/>
      <c r="S1186" s="262"/>
      <c r="T1186" s="26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4" t="s">
        <v>211</v>
      </c>
      <c r="AU1186" s="264" t="s">
        <v>82</v>
      </c>
      <c r="AV1186" s="14" t="s">
        <v>82</v>
      </c>
      <c r="AW1186" s="14" t="s">
        <v>30</v>
      </c>
      <c r="AX1186" s="14" t="s">
        <v>73</v>
      </c>
      <c r="AY1186" s="264" t="s">
        <v>202</v>
      </c>
    </row>
    <row r="1187" s="14" customFormat="1">
      <c r="A1187" s="14"/>
      <c r="B1187" s="254"/>
      <c r="C1187" s="255"/>
      <c r="D1187" s="245" t="s">
        <v>211</v>
      </c>
      <c r="E1187" s="256" t="s">
        <v>1</v>
      </c>
      <c r="F1187" s="257" t="s">
        <v>1272</v>
      </c>
      <c r="G1187" s="255"/>
      <c r="H1187" s="258">
        <v>2.3399999999999999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4" t="s">
        <v>211</v>
      </c>
      <c r="AU1187" s="264" t="s">
        <v>82</v>
      </c>
      <c r="AV1187" s="14" t="s">
        <v>82</v>
      </c>
      <c r="AW1187" s="14" t="s">
        <v>30</v>
      </c>
      <c r="AX1187" s="14" t="s">
        <v>73</v>
      </c>
      <c r="AY1187" s="264" t="s">
        <v>202</v>
      </c>
    </row>
    <row r="1188" s="14" customFormat="1">
      <c r="A1188" s="14"/>
      <c r="B1188" s="254"/>
      <c r="C1188" s="255"/>
      <c r="D1188" s="245" t="s">
        <v>211</v>
      </c>
      <c r="E1188" s="256" t="s">
        <v>1</v>
      </c>
      <c r="F1188" s="257" t="s">
        <v>1273</v>
      </c>
      <c r="G1188" s="255"/>
      <c r="H1188" s="258">
        <v>2.8599999999999999</v>
      </c>
      <c r="I1188" s="259"/>
      <c r="J1188" s="255"/>
      <c r="K1188" s="255"/>
      <c r="L1188" s="260"/>
      <c r="M1188" s="261"/>
      <c r="N1188" s="262"/>
      <c r="O1188" s="262"/>
      <c r="P1188" s="262"/>
      <c r="Q1188" s="262"/>
      <c r="R1188" s="262"/>
      <c r="S1188" s="262"/>
      <c r="T1188" s="26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4" t="s">
        <v>211</v>
      </c>
      <c r="AU1188" s="264" t="s">
        <v>82</v>
      </c>
      <c r="AV1188" s="14" t="s">
        <v>82</v>
      </c>
      <c r="AW1188" s="14" t="s">
        <v>30</v>
      </c>
      <c r="AX1188" s="14" t="s">
        <v>73</v>
      </c>
      <c r="AY1188" s="264" t="s">
        <v>202</v>
      </c>
    </row>
    <row r="1189" s="14" customFormat="1">
      <c r="A1189" s="14"/>
      <c r="B1189" s="254"/>
      <c r="C1189" s="255"/>
      <c r="D1189" s="245" t="s">
        <v>211</v>
      </c>
      <c r="E1189" s="256" t="s">
        <v>1</v>
      </c>
      <c r="F1189" s="257" t="s">
        <v>1274</v>
      </c>
      <c r="G1189" s="255"/>
      <c r="H1189" s="258">
        <v>4.9530000000000003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4" t="s">
        <v>211</v>
      </c>
      <c r="AU1189" s="264" t="s">
        <v>82</v>
      </c>
      <c r="AV1189" s="14" t="s">
        <v>82</v>
      </c>
      <c r="AW1189" s="14" t="s">
        <v>30</v>
      </c>
      <c r="AX1189" s="14" t="s">
        <v>73</v>
      </c>
      <c r="AY1189" s="264" t="s">
        <v>202</v>
      </c>
    </row>
    <row r="1190" s="13" customFormat="1">
      <c r="A1190" s="13"/>
      <c r="B1190" s="243"/>
      <c r="C1190" s="244"/>
      <c r="D1190" s="245" t="s">
        <v>211</v>
      </c>
      <c r="E1190" s="246" t="s">
        <v>1</v>
      </c>
      <c r="F1190" s="247" t="s">
        <v>415</v>
      </c>
      <c r="G1190" s="244"/>
      <c r="H1190" s="246" t="s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211</v>
      </c>
      <c r="AU1190" s="253" t="s">
        <v>82</v>
      </c>
      <c r="AV1190" s="13" t="s">
        <v>80</v>
      </c>
      <c r="AW1190" s="13" t="s">
        <v>30</v>
      </c>
      <c r="AX1190" s="13" t="s">
        <v>73</v>
      </c>
      <c r="AY1190" s="253" t="s">
        <v>202</v>
      </c>
    </row>
    <row r="1191" s="14" customFormat="1">
      <c r="A1191" s="14"/>
      <c r="B1191" s="254"/>
      <c r="C1191" s="255"/>
      <c r="D1191" s="245" t="s">
        <v>211</v>
      </c>
      <c r="E1191" s="256" t="s">
        <v>1</v>
      </c>
      <c r="F1191" s="257" t="s">
        <v>1275</v>
      </c>
      <c r="G1191" s="255"/>
      <c r="H1191" s="258">
        <v>1.8899999999999999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4" t="s">
        <v>211</v>
      </c>
      <c r="AU1191" s="264" t="s">
        <v>82</v>
      </c>
      <c r="AV1191" s="14" t="s">
        <v>82</v>
      </c>
      <c r="AW1191" s="14" t="s">
        <v>30</v>
      </c>
      <c r="AX1191" s="14" t="s">
        <v>73</v>
      </c>
      <c r="AY1191" s="264" t="s">
        <v>202</v>
      </c>
    </row>
    <row r="1192" s="15" customFormat="1">
      <c r="A1192" s="15"/>
      <c r="B1192" s="265"/>
      <c r="C1192" s="266"/>
      <c r="D1192" s="245" t="s">
        <v>211</v>
      </c>
      <c r="E1192" s="267" t="s">
        <v>1</v>
      </c>
      <c r="F1192" s="268" t="s">
        <v>222</v>
      </c>
      <c r="G1192" s="266"/>
      <c r="H1192" s="269">
        <v>14.792999999999999</v>
      </c>
      <c r="I1192" s="270"/>
      <c r="J1192" s="266"/>
      <c r="K1192" s="266"/>
      <c r="L1192" s="271"/>
      <c r="M1192" s="272"/>
      <c r="N1192" s="273"/>
      <c r="O1192" s="273"/>
      <c r="P1192" s="273"/>
      <c r="Q1192" s="273"/>
      <c r="R1192" s="273"/>
      <c r="S1192" s="273"/>
      <c r="T1192" s="27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5" t="s">
        <v>211</v>
      </c>
      <c r="AU1192" s="275" t="s">
        <v>82</v>
      </c>
      <c r="AV1192" s="15" t="s">
        <v>209</v>
      </c>
      <c r="AW1192" s="15" t="s">
        <v>30</v>
      </c>
      <c r="AX1192" s="15" t="s">
        <v>80</v>
      </c>
      <c r="AY1192" s="275" t="s">
        <v>202</v>
      </c>
    </row>
    <row r="1193" s="2" customFormat="1" ht="24.15" customHeight="1">
      <c r="A1193" s="40"/>
      <c r="B1193" s="41"/>
      <c r="C1193" s="230" t="s">
        <v>1276</v>
      </c>
      <c r="D1193" s="230" t="s">
        <v>204</v>
      </c>
      <c r="E1193" s="231" t="s">
        <v>1277</v>
      </c>
      <c r="F1193" s="232" t="s">
        <v>1278</v>
      </c>
      <c r="G1193" s="233" t="s">
        <v>466</v>
      </c>
      <c r="H1193" s="234">
        <v>1</v>
      </c>
      <c r="I1193" s="235"/>
      <c r="J1193" s="236">
        <f>ROUND(I1193*H1193,2)</f>
        <v>0</v>
      </c>
      <c r="K1193" s="232" t="s">
        <v>208</v>
      </c>
      <c r="L1193" s="46"/>
      <c r="M1193" s="237" t="s">
        <v>1</v>
      </c>
      <c r="N1193" s="238" t="s">
        <v>38</v>
      </c>
      <c r="O1193" s="93"/>
      <c r="P1193" s="239">
        <f>O1193*H1193</f>
        <v>0</v>
      </c>
      <c r="Q1193" s="239">
        <v>0</v>
      </c>
      <c r="R1193" s="239">
        <f>Q1193*H1193</f>
        <v>0</v>
      </c>
      <c r="S1193" s="239">
        <v>0.13500000000000001</v>
      </c>
      <c r="T1193" s="240">
        <f>S1193*H1193</f>
        <v>0.13500000000000001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1" t="s">
        <v>209</v>
      </c>
      <c r="AT1193" s="241" t="s">
        <v>204</v>
      </c>
      <c r="AU1193" s="241" t="s">
        <v>82</v>
      </c>
      <c r="AY1193" s="19" t="s">
        <v>202</v>
      </c>
      <c r="BE1193" s="242">
        <f>IF(N1193="základní",J1193,0)</f>
        <v>0</v>
      </c>
      <c r="BF1193" s="242">
        <f>IF(N1193="snížená",J1193,0)</f>
        <v>0</v>
      </c>
      <c r="BG1193" s="242">
        <f>IF(N1193="zákl. přenesená",J1193,0)</f>
        <v>0</v>
      </c>
      <c r="BH1193" s="242">
        <f>IF(N1193="sníž. přenesená",J1193,0)</f>
        <v>0</v>
      </c>
      <c r="BI1193" s="242">
        <f>IF(N1193="nulová",J1193,0)</f>
        <v>0</v>
      </c>
      <c r="BJ1193" s="19" t="s">
        <v>80</v>
      </c>
      <c r="BK1193" s="242">
        <f>ROUND(I1193*H1193,2)</f>
        <v>0</v>
      </c>
      <c r="BL1193" s="19" t="s">
        <v>209</v>
      </c>
      <c r="BM1193" s="241" t="s">
        <v>1279</v>
      </c>
    </row>
    <row r="1194" s="13" customFormat="1">
      <c r="A1194" s="13"/>
      <c r="B1194" s="243"/>
      <c r="C1194" s="244"/>
      <c r="D1194" s="245" t="s">
        <v>211</v>
      </c>
      <c r="E1194" s="246" t="s">
        <v>1</v>
      </c>
      <c r="F1194" s="247" t="s">
        <v>1280</v>
      </c>
      <c r="G1194" s="244"/>
      <c r="H1194" s="246" t="s">
        <v>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211</v>
      </c>
      <c r="AU1194" s="253" t="s">
        <v>82</v>
      </c>
      <c r="AV1194" s="13" t="s">
        <v>80</v>
      </c>
      <c r="AW1194" s="13" t="s">
        <v>30</v>
      </c>
      <c r="AX1194" s="13" t="s">
        <v>73</v>
      </c>
      <c r="AY1194" s="253" t="s">
        <v>202</v>
      </c>
    </row>
    <row r="1195" s="14" customFormat="1">
      <c r="A1195" s="14"/>
      <c r="B1195" s="254"/>
      <c r="C1195" s="255"/>
      <c r="D1195" s="245" t="s">
        <v>211</v>
      </c>
      <c r="E1195" s="256" t="s">
        <v>1</v>
      </c>
      <c r="F1195" s="257" t="s">
        <v>80</v>
      </c>
      <c r="G1195" s="255"/>
      <c r="H1195" s="258">
        <v>1</v>
      </c>
      <c r="I1195" s="259"/>
      <c r="J1195" s="255"/>
      <c r="K1195" s="255"/>
      <c r="L1195" s="260"/>
      <c r="M1195" s="261"/>
      <c r="N1195" s="262"/>
      <c r="O1195" s="262"/>
      <c r="P1195" s="262"/>
      <c r="Q1195" s="262"/>
      <c r="R1195" s="262"/>
      <c r="S1195" s="262"/>
      <c r="T1195" s="26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4" t="s">
        <v>211</v>
      </c>
      <c r="AU1195" s="264" t="s">
        <v>82</v>
      </c>
      <c r="AV1195" s="14" t="s">
        <v>82</v>
      </c>
      <c r="AW1195" s="14" t="s">
        <v>30</v>
      </c>
      <c r="AX1195" s="14" t="s">
        <v>80</v>
      </c>
      <c r="AY1195" s="264" t="s">
        <v>202</v>
      </c>
    </row>
    <row r="1196" s="2" customFormat="1" ht="24.15" customHeight="1">
      <c r="A1196" s="40"/>
      <c r="B1196" s="41"/>
      <c r="C1196" s="230" t="s">
        <v>1281</v>
      </c>
      <c r="D1196" s="230" t="s">
        <v>204</v>
      </c>
      <c r="E1196" s="231" t="s">
        <v>1282</v>
      </c>
      <c r="F1196" s="232" t="s">
        <v>1283</v>
      </c>
      <c r="G1196" s="233" t="s">
        <v>466</v>
      </c>
      <c r="H1196" s="234">
        <v>4</v>
      </c>
      <c r="I1196" s="235"/>
      <c r="J1196" s="236">
        <f>ROUND(I1196*H1196,2)</f>
        <v>0</v>
      </c>
      <c r="K1196" s="232" t="s">
        <v>208</v>
      </c>
      <c r="L1196" s="46"/>
      <c r="M1196" s="237" t="s">
        <v>1</v>
      </c>
      <c r="N1196" s="238" t="s">
        <v>38</v>
      </c>
      <c r="O1196" s="93"/>
      <c r="P1196" s="239">
        <f>O1196*H1196</f>
        <v>0</v>
      </c>
      <c r="Q1196" s="239">
        <v>0</v>
      </c>
      <c r="R1196" s="239">
        <f>Q1196*H1196</f>
        <v>0</v>
      </c>
      <c r="S1196" s="239">
        <v>0.062</v>
      </c>
      <c r="T1196" s="240">
        <f>S1196*H1196</f>
        <v>0.248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1" t="s">
        <v>209</v>
      </c>
      <c r="AT1196" s="241" t="s">
        <v>204</v>
      </c>
      <c r="AU1196" s="241" t="s">
        <v>82</v>
      </c>
      <c r="AY1196" s="19" t="s">
        <v>202</v>
      </c>
      <c r="BE1196" s="242">
        <f>IF(N1196="základní",J1196,0)</f>
        <v>0</v>
      </c>
      <c r="BF1196" s="242">
        <f>IF(N1196="snížená",J1196,0)</f>
        <v>0</v>
      </c>
      <c r="BG1196" s="242">
        <f>IF(N1196="zákl. přenesená",J1196,0)</f>
        <v>0</v>
      </c>
      <c r="BH1196" s="242">
        <f>IF(N1196="sníž. přenesená",J1196,0)</f>
        <v>0</v>
      </c>
      <c r="BI1196" s="242">
        <f>IF(N1196="nulová",J1196,0)</f>
        <v>0</v>
      </c>
      <c r="BJ1196" s="19" t="s">
        <v>80</v>
      </c>
      <c r="BK1196" s="242">
        <f>ROUND(I1196*H1196,2)</f>
        <v>0</v>
      </c>
      <c r="BL1196" s="19" t="s">
        <v>209</v>
      </c>
      <c r="BM1196" s="241" t="s">
        <v>1284</v>
      </c>
    </row>
    <row r="1197" s="13" customFormat="1">
      <c r="A1197" s="13"/>
      <c r="B1197" s="243"/>
      <c r="C1197" s="244"/>
      <c r="D1197" s="245" t="s">
        <v>211</v>
      </c>
      <c r="E1197" s="246" t="s">
        <v>1</v>
      </c>
      <c r="F1197" s="247" t="s">
        <v>1285</v>
      </c>
      <c r="G1197" s="244"/>
      <c r="H1197" s="246" t="s">
        <v>1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211</v>
      </c>
      <c r="AU1197" s="253" t="s">
        <v>82</v>
      </c>
      <c r="AV1197" s="13" t="s">
        <v>80</v>
      </c>
      <c r="AW1197" s="13" t="s">
        <v>30</v>
      </c>
      <c r="AX1197" s="13" t="s">
        <v>73</v>
      </c>
      <c r="AY1197" s="253" t="s">
        <v>202</v>
      </c>
    </row>
    <row r="1198" s="14" customFormat="1">
      <c r="A1198" s="14"/>
      <c r="B1198" s="254"/>
      <c r="C1198" s="255"/>
      <c r="D1198" s="245" t="s">
        <v>211</v>
      </c>
      <c r="E1198" s="256" t="s">
        <v>1</v>
      </c>
      <c r="F1198" s="257" t="s">
        <v>209</v>
      </c>
      <c r="G1198" s="255"/>
      <c r="H1198" s="258">
        <v>4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4" t="s">
        <v>211</v>
      </c>
      <c r="AU1198" s="264" t="s">
        <v>82</v>
      </c>
      <c r="AV1198" s="14" t="s">
        <v>82</v>
      </c>
      <c r="AW1198" s="14" t="s">
        <v>30</v>
      </c>
      <c r="AX1198" s="14" t="s">
        <v>80</v>
      </c>
      <c r="AY1198" s="264" t="s">
        <v>202</v>
      </c>
    </row>
    <row r="1199" s="2" customFormat="1" ht="24.15" customHeight="1">
      <c r="A1199" s="40"/>
      <c r="B1199" s="41"/>
      <c r="C1199" s="230" t="s">
        <v>1286</v>
      </c>
      <c r="D1199" s="230" t="s">
        <v>204</v>
      </c>
      <c r="E1199" s="231" t="s">
        <v>1287</v>
      </c>
      <c r="F1199" s="232" t="s">
        <v>1288</v>
      </c>
      <c r="G1199" s="233" t="s">
        <v>844</v>
      </c>
      <c r="H1199" s="234">
        <v>12</v>
      </c>
      <c r="I1199" s="235"/>
      <c r="J1199" s="236">
        <f>ROUND(I1199*H1199,2)</f>
        <v>0</v>
      </c>
      <c r="K1199" s="232" t="s">
        <v>208</v>
      </c>
      <c r="L1199" s="46"/>
      <c r="M1199" s="237" t="s">
        <v>1</v>
      </c>
      <c r="N1199" s="238" t="s">
        <v>38</v>
      </c>
      <c r="O1199" s="93"/>
      <c r="P1199" s="239">
        <f>O1199*H1199</f>
        <v>0</v>
      </c>
      <c r="Q1199" s="239">
        <v>0.066169500000000006</v>
      </c>
      <c r="R1199" s="239">
        <f>Q1199*H1199</f>
        <v>0.79403400000000013</v>
      </c>
      <c r="S1199" s="239">
        <v>0</v>
      </c>
      <c r="T1199" s="240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1" t="s">
        <v>209</v>
      </c>
      <c r="AT1199" s="241" t="s">
        <v>204</v>
      </c>
      <c r="AU1199" s="241" t="s">
        <v>82</v>
      </c>
      <c r="AY1199" s="19" t="s">
        <v>202</v>
      </c>
      <c r="BE1199" s="242">
        <f>IF(N1199="základní",J1199,0)</f>
        <v>0</v>
      </c>
      <c r="BF1199" s="242">
        <f>IF(N1199="snížená",J1199,0)</f>
        <v>0</v>
      </c>
      <c r="BG1199" s="242">
        <f>IF(N1199="zákl. přenesená",J1199,0)</f>
        <v>0</v>
      </c>
      <c r="BH1199" s="242">
        <f>IF(N1199="sníž. přenesená",J1199,0)</f>
        <v>0</v>
      </c>
      <c r="BI1199" s="242">
        <f>IF(N1199="nulová",J1199,0)</f>
        <v>0</v>
      </c>
      <c r="BJ1199" s="19" t="s">
        <v>80</v>
      </c>
      <c r="BK1199" s="242">
        <f>ROUND(I1199*H1199,2)</f>
        <v>0</v>
      </c>
      <c r="BL1199" s="19" t="s">
        <v>209</v>
      </c>
      <c r="BM1199" s="241" t="s">
        <v>1289</v>
      </c>
    </row>
    <row r="1200" s="13" customFormat="1">
      <c r="A1200" s="13"/>
      <c r="B1200" s="243"/>
      <c r="C1200" s="244"/>
      <c r="D1200" s="245" t="s">
        <v>211</v>
      </c>
      <c r="E1200" s="246" t="s">
        <v>1</v>
      </c>
      <c r="F1200" s="247" t="s">
        <v>1290</v>
      </c>
      <c r="G1200" s="244"/>
      <c r="H1200" s="246" t="s">
        <v>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211</v>
      </c>
      <c r="AU1200" s="253" t="s">
        <v>82</v>
      </c>
      <c r="AV1200" s="13" t="s">
        <v>80</v>
      </c>
      <c r="AW1200" s="13" t="s">
        <v>30</v>
      </c>
      <c r="AX1200" s="13" t="s">
        <v>73</v>
      </c>
      <c r="AY1200" s="253" t="s">
        <v>202</v>
      </c>
    </row>
    <row r="1201" s="14" customFormat="1">
      <c r="A1201" s="14"/>
      <c r="B1201" s="254"/>
      <c r="C1201" s="255"/>
      <c r="D1201" s="245" t="s">
        <v>211</v>
      </c>
      <c r="E1201" s="256" t="s">
        <v>1</v>
      </c>
      <c r="F1201" s="257" t="s">
        <v>1291</v>
      </c>
      <c r="G1201" s="255"/>
      <c r="H1201" s="258">
        <v>6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4" t="s">
        <v>211</v>
      </c>
      <c r="AU1201" s="264" t="s">
        <v>82</v>
      </c>
      <c r="AV1201" s="14" t="s">
        <v>82</v>
      </c>
      <c r="AW1201" s="14" t="s">
        <v>30</v>
      </c>
      <c r="AX1201" s="14" t="s">
        <v>73</v>
      </c>
      <c r="AY1201" s="264" t="s">
        <v>202</v>
      </c>
    </row>
    <row r="1202" s="14" customFormat="1">
      <c r="A1202" s="14"/>
      <c r="B1202" s="254"/>
      <c r="C1202" s="255"/>
      <c r="D1202" s="245" t="s">
        <v>211</v>
      </c>
      <c r="E1202" s="256" t="s">
        <v>1</v>
      </c>
      <c r="F1202" s="257" t="s">
        <v>1292</v>
      </c>
      <c r="G1202" s="255"/>
      <c r="H1202" s="258">
        <v>3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4" t="s">
        <v>211</v>
      </c>
      <c r="AU1202" s="264" t="s">
        <v>82</v>
      </c>
      <c r="AV1202" s="14" t="s">
        <v>82</v>
      </c>
      <c r="AW1202" s="14" t="s">
        <v>30</v>
      </c>
      <c r="AX1202" s="14" t="s">
        <v>73</v>
      </c>
      <c r="AY1202" s="264" t="s">
        <v>202</v>
      </c>
    </row>
    <row r="1203" s="14" customFormat="1">
      <c r="A1203" s="14"/>
      <c r="B1203" s="254"/>
      <c r="C1203" s="255"/>
      <c r="D1203" s="245" t="s">
        <v>211</v>
      </c>
      <c r="E1203" s="256" t="s">
        <v>1</v>
      </c>
      <c r="F1203" s="257" t="s">
        <v>1292</v>
      </c>
      <c r="G1203" s="255"/>
      <c r="H1203" s="258">
        <v>3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4" t="s">
        <v>211</v>
      </c>
      <c r="AU1203" s="264" t="s">
        <v>82</v>
      </c>
      <c r="AV1203" s="14" t="s">
        <v>82</v>
      </c>
      <c r="AW1203" s="14" t="s">
        <v>30</v>
      </c>
      <c r="AX1203" s="14" t="s">
        <v>73</v>
      </c>
      <c r="AY1203" s="264" t="s">
        <v>202</v>
      </c>
    </row>
    <row r="1204" s="15" customFormat="1">
      <c r="A1204" s="15"/>
      <c r="B1204" s="265"/>
      <c r="C1204" s="266"/>
      <c r="D1204" s="245" t="s">
        <v>211</v>
      </c>
      <c r="E1204" s="267" t="s">
        <v>1</v>
      </c>
      <c r="F1204" s="268" t="s">
        <v>222</v>
      </c>
      <c r="G1204" s="266"/>
      <c r="H1204" s="269">
        <v>12</v>
      </c>
      <c r="I1204" s="270"/>
      <c r="J1204" s="266"/>
      <c r="K1204" s="266"/>
      <c r="L1204" s="271"/>
      <c r="M1204" s="272"/>
      <c r="N1204" s="273"/>
      <c r="O1204" s="273"/>
      <c r="P1204" s="273"/>
      <c r="Q1204" s="273"/>
      <c r="R1204" s="273"/>
      <c r="S1204" s="273"/>
      <c r="T1204" s="27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5" t="s">
        <v>211</v>
      </c>
      <c r="AU1204" s="275" t="s">
        <v>82</v>
      </c>
      <c r="AV1204" s="15" t="s">
        <v>209</v>
      </c>
      <c r="AW1204" s="15" t="s">
        <v>30</v>
      </c>
      <c r="AX1204" s="15" t="s">
        <v>80</v>
      </c>
      <c r="AY1204" s="275" t="s">
        <v>202</v>
      </c>
    </row>
    <row r="1205" s="2" customFormat="1" ht="33" customHeight="1">
      <c r="A1205" s="40"/>
      <c r="B1205" s="41"/>
      <c r="C1205" s="230" t="s">
        <v>1293</v>
      </c>
      <c r="D1205" s="230" t="s">
        <v>204</v>
      </c>
      <c r="E1205" s="231" t="s">
        <v>1294</v>
      </c>
      <c r="F1205" s="232" t="s">
        <v>1295</v>
      </c>
      <c r="G1205" s="233" t="s">
        <v>844</v>
      </c>
      <c r="H1205" s="234">
        <v>30.399999999999999</v>
      </c>
      <c r="I1205" s="235"/>
      <c r="J1205" s="236">
        <f>ROUND(I1205*H1205,2)</f>
        <v>0</v>
      </c>
      <c r="K1205" s="232" t="s">
        <v>208</v>
      </c>
      <c r="L1205" s="46"/>
      <c r="M1205" s="237" t="s">
        <v>1</v>
      </c>
      <c r="N1205" s="238" t="s">
        <v>38</v>
      </c>
      <c r="O1205" s="93"/>
      <c r="P1205" s="239">
        <f>O1205*H1205</f>
        <v>0</v>
      </c>
      <c r="Q1205" s="239">
        <v>0.0236245</v>
      </c>
      <c r="R1205" s="239">
        <f>Q1205*H1205</f>
        <v>0.71818479999999996</v>
      </c>
      <c r="S1205" s="239">
        <v>0</v>
      </c>
      <c r="T1205" s="240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1" t="s">
        <v>209</v>
      </c>
      <c r="AT1205" s="241" t="s">
        <v>204</v>
      </c>
      <c r="AU1205" s="241" t="s">
        <v>82</v>
      </c>
      <c r="AY1205" s="19" t="s">
        <v>202</v>
      </c>
      <c r="BE1205" s="242">
        <f>IF(N1205="základní",J1205,0)</f>
        <v>0</v>
      </c>
      <c r="BF1205" s="242">
        <f>IF(N1205="snížená",J1205,0)</f>
        <v>0</v>
      </c>
      <c r="BG1205" s="242">
        <f>IF(N1205="zákl. přenesená",J1205,0)</f>
        <v>0</v>
      </c>
      <c r="BH1205" s="242">
        <f>IF(N1205="sníž. přenesená",J1205,0)</f>
        <v>0</v>
      </c>
      <c r="BI1205" s="242">
        <f>IF(N1205="nulová",J1205,0)</f>
        <v>0</v>
      </c>
      <c r="BJ1205" s="19" t="s">
        <v>80</v>
      </c>
      <c r="BK1205" s="242">
        <f>ROUND(I1205*H1205,2)</f>
        <v>0</v>
      </c>
      <c r="BL1205" s="19" t="s">
        <v>209</v>
      </c>
      <c r="BM1205" s="241" t="s">
        <v>1296</v>
      </c>
    </row>
    <row r="1206" s="13" customFormat="1">
      <c r="A1206" s="13"/>
      <c r="B1206" s="243"/>
      <c r="C1206" s="244"/>
      <c r="D1206" s="245" t="s">
        <v>211</v>
      </c>
      <c r="E1206" s="246" t="s">
        <v>1</v>
      </c>
      <c r="F1206" s="247" t="s">
        <v>1297</v>
      </c>
      <c r="G1206" s="244"/>
      <c r="H1206" s="246" t="s">
        <v>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211</v>
      </c>
      <c r="AU1206" s="253" t="s">
        <v>82</v>
      </c>
      <c r="AV1206" s="13" t="s">
        <v>80</v>
      </c>
      <c r="AW1206" s="13" t="s">
        <v>30</v>
      </c>
      <c r="AX1206" s="13" t="s">
        <v>73</v>
      </c>
      <c r="AY1206" s="253" t="s">
        <v>202</v>
      </c>
    </row>
    <row r="1207" s="14" customFormat="1">
      <c r="A1207" s="14"/>
      <c r="B1207" s="254"/>
      <c r="C1207" s="255"/>
      <c r="D1207" s="245" t="s">
        <v>211</v>
      </c>
      <c r="E1207" s="256" t="s">
        <v>1</v>
      </c>
      <c r="F1207" s="257" t="s">
        <v>1298</v>
      </c>
      <c r="G1207" s="255"/>
      <c r="H1207" s="258">
        <v>30.399999999999999</v>
      </c>
      <c r="I1207" s="259"/>
      <c r="J1207" s="255"/>
      <c r="K1207" s="255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4" t="s">
        <v>211</v>
      </c>
      <c r="AU1207" s="264" t="s">
        <v>82</v>
      </c>
      <c r="AV1207" s="14" t="s">
        <v>82</v>
      </c>
      <c r="AW1207" s="14" t="s">
        <v>30</v>
      </c>
      <c r="AX1207" s="14" t="s">
        <v>80</v>
      </c>
      <c r="AY1207" s="264" t="s">
        <v>202</v>
      </c>
    </row>
    <row r="1208" s="2" customFormat="1" ht="37.8" customHeight="1">
      <c r="A1208" s="40"/>
      <c r="B1208" s="41"/>
      <c r="C1208" s="230" t="s">
        <v>1299</v>
      </c>
      <c r="D1208" s="230" t="s">
        <v>204</v>
      </c>
      <c r="E1208" s="231" t="s">
        <v>1300</v>
      </c>
      <c r="F1208" s="232" t="s">
        <v>1301</v>
      </c>
      <c r="G1208" s="233" t="s">
        <v>844</v>
      </c>
      <c r="H1208" s="234">
        <v>14</v>
      </c>
      <c r="I1208" s="235"/>
      <c r="J1208" s="236">
        <f>ROUND(I1208*H1208,2)</f>
        <v>0</v>
      </c>
      <c r="K1208" s="232" t="s">
        <v>208</v>
      </c>
      <c r="L1208" s="46"/>
      <c r="M1208" s="237" t="s">
        <v>1</v>
      </c>
      <c r="N1208" s="238" t="s">
        <v>38</v>
      </c>
      <c r="O1208" s="93"/>
      <c r="P1208" s="239">
        <f>O1208*H1208</f>
        <v>0</v>
      </c>
      <c r="Q1208" s="239">
        <v>0</v>
      </c>
      <c r="R1208" s="239">
        <f>Q1208*H1208</f>
        <v>0</v>
      </c>
      <c r="S1208" s="239">
        <v>0</v>
      </c>
      <c r="T1208" s="240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1" t="s">
        <v>209</v>
      </c>
      <c r="AT1208" s="241" t="s">
        <v>204</v>
      </c>
      <c r="AU1208" s="241" t="s">
        <v>82</v>
      </c>
      <c r="AY1208" s="19" t="s">
        <v>202</v>
      </c>
      <c r="BE1208" s="242">
        <f>IF(N1208="základní",J1208,0)</f>
        <v>0</v>
      </c>
      <c r="BF1208" s="242">
        <f>IF(N1208="snížená",J1208,0)</f>
        <v>0</v>
      </c>
      <c r="BG1208" s="242">
        <f>IF(N1208="zákl. přenesená",J1208,0)</f>
        <v>0</v>
      </c>
      <c r="BH1208" s="242">
        <f>IF(N1208="sníž. přenesená",J1208,0)</f>
        <v>0</v>
      </c>
      <c r="BI1208" s="242">
        <f>IF(N1208="nulová",J1208,0)</f>
        <v>0</v>
      </c>
      <c r="BJ1208" s="19" t="s">
        <v>80</v>
      </c>
      <c r="BK1208" s="242">
        <f>ROUND(I1208*H1208,2)</f>
        <v>0</v>
      </c>
      <c r="BL1208" s="19" t="s">
        <v>209</v>
      </c>
      <c r="BM1208" s="241" t="s">
        <v>1302</v>
      </c>
    </row>
    <row r="1209" s="13" customFormat="1">
      <c r="A1209" s="13"/>
      <c r="B1209" s="243"/>
      <c r="C1209" s="244"/>
      <c r="D1209" s="245" t="s">
        <v>211</v>
      </c>
      <c r="E1209" s="246" t="s">
        <v>1</v>
      </c>
      <c r="F1209" s="247" t="s">
        <v>1303</v>
      </c>
      <c r="G1209" s="244"/>
      <c r="H1209" s="246" t="s">
        <v>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211</v>
      </c>
      <c r="AU1209" s="253" t="s">
        <v>82</v>
      </c>
      <c r="AV1209" s="13" t="s">
        <v>80</v>
      </c>
      <c r="AW1209" s="13" t="s">
        <v>30</v>
      </c>
      <c r="AX1209" s="13" t="s">
        <v>73</v>
      </c>
      <c r="AY1209" s="253" t="s">
        <v>202</v>
      </c>
    </row>
    <row r="1210" s="14" customFormat="1">
      <c r="A1210" s="14"/>
      <c r="B1210" s="254"/>
      <c r="C1210" s="255"/>
      <c r="D1210" s="245" t="s">
        <v>211</v>
      </c>
      <c r="E1210" s="256" t="s">
        <v>1</v>
      </c>
      <c r="F1210" s="257" t="s">
        <v>1304</v>
      </c>
      <c r="G1210" s="255"/>
      <c r="H1210" s="258">
        <v>14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4" t="s">
        <v>211</v>
      </c>
      <c r="AU1210" s="264" t="s">
        <v>82</v>
      </c>
      <c r="AV1210" s="14" t="s">
        <v>82</v>
      </c>
      <c r="AW1210" s="14" t="s">
        <v>30</v>
      </c>
      <c r="AX1210" s="14" t="s">
        <v>80</v>
      </c>
      <c r="AY1210" s="264" t="s">
        <v>202</v>
      </c>
    </row>
    <row r="1211" s="2" customFormat="1" ht="44.25" customHeight="1">
      <c r="A1211" s="40"/>
      <c r="B1211" s="41"/>
      <c r="C1211" s="230" t="s">
        <v>1305</v>
      </c>
      <c r="D1211" s="230" t="s">
        <v>204</v>
      </c>
      <c r="E1211" s="231" t="s">
        <v>1306</v>
      </c>
      <c r="F1211" s="232" t="s">
        <v>1307</v>
      </c>
      <c r="G1211" s="233" t="s">
        <v>844</v>
      </c>
      <c r="H1211" s="234">
        <v>140</v>
      </c>
      <c r="I1211" s="235"/>
      <c r="J1211" s="236">
        <f>ROUND(I1211*H1211,2)</f>
        <v>0</v>
      </c>
      <c r="K1211" s="232" t="s">
        <v>208</v>
      </c>
      <c r="L1211" s="46"/>
      <c r="M1211" s="237" t="s">
        <v>1</v>
      </c>
      <c r="N1211" s="238" t="s">
        <v>38</v>
      </c>
      <c r="O1211" s="93"/>
      <c r="P1211" s="239">
        <f>O1211*H1211</f>
        <v>0</v>
      </c>
      <c r="Q1211" s="239">
        <v>0</v>
      </c>
      <c r="R1211" s="239">
        <f>Q1211*H1211</f>
        <v>0</v>
      </c>
      <c r="S1211" s="239">
        <v>0</v>
      </c>
      <c r="T1211" s="240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1" t="s">
        <v>209</v>
      </c>
      <c r="AT1211" s="241" t="s">
        <v>204</v>
      </c>
      <c r="AU1211" s="241" t="s">
        <v>82</v>
      </c>
      <c r="AY1211" s="19" t="s">
        <v>202</v>
      </c>
      <c r="BE1211" s="242">
        <f>IF(N1211="základní",J1211,0)</f>
        <v>0</v>
      </c>
      <c r="BF1211" s="242">
        <f>IF(N1211="snížená",J1211,0)</f>
        <v>0</v>
      </c>
      <c r="BG1211" s="242">
        <f>IF(N1211="zákl. přenesená",J1211,0)</f>
        <v>0</v>
      </c>
      <c r="BH1211" s="242">
        <f>IF(N1211="sníž. přenesená",J1211,0)</f>
        <v>0</v>
      </c>
      <c r="BI1211" s="242">
        <f>IF(N1211="nulová",J1211,0)</f>
        <v>0</v>
      </c>
      <c r="BJ1211" s="19" t="s">
        <v>80</v>
      </c>
      <c r="BK1211" s="242">
        <f>ROUND(I1211*H1211,2)</f>
        <v>0</v>
      </c>
      <c r="BL1211" s="19" t="s">
        <v>209</v>
      </c>
      <c r="BM1211" s="241" t="s">
        <v>1308</v>
      </c>
    </row>
    <row r="1212" s="14" customFormat="1">
      <c r="A1212" s="14"/>
      <c r="B1212" s="254"/>
      <c r="C1212" s="255"/>
      <c r="D1212" s="245" t="s">
        <v>211</v>
      </c>
      <c r="E1212" s="256" t="s">
        <v>1</v>
      </c>
      <c r="F1212" s="257" t="s">
        <v>1309</v>
      </c>
      <c r="G1212" s="255"/>
      <c r="H1212" s="258">
        <v>140</v>
      </c>
      <c r="I1212" s="259"/>
      <c r="J1212" s="255"/>
      <c r="K1212" s="255"/>
      <c r="L1212" s="260"/>
      <c r="M1212" s="261"/>
      <c r="N1212" s="262"/>
      <c r="O1212" s="262"/>
      <c r="P1212" s="262"/>
      <c r="Q1212" s="262"/>
      <c r="R1212" s="262"/>
      <c r="S1212" s="262"/>
      <c r="T1212" s="26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4" t="s">
        <v>211</v>
      </c>
      <c r="AU1212" s="264" t="s">
        <v>82</v>
      </c>
      <c r="AV1212" s="14" t="s">
        <v>82</v>
      </c>
      <c r="AW1212" s="14" t="s">
        <v>30</v>
      </c>
      <c r="AX1212" s="14" t="s">
        <v>80</v>
      </c>
      <c r="AY1212" s="264" t="s">
        <v>202</v>
      </c>
    </row>
    <row r="1213" s="2" customFormat="1" ht="37.8" customHeight="1">
      <c r="A1213" s="40"/>
      <c r="B1213" s="41"/>
      <c r="C1213" s="230" t="s">
        <v>1310</v>
      </c>
      <c r="D1213" s="230" t="s">
        <v>204</v>
      </c>
      <c r="E1213" s="231" t="s">
        <v>1311</v>
      </c>
      <c r="F1213" s="232" t="s">
        <v>1312</v>
      </c>
      <c r="G1213" s="233" t="s">
        <v>844</v>
      </c>
      <c r="H1213" s="234">
        <v>14</v>
      </c>
      <c r="I1213" s="235"/>
      <c r="J1213" s="236">
        <f>ROUND(I1213*H1213,2)</f>
        <v>0</v>
      </c>
      <c r="K1213" s="232" t="s">
        <v>208</v>
      </c>
      <c r="L1213" s="46"/>
      <c r="M1213" s="237" t="s">
        <v>1</v>
      </c>
      <c r="N1213" s="238" t="s">
        <v>38</v>
      </c>
      <c r="O1213" s="93"/>
      <c r="P1213" s="239">
        <f>O1213*H1213</f>
        <v>0</v>
      </c>
      <c r="Q1213" s="239">
        <v>0</v>
      </c>
      <c r="R1213" s="239">
        <f>Q1213*H1213</f>
        <v>0</v>
      </c>
      <c r="S1213" s="239">
        <v>0</v>
      </c>
      <c r="T1213" s="240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1" t="s">
        <v>209</v>
      </c>
      <c r="AT1213" s="241" t="s">
        <v>204</v>
      </c>
      <c r="AU1213" s="241" t="s">
        <v>82</v>
      </c>
      <c r="AY1213" s="19" t="s">
        <v>202</v>
      </c>
      <c r="BE1213" s="242">
        <f>IF(N1213="základní",J1213,0)</f>
        <v>0</v>
      </c>
      <c r="BF1213" s="242">
        <f>IF(N1213="snížená",J1213,0)</f>
        <v>0</v>
      </c>
      <c r="BG1213" s="242">
        <f>IF(N1213="zákl. přenesená",J1213,0)</f>
        <v>0</v>
      </c>
      <c r="BH1213" s="242">
        <f>IF(N1213="sníž. přenesená",J1213,0)</f>
        <v>0</v>
      </c>
      <c r="BI1213" s="242">
        <f>IF(N1213="nulová",J1213,0)</f>
        <v>0</v>
      </c>
      <c r="BJ1213" s="19" t="s">
        <v>80</v>
      </c>
      <c r="BK1213" s="242">
        <f>ROUND(I1213*H1213,2)</f>
        <v>0</v>
      </c>
      <c r="BL1213" s="19" t="s">
        <v>209</v>
      </c>
      <c r="BM1213" s="241" t="s">
        <v>1313</v>
      </c>
    </row>
    <row r="1214" s="2" customFormat="1" ht="24.15" customHeight="1">
      <c r="A1214" s="40"/>
      <c r="B1214" s="41"/>
      <c r="C1214" s="230" t="s">
        <v>1314</v>
      </c>
      <c r="D1214" s="230" t="s">
        <v>204</v>
      </c>
      <c r="E1214" s="231" t="s">
        <v>1315</v>
      </c>
      <c r="F1214" s="232" t="s">
        <v>1316</v>
      </c>
      <c r="G1214" s="233" t="s">
        <v>844</v>
      </c>
      <c r="H1214" s="234">
        <v>3.6000000000000001</v>
      </c>
      <c r="I1214" s="235"/>
      <c r="J1214" s="236">
        <f>ROUND(I1214*H1214,2)</f>
        <v>0</v>
      </c>
      <c r="K1214" s="232" t="s">
        <v>208</v>
      </c>
      <c r="L1214" s="46"/>
      <c r="M1214" s="237" t="s">
        <v>1</v>
      </c>
      <c r="N1214" s="238" t="s">
        <v>38</v>
      </c>
      <c r="O1214" s="93"/>
      <c r="P1214" s="239">
        <f>O1214*H1214</f>
        <v>0</v>
      </c>
      <c r="Q1214" s="239">
        <v>0.00075799999999999999</v>
      </c>
      <c r="R1214" s="239">
        <f>Q1214*H1214</f>
        <v>0.0027288</v>
      </c>
      <c r="S1214" s="239">
        <v>0.0020999999999999999</v>
      </c>
      <c r="T1214" s="240">
        <f>S1214*H1214</f>
        <v>0.0075599999999999999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1" t="s">
        <v>209</v>
      </c>
      <c r="AT1214" s="241" t="s">
        <v>204</v>
      </c>
      <c r="AU1214" s="241" t="s">
        <v>82</v>
      </c>
      <c r="AY1214" s="19" t="s">
        <v>202</v>
      </c>
      <c r="BE1214" s="242">
        <f>IF(N1214="základní",J1214,0)</f>
        <v>0</v>
      </c>
      <c r="BF1214" s="242">
        <f>IF(N1214="snížená",J1214,0)</f>
        <v>0</v>
      </c>
      <c r="BG1214" s="242">
        <f>IF(N1214="zákl. přenesená",J1214,0)</f>
        <v>0</v>
      </c>
      <c r="BH1214" s="242">
        <f>IF(N1214="sníž. přenesená",J1214,0)</f>
        <v>0</v>
      </c>
      <c r="BI1214" s="242">
        <f>IF(N1214="nulová",J1214,0)</f>
        <v>0</v>
      </c>
      <c r="BJ1214" s="19" t="s">
        <v>80</v>
      </c>
      <c r="BK1214" s="242">
        <f>ROUND(I1214*H1214,2)</f>
        <v>0</v>
      </c>
      <c r="BL1214" s="19" t="s">
        <v>209</v>
      </c>
      <c r="BM1214" s="241" t="s">
        <v>1317</v>
      </c>
    </row>
    <row r="1215" s="13" customFormat="1">
      <c r="A1215" s="13"/>
      <c r="B1215" s="243"/>
      <c r="C1215" s="244"/>
      <c r="D1215" s="245" t="s">
        <v>211</v>
      </c>
      <c r="E1215" s="246" t="s">
        <v>1</v>
      </c>
      <c r="F1215" s="247" t="s">
        <v>1318</v>
      </c>
      <c r="G1215" s="244"/>
      <c r="H1215" s="246" t="s">
        <v>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211</v>
      </c>
      <c r="AU1215" s="253" t="s">
        <v>82</v>
      </c>
      <c r="AV1215" s="13" t="s">
        <v>80</v>
      </c>
      <c r="AW1215" s="13" t="s">
        <v>30</v>
      </c>
      <c r="AX1215" s="13" t="s">
        <v>73</v>
      </c>
      <c r="AY1215" s="253" t="s">
        <v>202</v>
      </c>
    </row>
    <row r="1216" s="14" customFormat="1">
      <c r="A1216" s="14"/>
      <c r="B1216" s="254"/>
      <c r="C1216" s="255"/>
      <c r="D1216" s="245" t="s">
        <v>211</v>
      </c>
      <c r="E1216" s="256" t="s">
        <v>1</v>
      </c>
      <c r="F1216" s="257" t="s">
        <v>1319</v>
      </c>
      <c r="G1216" s="255"/>
      <c r="H1216" s="258">
        <v>3.6000000000000001</v>
      </c>
      <c r="I1216" s="259"/>
      <c r="J1216" s="255"/>
      <c r="K1216" s="255"/>
      <c r="L1216" s="260"/>
      <c r="M1216" s="261"/>
      <c r="N1216" s="262"/>
      <c r="O1216" s="262"/>
      <c r="P1216" s="262"/>
      <c r="Q1216" s="262"/>
      <c r="R1216" s="262"/>
      <c r="S1216" s="262"/>
      <c r="T1216" s="26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4" t="s">
        <v>211</v>
      </c>
      <c r="AU1216" s="264" t="s">
        <v>82</v>
      </c>
      <c r="AV1216" s="14" t="s">
        <v>82</v>
      </c>
      <c r="AW1216" s="14" t="s">
        <v>30</v>
      </c>
      <c r="AX1216" s="14" t="s">
        <v>80</v>
      </c>
      <c r="AY1216" s="264" t="s">
        <v>202</v>
      </c>
    </row>
    <row r="1217" s="2" customFormat="1" ht="24.15" customHeight="1">
      <c r="A1217" s="40"/>
      <c r="B1217" s="41"/>
      <c r="C1217" s="230" t="s">
        <v>1320</v>
      </c>
      <c r="D1217" s="230" t="s">
        <v>204</v>
      </c>
      <c r="E1217" s="231" t="s">
        <v>1321</v>
      </c>
      <c r="F1217" s="232" t="s">
        <v>1322</v>
      </c>
      <c r="G1217" s="233" t="s">
        <v>844</v>
      </c>
      <c r="H1217" s="234">
        <v>0.59999999999999998</v>
      </c>
      <c r="I1217" s="235"/>
      <c r="J1217" s="236">
        <f>ROUND(I1217*H1217,2)</f>
        <v>0</v>
      </c>
      <c r="K1217" s="232" t="s">
        <v>208</v>
      </c>
      <c r="L1217" s="46"/>
      <c r="M1217" s="237" t="s">
        <v>1</v>
      </c>
      <c r="N1217" s="238" t="s">
        <v>38</v>
      </c>
      <c r="O1217" s="93"/>
      <c r="P1217" s="239">
        <f>O1217*H1217</f>
        <v>0</v>
      </c>
      <c r="Q1217" s="239">
        <v>0.00097199999999999999</v>
      </c>
      <c r="R1217" s="239">
        <f>Q1217*H1217</f>
        <v>0.00058319999999999997</v>
      </c>
      <c r="S1217" s="239">
        <v>0.0043</v>
      </c>
      <c r="T1217" s="240">
        <f>S1217*H1217</f>
        <v>0.0025799999999999998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1" t="s">
        <v>209</v>
      </c>
      <c r="AT1217" s="241" t="s">
        <v>204</v>
      </c>
      <c r="AU1217" s="241" t="s">
        <v>82</v>
      </c>
      <c r="AY1217" s="19" t="s">
        <v>202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9" t="s">
        <v>80</v>
      </c>
      <c r="BK1217" s="242">
        <f>ROUND(I1217*H1217,2)</f>
        <v>0</v>
      </c>
      <c r="BL1217" s="19" t="s">
        <v>209</v>
      </c>
      <c r="BM1217" s="241" t="s">
        <v>1323</v>
      </c>
    </row>
    <row r="1218" s="13" customFormat="1">
      <c r="A1218" s="13"/>
      <c r="B1218" s="243"/>
      <c r="C1218" s="244"/>
      <c r="D1218" s="245" t="s">
        <v>211</v>
      </c>
      <c r="E1218" s="246" t="s">
        <v>1</v>
      </c>
      <c r="F1218" s="247" t="s">
        <v>1318</v>
      </c>
      <c r="G1218" s="244"/>
      <c r="H1218" s="246" t="s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3" t="s">
        <v>211</v>
      </c>
      <c r="AU1218" s="253" t="s">
        <v>82</v>
      </c>
      <c r="AV1218" s="13" t="s">
        <v>80</v>
      </c>
      <c r="AW1218" s="13" t="s">
        <v>30</v>
      </c>
      <c r="AX1218" s="13" t="s">
        <v>73</v>
      </c>
      <c r="AY1218" s="253" t="s">
        <v>202</v>
      </c>
    </row>
    <row r="1219" s="14" customFormat="1">
      <c r="A1219" s="14"/>
      <c r="B1219" s="254"/>
      <c r="C1219" s="255"/>
      <c r="D1219" s="245" t="s">
        <v>211</v>
      </c>
      <c r="E1219" s="256" t="s">
        <v>1</v>
      </c>
      <c r="F1219" s="257" t="s">
        <v>1324</v>
      </c>
      <c r="G1219" s="255"/>
      <c r="H1219" s="258">
        <v>0.59999999999999998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4" t="s">
        <v>211</v>
      </c>
      <c r="AU1219" s="264" t="s">
        <v>82</v>
      </c>
      <c r="AV1219" s="14" t="s">
        <v>82</v>
      </c>
      <c r="AW1219" s="14" t="s">
        <v>30</v>
      </c>
      <c r="AX1219" s="14" t="s">
        <v>80</v>
      </c>
      <c r="AY1219" s="264" t="s">
        <v>202</v>
      </c>
    </row>
    <row r="1220" s="2" customFormat="1" ht="24.15" customHeight="1">
      <c r="A1220" s="40"/>
      <c r="B1220" s="41"/>
      <c r="C1220" s="230" t="s">
        <v>1325</v>
      </c>
      <c r="D1220" s="230" t="s">
        <v>204</v>
      </c>
      <c r="E1220" s="231" t="s">
        <v>1326</v>
      </c>
      <c r="F1220" s="232" t="s">
        <v>1327</v>
      </c>
      <c r="G1220" s="233" t="s">
        <v>844</v>
      </c>
      <c r="H1220" s="234">
        <v>2.3999999999999999</v>
      </c>
      <c r="I1220" s="235"/>
      <c r="J1220" s="236">
        <f>ROUND(I1220*H1220,2)</f>
        <v>0</v>
      </c>
      <c r="K1220" s="232" t="s">
        <v>208</v>
      </c>
      <c r="L1220" s="46"/>
      <c r="M1220" s="237" t="s">
        <v>1</v>
      </c>
      <c r="N1220" s="238" t="s">
        <v>38</v>
      </c>
      <c r="O1220" s="93"/>
      <c r="P1220" s="239">
        <f>O1220*H1220</f>
        <v>0</v>
      </c>
      <c r="Q1220" s="239">
        <v>0.0012750000000000001</v>
      </c>
      <c r="R1220" s="239">
        <f>Q1220*H1220</f>
        <v>0.0030600000000000002</v>
      </c>
      <c r="S1220" s="239">
        <v>0.021000000000000001</v>
      </c>
      <c r="T1220" s="240">
        <f>S1220*H1220</f>
        <v>0.0504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1" t="s">
        <v>209</v>
      </c>
      <c r="AT1220" s="241" t="s">
        <v>204</v>
      </c>
      <c r="AU1220" s="241" t="s">
        <v>82</v>
      </c>
      <c r="AY1220" s="19" t="s">
        <v>202</v>
      </c>
      <c r="BE1220" s="242">
        <f>IF(N1220="základní",J1220,0)</f>
        <v>0</v>
      </c>
      <c r="BF1220" s="242">
        <f>IF(N1220="snížená",J1220,0)</f>
        <v>0</v>
      </c>
      <c r="BG1220" s="242">
        <f>IF(N1220="zákl. přenesená",J1220,0)</f>
        <v>0</v>
      </c>
      <c r="BH1220" s="242">
        <f>IF(N1220="sníž. přenesená",J1220,0)</f>
        <v>0</v>
      </c>
      <c r="BI1220" s="242">
        <f>IF(N1220="nulová",J1220,0)</f>
        <v>0</v>
      </c>
      <c r="BJ1220" s="19" t="s">
        <v>80</v>
      </c>
      <c r="BK1220" s="242">
        <f>ROUND(I1220*H1220,2)</f>
        <v>0</v>
      </c>
      <c r="BL1220" s="19" t="s">
        <v>209</v>
      </c>
      <c r="BM1220" s="241" t="s">
        <v>1328</v>
      </c>
    </row>
    <row r="1221" s="13" customFormat="1">
      <c r="A1221" s="13"/>
      <c r="B1221" s="243"/>
      <c r="C1221" s="244"/>
      <c r="D1221" s="245" t="s">
        <v>211</v>
      </c>
      <c r="E1221" s="246" t="s">
        <v>1</v>
      </c>
      <c r="F1221" s="247" t="s">
        <v>1318</v>
      </c>
      <c r="G1221" s="244"/>
      <c r="H1221" s="246" t="s">
        <v>1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211</v>
      </c>
      <c r="AU1221" s="253" t="s">
        <v>82</v>
      </c>
      <c r="AV1221" s="13" t="s">
        <v>80</v>
      </c>
      <c r="AW1221" s="13" t="s">
        <v>30</v>
      </c>
      <c r="AX1221" s="13" t="s">
        <v>73</v>
      </c>
      <c r="AY1221" s="253" t="s">
        <v>202</v>
      </c>
    </row>
    <row r="1222" s="14" customFormat="1">
      <c r="A1222" s="14"/>
      <c r="B1222" s="254"/>
      <c r="C1222" s="255"/>
      <c r="D1222" s="245" t="s">
        <v>211</v>
      </c>
      <c r="E1222" s="256" t="s">
        <v>1</v>
      </c>
      <c r="F1222" s="257" t="s">
        <v>1329</v>
      </c>
      <c r="G1222" s="255"/>
      <c r="H1222" s="258">
        <v>2.3999999999999999</v>
      </c>
      <c r="I1222" s="259"/>
      <c r="J1222" s="255"/>
      <c r="K1222" s="255"/>
      <c r="L1222" s="260"/>
      <c r="M1222" s="261"/>
      <c r="N1222" s="262"/>
      <c r="O1222" s="262"/>
      <c r="P1222" s="262"/>
      <c r="Q1222" s="262"/>
      <c r="R1222" s="262"/>
      <c r="S1222" s="262"/>
      <c r="T1222" s="26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4" t="s">
        <v>211</v>
      </c>
      <c r="AU1222" s="264" t="s">
        <v>82</v>
      </c>
      <c r="AV1222" s="14" t="s">
        <v>82</v>
      </c>
      <c r="AW1222" s="14" t="s">
        <v>30</v>
      </c>
      <c r="AX1222" s="14" t="s">
        <v>80</v>
      </c>
      <c r="AY1222" s="264" t="s">
        <v>202</v>
      </c>
    </row>
    <row r="1223" s="2" customFormat="1" ht="24.15" customHeight="1">
      <c r="A1223" s="40"/>
      <c r="B1223" s="41"/>
      <c r="C1223" s="230" t="s">
        <v>1330</v>
      </c>
      <c r="D1223" s="230" t="s">
        <v>204</v>
      </c>
      <c r="E1223" s="231" t="s">
        <v>1331</v>
      </c>
      <c r="F1223" s="232" t="s">
        <v>1332</v>
      </c>
      <c r="G1223" s="233" t="s">
        <v>844</v>
      </c>
      <c r="H1223" s="234">
        <v>3</v>
      </c>
      <c r="I1223" s="235"/>
      <c r="J1223" s="236">
        <f>ROUND(I1223*H1223,2)</f>
        <v>0</v>
      </c>
      <c r="K1223" s="232" t="s">
        <v>208</v>
      </c>
      <c r="L1223" s="46"/>
      <c r="M1223" s="237" t="s">
        <v>1</v>
      </c>
      <c r="N1223" s="238" t="s">
        <v>38</v>
      </c>
      <c r="O1223" s="93"/>
      <c r="P1223" s="239">
        <f>O1223*H1223</f>
        <v>0</v>
      </c>
      <c r="Q1223" s="239">
        <v>0.0013730000000000001</v>
      </c>
      <c r="R1223" s="239">
        <f>Q1223*H1223</f>
        <v>0.0041190000000000003</v>
      </c>
      <c r="S1223" s="239">
        <v>0.029000000000000001</v>
      </c>
      <c r="T1223" s="240">
        <f>S1223*H1223</f>
        <v>0.087000000000000008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1" t="s">
        <v>209</v>
      </c>
      <c r="AT1223" s="241" t="s">
        <v>204</v>
      </c>
      <c r="AU1223" s="241" t="s">
        <v>82</v>
      </c>
      <c r="AY1223" s="19" t="s">
        <v>202</v>
      </c>
      <c r="BE1223" s="242">
        <f>IF(N1223="základní",J1223,0)</f>
        <v>0</v>
      </c>
      <c r="BF1223" s="242">
        <f>IF(N1223="snížená",J1223,0)</f>
        <v>0</v>
      </c>
      <c r="BG1223" s="242">
        <f>IF(N1223="zákl. přenesená",J1223,0)</f>
        <v>0</v>
      </c>
      <c r="BH1223" s="242">
        <f>IF(N1223="sníž. přenesená",J1223,0)</f>
        <v>0</v>
      </c>
      <c r="BI1223" s="242">
        <f>IF(N1223="nulová",J1223,0)</f>
        <v>0</v>
      </c>
      <c r="BJ1223" s="19" t="s">
        <v>80</v>
      </c>
      <c r="BK1223" s="242">
        <f>ROUND(I1223*H1223,2)</f>
        <v>0</v>
      </c>
      <c r="BL1223" s="19" t="s">
        <v>209</v>
      </c>
      <c r="BM1223" s="241" t="s">
        <v>1333</v>
      </c>
    </row>
    <row r="1224" s="13" customFormat="1">
      <c r="A1224" s="13"/>
      <c r="B1224" s="243"/>
      <c r="C1224" s="244"/>
      <c r="D1224" s="245" t="s">
        <v>211</v>
      </c>
      <c r="E1224" s="246" t="s">
        <v>1</v>
      </c>
      <c r="F1224" s="247" t="s">
        <v>1318</v>
      </c>
      <c r="G1224" s="244"/>
      <c r="H1224" s="246" t="s">
        <v>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211</v>
      </c>
      <c r="AU1224" s="253" t="s">
        <v>82</v>
      </c>
      <c r="AV1224" s="13" t="s">
        <v>80</v>
      </c>
      <c r="AW1224" s="13" t="s">
        <v>30</v>
      </c>
      <c r="AX1224" s="13" t="s">
        <v>73</v>
      </c>
      <c r="AY1224" s="253" t="s">
        <v>202</v>
      </c>
    </row>
    <row r="1225" s="14" customFormat="1">
      <c r="A1225" s="14"/>
      <c r="B1225" s="254"/>
      <c r="C1225" s="255"/>
      <c r="D1225" s="245" t="s">
        <v>211</v>
      </c>
      <c r="E1225" s="256" t="s">
        <v>1</v>
      </c>
      <c r="F1225" s="257" t="s">
        <v>1334</v>
      </c>
      <c r="G1225" s="255"/>
      <c r="H1225" s="258">
        <v>3</v>
      </c>
      <c r="I1225" s="259"/>
      <c r="J1225" s="255"/>
      <c r="K1225" s="255"/>
      <c r="L1225" s="260"/>
      <c r="M1225" s="261"/>
      <c r="N1225" s="262"/>
      <c r="O1225" s="262"/>
      <c r="P1225" s="262"/>
      <c r="Q1225" s="262"/>
      <c r="R1225" s="262"/>
      <c r="S1225" s="262"/>
      <c r="T1225" s="26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4" t="s">
        <v>211</v>
      </c>
      <c r="AU1225" s="264" t="s">
        <v>82</v>
      </c>
      <c r="AV1225" s="14" t="s">
        <v>82</v>
      </c>
      <c r="AW1225" s="14" t="s">
        <v>30</v>
      </c>
      <c r="AX1225" s="14" t="s">
        <v>80</v>
      </c>
      <c r="AY1225" s="264" t="s">
        <v>202</v>
      </c>
    </row>
    <row r="1226" s="2" customFormat="1" ht="37.8" customHeight="1">
      <c r="A1226" s="40"/>
      <c r="B1226" s="41"/>
      <c r="C1226" s="230" t="s">
        <v>1335</v>
      </c>
      <c r="D1226" s="230" t="s">
        <v>204</v>
      </c>
      <c r="E1226" s="231" t="s">
        <v>1336</v>
      </c>
      <c r="F1226" s="232" t="s">
        <v>1337</v>
      </c>
      <c r="G1226" s="233" t="s">
        <v>254</v>
      </c>
      <c r="H1226" s="234">
        <v>171.524</v>
      </c>
      <c r="I1226" s="235"/>
      <c r="J1226" s="236">
        <f>ROUND(I1226*H1226,2)</f>
        <v>0</v>
      </c>
      <c r="K1226" s="232" t="s">
        <v>208</v>
      </c>
      <c r="L1226" s="46"/>
      <c r="M1226" s="237" t="s">
        <v>1</v>
      </c>
      <c r="N1226" s="238" t="s">
        <v>38</v>
      </c>
      <c r="O1226" s="93"/>
      <c r="P1226" s="239">
        <f>O1226*H1226</f>
        <v>0</v>
      </c>
      <c r="Q1226" s="239">
        <v>0</v>
      </c>
      <c r="R1226" s="239">
        <f>Q1226*H1226</f>
        <v>0</v>
      </c>
      <c r="S1226" s="239">
        <v>0.050000000000000003</v>
      </c>
      <c r="T1226" s="240">
        <f>S1226*H1226</f>
        <v>8.5762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1" t="s">
        <v>209</v>
      </c>
      <c r="AT1226" s="241" t="s">
        <v>204</v>
      </c>
      <c r="AU1226" s="241" t="s">
        <v>82</v>
      </c>
      <c r="AY1226" s="19" t="s">
        <v>202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9" t="s">
        <v>80</v>
      </c>
      <c r="BK1226" s="242">
        <f>ROUND(I1226*H1226,2)</f>
        <v>0</v>
      </c>
      <c r="BL1226" s="19" t="s">
        <v>209</v>
      </c>
      <c r="BM1226" s="241" t="s">
        <v>1338</v>
      </c>
    </row>
    <row r="1227" s="13" customFormat="1">
      <c r="A1227" s="13"/>
      <c r="B1227" s="243"/>
      <c r="C1227" s="244"/>
      <c r="D1227" s="245" t="s">
        <v>211</v>
      </c>
      <c r="E1227" s="246" t="s">
        <v>1</v>
      </c>
      <c r="F1227" s="247" t="s">
        <v>237</v>
      </c>
      <c r="G1227" s="244"/>
      <c r="H1227" s="246" t="s">
        <v>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211</v>
      </c>
      <c r="AU1227" s="253" t="s">
        <v>82</v>
      </c>
      <c r="AV1227" s="13" t="s">
        <v>80</v>
      </c>
      <c r="AW1227" s="13" t="s">
        <v>30</v>
      </c>
      <c r="AX1227" s="13" t="s">
        <v>73</v>
      </c>
      <c r="AY1227" s="253" t="s">
        <v>202</v>
      </c>
    </row>
    <row r="1228" s="14" customFormat="1">
      <c r="A1228" s="14"/>
      <c r="B1228" s="254"/>
      <c r="C1228" s="255"/>
      <c r="D1228" s="245" t="s">
        <v>211</v>
      </c>
      <c r="E1228" s="256" t="s">
        <v>1</v>
      </c>
      <c r="F1228" s="257" t="s">
        <v>732</v>
      </c>
      <c r="G1228" s="255"/>
      <c r="H1228" s="258">
        <v>17.411000000000001</v>
      </c>
      <c r="I1228" s="259"/>
      <c r="J1228" s="255"/>
      <c r="K1228" s="255"/>
      <c r="L1228" s="260"/>
      <c r="M1228" s="261"/>
      <c r="N1228" s="262"/>
      <c r="O1228" s="262"/>
      <c r="P1228" s="262"/>
      <c r="Q1228" s="262"/>
      <c r="R1228" s="262"/>
      <c r="S1228" s="262"/>
      <c r="T1228" s="26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4" t="s">
        <v>211</v>
      </c>
      <c r="AU1228" s="264" t="s">
        <v>82</v>
      </c>
      <c r="AV1228" s="14" t="s">
        <v>82</v>
      </c>
      <c r="AW1228" s="14" t="s">
        <v>30</v>
      </c>
      <c r="AX1228" s="14" t="s">
        <v>73</v>
      </c>
      <c r="AY1228" s="264" t="s">
        <v>202</v>
      </c>
    </row>
    <row r="1229" s="13" customFormat="1">
      <c r="A1229" s="13"/>
      <c r="B1229" s="243"/>
      <c r="C1229" s="244"/>
      <c r="D1229" s="245" t="s">
        <v>211</v>
      </c>
      <c r="E1229" s="246" t="s">
        <v>1</v>
      </c>
      <c r="F1229" s="247" t="s">
        <v>239</v>
      </c>
      <c r="G1229" s="244"/>
      <c r="H1229" s="246" t="s">
        <v>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3" t="s">
        <v>211</v>
      </c>
      <c r="AU1229" s="253" t="s">
        <v>82</v>
      </c>
      <c r="AV1229" s="13" t="s">
        <v>80</v>
      </c>
      <c r="AW1229" s="13" t="s">
        <v>30</v>
      </c>
      <c r="AX1229" s="13" t="s">
        <v>73</v>
      </c>
      <c r="AY1229" s="253" t="s">
        <v>202</v>
      </c>
    </row>
    <row r="1230" s="14" customFormat="1">
      <c r="A1230" s="14"/>
      <c r="B1230" s="254"/>
      <c r="C1230" s="255"/>
      <c r="D1230" s="245" t="s">
        <v>211</v>
      </c>
      <c r="E1230" s="256" t="s">
        <v>1</v>
      </c>
      <c r="F1230" s="257" t="s">
        <v>733</v>
      </c>
      <c r="G1230" s="255"/>
      <c r="H1230" s="258">
        <v>39.433999999999998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4" t="s">
        <v>211</v>
      </c>
      <c r="AU1230" s="264" t="s">
        <v>82</v>
      </c>
      <c r="AV1230" s="14" t="s">
        <v>82</v>
      </c>
      <c r="AW1230" s="14" t="s">
        <v>30</v>
      </c>
      <c r="AX1230" s="14" t="s">
        <v>73</v>
      </c>
      <c r="AY1230" s="264" t="s">
        <v>202</v>
      </c>
    </row>
    <row r="1231" s="13" customFormat="1">
      <c r="A1231" s="13"/>
      <c r="B1231" s="243"/>
      <c r="C1231" s="244"/>
      <c r="D1231" s="245" t="s">
        <v>211</v>
      </c>
      <c r="E1231" s="246" t="s">
        <v>1</v>
      </c>
      <c r="F1231" s="247" t="s">
        <v>734</v>
      </c>
      <c r="G1231" s="244"/>
      <c r="H1231" s="246" t="s">
        <v>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211</v>
      </c>
      <c r="AU1231" s="253" t="s">
        <v>82</v>
      </c>
      <c r="AV1231" s="13" t="s">
        <v>80</v>
      </c>
      <c r="AW1231" s="13" t="s">
        <v>30</v>
      </c>
      <c r="AX1231" s="13" t="s">
        <v>73</v>
      </c>
      <c r="AY1231" s="253" t="s">
        <v>202</v>
      </c>
    </row>
    <row r="1232" s="14" customFormat="1">
      <c r="A1232" s="14"/>
      <c r="B1232" s="254"/>
      <c r="C1232" s="255"/>
      <c r="D1232" s="245" t="s">
        <v>211</v>
      </c>
      <c r="E1232" s="256" t="s">
        <v>1</v>
      </c>
      <c r="F1232" s="257" t="s">
        <v>735</v>
      </c>
      <c r="G1232" s="255"/>
      <c r="H1232" s="258">
        <v>87.215999999999994</v>
      </c>
      <c r="I1232" s="259"/>
      <c r="J1232" s="255"/>
      <c r="K1232" s="255"/>
      <c r="L1232" s="260"/>
      <c r="M1232" s="261"/>
      <c r="N1232" s="262"/>
      <c r="O1232" s="262"/>
      <c r="P1232" s="262"/>
      <c r="Q1232" s="262"/>
      <c r="R1232" s="262"/>
      <c r="S1232" s="262"/>
      <c r="T1232" s="26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4" t="s">
        <v>211</v>
      </c>
      <c r="AU1232" s="264" t="s">
        <v>82</v>
      </c>
      <c r="AV1232" s="14" t="s">
        <v>82</v>
      </c>
      <c r="AW1232" s="14" t="s">
        <v>30</v>
      </c>
      <c r="AX1232" s="14" t="s">
        <v>73</v>
      </c>
      <c r="AY1232" s="264" t="s">
        <v>202</v>
      </c>
    </row>
    <row r="1233" s="13" customFormat="1">
      <c r="A1233" s="13"/>
      <c r="B1233" s="243"/>
      <c r="C1233" s="244"/>
      <c r="D1233" s="245" t="s">
        <v>211</v>
      </c>
      <c r="E1233" s="246" t="s">
        <v>1</v>
      </c>
      <c r="F1233" s="247" t="s">
        <v>246</v>
      </c>
      <c r="G1233" s="244"/>
      <c r="H1233" s="246" t="s">
        <v>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211</v>
      </c>
      <c r="AU1233" s="253" t="s">
        <v>82</v>
      </c>
      <c r="AV1233" s="13" t="s">
        <v>80</v>
      </c>
      <c r="AW1233" s="13" t="s">
        <v>30</v>
      </c>
      <c r="AX1233" s="13" t="s">
        <v>73</v>
      </c>
      <c r="AY1233" s="253" t="s">
        <v>202</v>
      </c>
    </row>
    <row r="1234" s="14" customFormat="1">
      <c r="A1234" s="14"/>
      <c r="B1234" s="254"/>
      <c r="C1234" s="255"/>
      <c r="D1234" s="245" t="s">
        <v>211</v>
      </c>
      <c r="E1234" s="256" t="s">
        <v>1</v>
      </c>
      <c r="F1234" s="257" t="s">
        <v>1339</v>
      </c>
      <c r="G1234" s="255"/>
      <c r="H1234" s="258">
        <v>6.4980000000000002</v>
      </c>
      <c r="I1234" s="259"/>
      <c r="J1234" s="255"/>
      <c r="K1234" s="255"/>
      <c r="L1234" s="260"/>
      <c r="M1234" s="261"/>
      <c r="N1234" s="262"/>
      <c r="O1234" s="262"/>
      <c r="P1234" s="262"/>
      <c r="Q1234" s="262"/>
      <c r="R1234" s="262"/>
      <c r="S1234" s="262"/>
      <c r="T1234" s="26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4" t="s">
        <v>211</v>
      </c>
      <c r="AU1234" s="264" t="s">
        <v>82</v>
      </c>
      <c r="AV1234" s="14" t="s">
        <v>82</v>
      </c>
      <c r="AW1234" s="14" t="s">
        <v>30</v>
      </c>
      <c r="AX1234" s="14" t="s">
        <v>73</v>
      </c>
      <c r="AY1234" s="264" t="s">
        <v>202</v>
      </c>
    </row>
    <row r="1235" s="13" customFormat="1">
      <c r="A1235" s="13"/>
      <c r="B1235" s="243"/>
      <c r="C1235" s="244"/>
      <c r="D1235" s="245" t="s">
        <v>211</v>
      </c>
      <c r="E1235" s="246" t="s">
        <v>1</v>
      </c>
      <c r="F1235" s="247" t="s">
        <v>242</v>
      </c>
      <c r="G1235" s="244"/>
      <c r="H1235" s="246" t="s">
        <v>1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211</v>
      </c>
      <c r="AU1235" s="253" t="s">
        <v>82</v>
      </c>
      <c r="AV1235" s="13" t="s">
        <v>80</v>
      </c>
      <c r="AW1235" s="13" t="s">
        <v>30</v>
      </c>
      <c r="AX1235" s="13" t="s">
        <v>73</v>
      </c>
      <c r="AY1235" s="253" t="s">
        <v>202</v>
      </c>
    </row>
    <row r="1236" s="13" customFormat="1">
      <c r="A1236" s="13"/>
      <c r="B1236" s="243"/>
      <c r="C1236" s="244"/>
      <c r="D1236" s="245" t="s">
        <v>211</v>
      </c>
      <c r="E1236" s="246" t="s">
        <v>1</v>
      </c>
      <c r="F1236" s="247" t="s">
        <v>1340</v>
      </c>
      <c r="G1236" s="244"/>
      <c r="H1236" s="246" t="s">
        <v>1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211</v>
      </c>
      <c r="AU1236" s="253" t="s">
        <v>82</v>
      </c>
      <c r="AV1236" s="13" t="s">
        <v>80</v>
      </c>
      <c r="AW1236" s="13" t="s">
        <v>30</v>
      </c>
      <c r="AX1236" s="13" t="s">
        <v>73</v>
      </c>
      <c r="AY1236" s="253" t="s">
        <v>202</v>
      </c>
    </row>
    <row r="1237" s="13" customFormat="1">
      <c r="A1237" s="13"/>
      <c r="B1237" s="243"/>
      <c r="C1237" s="244"/>
      <c r="D1237" s="245" t="s">
        <v>211</v>
      </c>
      <c r="E1237" s="246" t="s">
        <v>1</v>
      </c>
      <c r="F1237" s="247" t="s">
        <v>249</v>
      </c>
      <c r="G1237" s="244"/>
      <c r="H1237" s="246" t="s">
        <v>1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211</v>
      </c>
      <c r="AU1237" s="253" t="s">
        <v>82</v>
      </c>
      <c r="AV1237" s="13" t="s">
        <v>80</v>
      </c>
      <c r="AW1237" s="13" t="s">
        <v>30</v>
      </c>
      <c r="AX1237" s="13" t="s">
        <v>73</v>
      </c>
      <c r="AY1237" s="253" t="s">
        <v>202</v>
      </c>
    </row>
    <row r="1238" s="14" customFormat="1">
      <c r="A1238" s="14"/>
      <c r="B1238" s="254"/>
      <c r="C1238" s="255"/>
      <c r="D1238" s="245" t="s">
        <v>211</v>
      </c>
      <c r="E1238" s="256" t="s">
        <v>1</v>
      </c>
      <c r="F1238" s="257" t="s">
        <v>1341</v>
      </c>
      <c r="G1238" s="255"/>
      <c r="H1238" s="258">
        <v>11.039999999999999</v>
      </c>
      <c r="I1238" s="259"/>
      <c r="J1238" s="255"/>
      <c r="K1238" s="255"/>
      <c r="L1238" s="260"/>
      <c r="M1238" s="261"/>
      <c r="N1238" s="262"/>
      <c r="O1238" s="262"/>
      <c r="P1238" s="262"/>
      <c r="Q1238" s="262"/>
      <c r="R1238" s="262"/>
      <c r="S1238" s="262"/>
      <c r="T1238" s="26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4" t="s">
        <v>211</v>
      </c>
      <c r="AU1238" s="264" t="s">
        <v>82</v>
      </c>
      <c r="AV1238" s="14" t="s">
        <v>82</v>
      </c>
      <c r="AW1238" s="14" t="s">
        <v>30</v>
      </c>
      <c r="AX1238" s="14" t="s">
        <v>73</v>
      </c>
      <c r="AY1238" s="264" t="s">
        <v>202</v>
      </c>
    </row>
    <row r="1239" s="13" customFormat="1">
      <c r="A1239" s="13"/>
      <c r="B1239" s="243"/>
      <c r="C1239" s="244"/>
      <c r="D1239" s="245" t="s">
        <v>211</v>
      </c>
      <c r="E1239" s="246" t="s">
        <v>1</v>
      </c>
      <c r="F1239" s="247" t="s">
        <v>741</v>
      </c>
      <c r="G1239" s="244"/>
      <c r="H1239" s="246" t="s">
        <v>1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211</v>
      </c>
      <c r="AU1239" s="253" t="s">
        <v>82</v>
      </c>
      <c r="AV1239" s="13" t="s">
        <v>80</v>
      </c>
      <c r="AW1239" s="13" t="s">
        <v>30</v>
      </c>
      <c r="AX1239" s="13" t="s">
        <v>73</v>
      </c>
      <c r="AY1239" s="253" t="s">
        <v>202</v>
      </c>
    </row>
    <row r="1240" s="14" customFormat="1">
      <c r="A1240" s="14"/>
      <c r="B1240" s="254"/>
      <c r="C1240" s="255"/>
      <c r="D1240" s="245" t="s">
        <v>211</v>
      </c>
      <c r="E1240" s="256" t="s">
        <v>1</v>
      </c>
      <c r="F1240" s="257" t="s">
        <v>1342</v>
      </c>
      <c r="G1240" s="255"/>
      <c r="H1240" s="258">
        <v>9.9250000000000007</v>
      </c>
      <c r="I1240" s="259"/>
      <c r="J1240" s="255"/>
      <c r="K1240" s="255"/>
      <c r="L1240" s="260"/>
      <c r="M1240" s="261"/>
      <c r="N1240" s="262"/>
      <c r="O1240" s="262"/>
      <c r="P1240" s="262"/>
      <c r="Q1240" s="262"/>
      <c r="R1240" s="262"/>
      <c r="S1240" s="262"/>
      <c r="T1240" s="26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4" t="s">
        <v>211</v>
      </c>
      <c r="AU1240" s="264" t="s">
        <v>82</v>
      </c>
      <c r="AV1240" s="14" t="s">
        <v>82</v>
      </c>
      <c r="AW1240" s="14" t="s">
        <v>30</v>
      </c>
      <c r="AX1240" s="14" t="s">
        <v>73</v>
      </c>
      <c r="AY1240" s="264" t="s">
        <v>202</v>
      </c>
    </row>
    <row r="1241" s="15" customFormat="1">
      <c r="A1241" s="15"/>
      <c r="B1241" s="265"/>
      <c r="C1241" s="266"/>
      <c r="D1241" s="245" t="s">
        <v>211</v>
      </c>
      <c r="E1241" s="267" t="s">
        <v>1</v>
      </c>
      <c r="F1241" s="268" t="s">
        <v>222</v>
      </c>
      <c r="G1241" s="266"/>
      <c r="H1241" s="269">
        <v>171.52399999999997</v>
      </c>
      <c r="I1241" s="270"/>
      <c r="J1241" s="266"/>
      <c r="K1241" s="266"/>
      <c r="L1241" s="271"/>
      <c r="M1241" s="272"/>
      <c r="N1241" s="273"/>
      <c r="O1241" s="273"/>
      <c r="P1241" s="273"/>
      <c r="Q1241" s="273"/>
      <c r="R1241" s="273"/>
      <c r="S1241" s="273"/>
      <c r="T1241" s="274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5" t="s">
        <v>211</v>
      </c>
      <c r="AU1241" s="275" t="s">
        <v>82</v>
      </c>
      <c r="AV1241" s="15" t="s">
        <v>209</v>
      </c>
      <c r="AW1241" s="15" t="s">
        <v>30</v>
      </c>
      <c r="AX1241" s="15" t="s">
        <v>80</v>
      </c>
      <c r="AY1241" s="275" t="s">
        <v>202</v>
      </c>
    </row>
    <row r="1242" s="2" customFormat="1" ht="37.8" customHeight="1">
      <c r="A1242" s="40"/>
      <c r="B1242" s="41"/>
      <c r="C1242" s="230" t="s">
        <v>1343</v>
      </c>
      <c r="D1242" s="230" t="s">
        <v>204</v>
      </c>
      <c r="E1242" s="231" t="s">
        <v>1344</v>
      </c>
      <c r="F1242" s="232" t="s">
        <v>1345</v>
      </c>
      <c r="G1242" s="233" t="s">
        <v>254</v>
      </c>
      <c r="H1242" s="234">
        <v>73.700000000000003</v>
      </c>
      <c r="I1242" s="235"/>
      <c r="J1242" s="236">
        <f>ROUND(I1242*H1242,2)</f>
        <v>0</v>
      </c>
      <c r="K1242" s="232" t="s">
        <v>208</v>
      </c>
      <c r="L1242" s="46"/>
      <c r="M1242" s="237" t="s">
        <v>1</v>
      </c>
      <c r="N1242" s="238" t="s">
        <v>38</v>
      </c>
      <c r="O1242" s="93"/>
      <c r="P1242" s="239">
        <f>O1242*H1242</f>
        <v>0</v>
      </c>
      <c r="Q1242" s="239">
        <v>0</v>
      </c>
      <c r="R1242" s="239">
        <f>Q1242*H1242</f>
        <v>0</v>
      </c>
      <c r="S1242" s="239">
        <v>0.050000000000000003</v>
      </c>
      <c r="T1242" s="240">
        <f>S1242*H1242</f>
        <v>3.6850000000000005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1" t="s">
        <v>209</v>
      </c>
      <c r="AT1242" s="241" t="s">
        <v>204</v>
      </c>
      <c r="AU1242" s="241" t="s">
        <v>82</v>
      </c>
      <c r="AY1242" s="19" t="s">
        <v>202</v>
      </c>
      <c r="BE1242" s="242">
        <f>IF(N1242="základní",J1242,0)</f>
        <v>0</v>
      </c>
      <c r="BF1242" s="242">
        <f>IF(N1242="snížená",J1242,0)</f>
        <v>0</v>
      </c>
      <c r="BG1242" s="242">
        <f>IF(N1242="zákl. přenesená",J1242,0)</f>
        <v>0</v>
      </c>
      <c r="BH1242" s="242">
        <f>IF(N1242="sníž. přenesená",J1242,0)</f>
        <v>0</v>
      </c>
      <c r="BI1242" s="242">
        <f>IF(N1242="nulová",J1242,0)</f>
        <v>0</v>
      </c>
      <c r="BJ1242" s="19" t="s">
        <v>80</v>
      </c>
      <c r="BK1242" s="242">
        <f>ROUND(I1242*H1242,2)</f>
        <v>0</v>
      </c>
      <c r="BL1242" s="19" t="s">
        <v>209</v>
      </c>
      <c r="BM1242" s="241" t="s">
        <v>1346</v>
      </c>
    </row>
    <row r="1243" s="13" customFormat="1">
      <c r="A1243" s="13"/>
      <c r="B1243" s="243"/>
      <c r="C1243" s="244"/>
      <c r="D1243" s="245" t="s">
        <v>211</v>
      </c>
      <c r="E1243" s="246" t="s">
        <v>1</v>
      </c>
      <c r="F1243" s="247" t="s">
        <v>754</v>
      </c>
      <c r="G1243" s="244"/>
      <c r="H1243" s="246" t="s">
        <v>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211</v>
      </c>
      <c r="AU1243" s="253" t="s">
        <v>82</v>
      </c>
      <c r="AV1243" s="13" t="s">
        <v>80</v>
      </c>
      <c r="AW1243" s="13" t="s">
        <v>30</v>
      </c>
      <c r="AX1243" s="13" t="s">
        <v>73</v>
      </c>
      <c r="AY1243" s="253" t="s">
        <v>202</v>
      </c>
    </row>
    <row r="1244" s="14" customFormat="1">
      <c r="A1244" s="14"/>
      <c r="B1244" s="254"/>
      <c r="C1244" s="255"/>
      <c r="D1244" s="245" t="s">
        <v>211</v>
      </c>
      <c r="E1244" s="256" t="s">
        <v>1</v>
      </c>
      <c r="F1244" s="257" t="s">
        <v>1347</v>
      </c>
      <c r="G1244" s="255"/>
      <c r="H1244" s="258">
        <v>3.1299999999999999</v>
      </c>
      <c r="I1244" s="259"/>
      <c r="J1244" s="255"/>
      <c r="K1244" s="255"/>
      <c r="L1244" s="260"/>
      <c r="M1244" s="261"/>
      <c r="N1244" s="262"/>
      <c r="O1244" s="262"/>
      <c r="P1244" s="262"/>
      <c r="Q1244" s="262"/>
      <c r="R1244" s="262"/>
      <c r="S1244" s="262"/>
      <c r="T1244" s="26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4" t="s">
        <v>211</v>
      </c>
      <c r="AU1244" s="264" t="s">
        <v>82</v>
      </c>
      <c r="AV1244" s="14" t="s">
        <v>82</v>
      </c>
      <c r="AW1244" s="14" t="s">
        <v>30</v>
      </c>
      <c r="AX1244" s="14" t="s">
        <v>73</v>
      </c>
      <c r="AY1244" s="264" t="s">
        <v>202</v>
      </c>
    </row>
    <row r="1245" s="13" customFormat="1">
      <c r="A1245" s="13"/>
      <c r="B1245" s="243"/>
      <c r="C1245" s="244"/>
      <c r="D1245" s="245" t="s">
        <v>211</v>
      </c>
      <c r="E1245" s="246" t="s">
        <v>1</v>
      </c>
      <c r="F1245" s="247" t="s">
        <v>775</v>
      </c>
      <c r="G1245" s="244"/>
      <c r="H1245" s="246" t="s">
        <v>1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3" t="s">
        <v>211</v>
      </c>
      <c r="AU1245" s="253" t="s">
        <v>82</v>
      </c>
      <c r="AV1245" s="13" t="s">
        <v>80</v>
      </c>
      <c r="AW1245" s="13" t="s">
        <v>30</v>
      </c>
      <c r="AX1245" s="13" t="s">
        <v>73</v>
      </c>
      <c r="AY1245" s="253" t="s">
        <v>202</v>
      </c>
    </row>
    <row r="1246" s="14" customFormat="1">
      <c r="A1246" s="14"/>
      <c r="B1246" s="254"/>
      <c r="C1246" s="255"/>
      <c r="D1246" s="245" t="s">
        <v>211</v>
      </c>
      <c r="E1246" s="256" t="s">
        <v>1</v>
      </c>
      <c r="F1246" s="257" t="s">
        <v>1000</v>
      </c>
      <c r="G1246" s="255"/>
      <c r="H1246" s="258">
        <v>14.460000000000001</v>
      </c>
      <c r="I1246" s="259"/>
      <c r="J1246" s="255"/>
      <c r="K1246" s="255"/>
      <c r="L1246" s="260"/>
      <c r="M1246" s="261"/>
      <c r="N1246" s="262"/>
      <c r="O1246" s="262"/>
      <c r="P1246" s="262"/>
      <c r="Q1246" s="262"/>
      <c r="R1246" s="262"/>
      <c r="S1246" s="262"/>
      <c r="T1246" s="26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4" t="s">
        <v>211</v>
      </c>
      <c r="AU1246" s="264" t="s">
        <v>82</v>
      </c>
      <c r="AV1246" s="14" t="s">
        <v>82</v>
      </c>
      <c r="AW1246" s="14" t="s">
        <v>30</v>
      </c>
      <c r="AX1246" s="14" t="s">
        <v>73</v>
      </c>
      <c r="AY1246" s="264" t="s">
        <v>202</v>
      </c>
    </row>
    <row r="1247" s="13" customFormat="1">
      <c r="A1247" s="13"/>
      <c r="B1247" s="243"/>
      <c r="C1247" s="244"/>
      <c r="D1247" s="245" t="s">
        <v>211</v>
      </c>
      <c r="E1247" s="246" t="s">
        <v>1</v>
      </c>
      <c r="F1247" s="247" t="s">
        <v>777</v>
      </c>
      <c r="G1247" s="244"/>
      <c r="H1247" s="246" t="s">
        <v>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211</v>
      </c>
      <c r="AU1247" s="253" t="s">
        <v>82</v>
      </c>
      <c r="AV1247" s="13" t="s">
        <v>80</v>
      </c>
      <c r="AW1247" s="13" t="s">
        <v>30</v>
      </c>
      <c r="AX1247" s="13" t="s">
        <v>73</v>
      </c>
      <c r="AY1247" s="253" t="s">
        <v>202</v>
      </c>
    </row>
    <row r="1248" s="14" customFormat="1">
      <c r="A1248" s="14"/>
      <c r="B1248" s="254"/>
      <c r="C1248" s="255"/>
      <c r="D1248" s="245" t="s">
        <v>211</v>
      </c>
      <c r="E1248" s="256" t="s">
        <v>1</v>
      </c>
      <c r="F1248" s="257" t="s">
        <v>1348</v>
      </c>
      <c r="G1248" s="255"/>
      <c r="H1248" s="258">
        <v>17.18</v>
      </c>
      <c r="I1248" s="259"/>
      <c r="J1248" s="255"/>
      <c r="K1248" s="255"/>
      <c r="L1248" s="260"/>
      <c r="M1248" s="261"/>
      <c r="N1248" s="262"/>
      <c r="O1248" s="262"/>
      <c r="P1248" s="262"/>
      <c r="Q1248" s="262"/>
      <c r="R1248" s="262"/>
      <c r="S1248" s="262"/>
      <c r="T1248" s="26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4" t="s">
        <v>211</v>
      </c>
      <c r="AU1248" s="264" t="s">
        <v>82</v>
      </c>
      <c r="AV1248" s="14" t="s">
        <v>82</v>
      </c>
      <c r="AW1248" s="14" t="s">
        <v>30</v>
      </c>
      <c r="AX1248" s="14" t="s">
        <v>73</v>
      </c>
      <c r="AY1248" s="264" t="s">
        <v>202</v>
      </c>
    </row>
    <row r="1249" s="13" customFormat="1">
      <c r="A1249" s="13"/>
      <c r="B1249" s="243"/>
      <c r="C1249" s="244"/>
      <c r="D1249" s="245" t="s">
        <v>211</v>
      </c>
      <c r="E1249" s="246" t="s">
        <v>1</v>
      </c>
      <c r="F1249" s="247" t="s">
        <v>757</v>
      </c>
      <c r="G1249" s="244"/>
      <c r="H1249" s="246" t="s">
        <v>1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211</v>
      </c>
      <c r="AU1249" s="253" t="s">
        <v>82</v>
      </c>
      <c r="AV1249" s="13" t="s">
        <v>80</v>
      </c>
      <c r="AW1249" s="13" t="s">
        <v>30</v>
      </c>
      <c r="AX1249" s="13" t="s">
        <v>73</v>
      </c>
      <c r="AY1249" s="253" t="s">
        <v>202</v>
      </c>
    </row>
    <row r="1250" s="14" customFormat="1">
      <c r="A1250" s="14"/>
      <c r="B1250" s="254"/>
      <c r="C1250" s="255"/>
      <c r="D1250" s="245" t="s">
        <v>211</v>
      </c>
      <c r="E1250" s="256" t="s">
        <v>1</v>
      </c>
      <c r="F1250" s="257" t="s">
        <v>1349</v>
      </c>
      <c r="G1250" s="255"/>
      <c r="H1250" s="258">
        <v>19.73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4" t="s">
        <v>211</v>
      </c>
      <c r="AU1250" s="264" t="s">
        <v>82</v>
      </c>
      <c r="AV1250" s="14" t="s">
        <v>82</v>
      </c>
      <c r="AW1250" s="14" t="s">
        <v>30</v>
      </c>
      <c r="AX1250" s="14" t="s">
        <v>73</v>
      </c>
      <c r="AY1250" s="264" t="s">
        <v>202</v>
      </c>
    </row>
    <row r="1251" s="13" customFormat="1">
      <c r="A1251" s="13"/>
      <c r="B1251" s="243"/>
      <c r="C1251" s="244"/>
      <c r="D1251" s="245" t="s">
        <v>211</v>
      </c>
      <c r="E1251" s="246" t="s">
        <v>1</v>
      </c>
      <c r="F1251" s="247" t="s">
        <v>558</v>
      </c>
      <c r="G1251" s="244"/>
      <c r="H1251" s="246" t="s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211</v>
      </c>
      <c r="AU1251" s="253" t="s">
        <v>82</v>
      </c>
      <c r="AV1251" s="13" t="s">
        <v>80</v>
      </c>
      <c r="AW1251" s="13" t="s">
        <v>30</v>
      </c>
      <c r="AX1251" s="13" t="s">
        <v>73</v>
      </c>
      <c r="AY1251" s="253" t="s">
        <v>202</v>
      </c>
    </row>
    <row r="1252" s="14" customFormat="1">
      <c r="A1252" s="14"/>
      <c r="B1252" s="254"/>
      <c r="C1252" s="255"/>
      <c r="D1252" s="245" t="s">
        <v>211</v>
      </c>
      <c r="E1252" s="256" t="s">
        <v>1</v>
      </c>
      <c r="F1252" s="257" t="s">
        <v>1350</v>
      </c>
      <c r="G1252" s="255"/>
      <c r="H1252" s="258">
        <v>19.199999999999999</v>
      </c>
      <c r="I1252" s="259"/>
      <c r="J1252" s="255"/>
      <c r="K1252" s="255"/>
      <c r="L1252" s="260"/>
      <c r="M1252" s="261"/>
      <c r="N1252" s="262"/>
      <c r="O1252" s="262"/>
      <c r="P1252" s="262"/>
      <c r="Q1252" s="262"/>
      <c r="R1252" s="262"/>
      <c r="S1252" s="262"/>
      <c r="T1252" s="26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4" t="s">
        <v>211</v>
      </c>
      <c r="AU1252" s="264" t="s">
        <v>82</v>
      </c>
      <c r="AV1252" s="14" t="s">
        <v>82</v>
      </c>
      <c r="AW1252" s="14" t="s">
        <v>30</v>
      </c>
      <c r="AX1252" s="14" t="s">
        <v>73</v>
      </c>
      <c r="AY1252" s="264" t="s">
        <v>202</v>
      </c>
    </row>
    <row r="1253" s="15" customFormat="1">
      <c r="A1253" s="15"/>
      <c r="B1253" s="265"/>
      <c r="C1253" s="266"/>
      <c r="D1253" s="245" t="s">
        <v>211</v>
      </c>
      <c r="E1253" s="267" t="s">
        <v>1</v>
      </c>
      <c r="F1253" s="268" t="s">
        <v>222</v>
      </c>
      <c r="G1253" s="266"/>
      <c r="H1253" s="269">
        <v>73.700000000000003</v>
      </c>
      <c r="I1253" s="270"/>
      <c r="J1253" s="266"/>
      <c r="K1253" s="266"/>
      <c r="L1253" s="271"/>
      <c r="M1253" s="272"/>
      <c r="N1253" s="273"/>
      <c r="O1253" s="273"/>
      <c r="P1253" s="273"/>
      <c r="Q1253" s="273"/>
      <c r="R1253" s="273"/>
      <c r="S1253" s="273"/>
      <c r="T1253" s="274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75" t="s">
        <v>211</v>
      </c>
      <c r="AU1253" s="275" t="s">
        <v>82</v>
      </c>
      <c r="AV1253" s="15" t="s">
        <v>209</v>
      </c>
      <c r="AW1253" s="15" t="s">
        <v>30</v>
      </c>
      <c r="AX1253" s="15" t="s">
        <v>80</v>
      </c>
      <c r="AY1253" s="275" t="s">
        <v>202</v>
      </c>
    </row>
    <row r="1254" s="2" customFormat="1" ht="37.8" customHeight="1">
      <c r="A1254" s="40"/>
      <c r="B1254" s="41"/>
      <c r="C1254" s="230" t="s">
        <v>1351</v>
      </c>
      <c r="D1254" s="230" t="s">
        <v>204</v>
      </c>
      <c r="E1254" s="231" t="s">
        <v>1352</v>
      </c>
      <c r="F1254" s="232" t="s">
        <v>1353</v>
      </c>
      <c r="G1254" s="233" t="s">
        <v>254</v>
      </c>
      <c r="H1254" s="234">
        <v>637.89800000000002</v>
      </c>
      <c r="I1254" s="235"/>
      <c r="J1254" s="236">
        <f>ROUND(I1254*H1254,2)</f>
        <v>0</v>
      </c>
      <c r="K1254" s="232" t="s">
        <v>208</v>
      </c>
      <c r="L1254" s="46"/>
      <c r="M1254" s="237" t="s">
        <v>1</v>
      </c>
      <c r="N1254" s="238" t="s">
        <v>38</v>
      </c>
      <c r="O1254" s="93"/>
      <c r="P1254" s="239">
        <f>O1254*H1254</f>
        <v>0</v>
      </c>
      <c r="Q1254" s="239">
        <v>0</v>
      </c>
      <c r="R1254" s="239">
        <f>Q1254*H1254</f>
        <v>0</v>
      </c>
      <c r="S1254" s="239">
        <v>0.045999999999999999</v>
      </c>
      <c r="T1254" s="240">
        <f>S1254*H1254</f>
        <v>29.343308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41" t="s">
        <v>209</v>
      </c>
      <c r="AT1254" s="241" t="s">
        <v>204</v>
      </c>
      <c r="AU1254" s="241" t="s">
        <v>82</v>
      </c>
      <c r="AY1254" s="19" t="s">
        <v>202</v>
      </c>
      <c r="BE1254" s="242">
        <f>IF(N1254="základní",J1254,0)</f>
        <v>0</v>
      </c>
      <c r="BF1254" s="242">
        <f>IF(N1254="snížená",J1254,0)</f>
        <v>0</v>
      </c>
      <c r="BG1254" s="242">
        <f>IF(N1254="zákl. přenesená",J1254,0)</f>
        <v>0</v>
      </c>
      <c r="BH1254" s="242">
        <f>IF(N1254="sníž. přenesená",J1254,0)</f>
        <v>0</v>
      </c>
      <c r="BI1254" s="242">
        <f>IF(N1254="nulová",J1254,0)</f>
        <v>0</v>
      </c>
      <c r="BJ1254" s="19" t="s">
        <v>80</v>
      </c>
      <c r="BK1254" s="242">
        <f>ROUND(I1254*H1254,2)</f>
        <v>0</v>
      </c>
      <c r="BL1254" s="19" t="s">
        <v>209</v>
      </c>
      <c r="BM1254" s="241" t="s">
        <v>1354</v>
      </c>
    </row>
    <row r="1255" s="13" customFormat="1">
      <c r="A1255" s="13"/>
      <c r="B1255" s="243"/>
      <c r="C1255" s="244"/>
      <c r="D1255" s="245" t="s">
        <v>211</v>
      </c>
      <c r="E1255" s="246" t="s">
        <v>1</v>
      </c>
      <c r="F1255" s="247" t="s">
        <v>765</v>
      </c>
      <c r="G1255" s="244"/>
      <c r="H1255" s="246" t="s">
        <v>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211</v>
      </c>
      <c r="AU1255" s="253" t="s">
        <v>82</v>
      </c>
      <c r="AV1255" s="13" t="s">
        <v>80</v>
      </c>
      <c r="AW1255" s="13" t="s">
        <v>30</v>
      </c>
      <c r="AX1255" s="13" t="s">
        <v>73</v>
      </c>
      <c r="AY1255" s="253" t="s">
        <v>202</v>
      </c>
    </row>
    <row r="1256" s="13" customFormat="1">
      <c r="A1256" s="13"/>
      <c r="B1256" s="243"/>
      <c r="C1256" s="244"/>
      <c r="D1256" s="245" t="s">
        <v>211</v>
      </c>
      <c r="E1256" s="246" t="s">
        <v>1</v>
      </c>
      <c r="F1256" s="247" t="s">
        <v>237</v>
      </c>
      <c r="G1256" s="244"/>
      <c r="H1256" s="246" t="s">
        <v>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3" t="s">
        <v>211</v>
      </c>
      <c r="AU1256" s="253" t="s">
        <v>82</v>
      </c>
      <c r="AV1256" s="13" t="s">
        <v>80</v>
      </c>
      <c r="AW1256" s="13" t="s">
        <v>30</v>
      </c>
      <c r="AX1256" s="13" t="s">
        <v>73</v>
      </c>
      <c r="AY1256" s="253" t="s">
        <v>202</v>
      </c>
    </row>
    <row r="1257" s="14" customFormat="1">
      <c r="A1257" s="14"/>
      <c r="B1257" s="254"/>
      <c r="C1257" s="255"/>
      <c r="D1257" s="245" t="s">
        <v>211</v>
      </c>
      <c r="E1257" s="256" t="s">
        <v>1</v>
      </c>
      <c r="F1257" s="257" t="s">
        <v>1355</v>
      </c>
      <c r="G1257" s="255"/>
      <c r="H1257" s="258">
        <v>26.748999999999999</v>
      </c>
      <c r="I1257" s="259"/>
      <c r="J1257" s="255"/>
      <c r="K1257" s="255"/>
      <c r="L1257" s="260"/>
      <c r="M1257" s="261"/>
      <c r="N1257" s="262"/>
      <c r="O1257" s="262"/>
      <c r="P1257" s="262"/>
      <c r="Q1257" s="262"/>
      <c r="R1257" s="262"/>
      <c r="S1257" s="262"/>
      <c r="T1257" s="26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4" t="s">
        <v>211</v>
      </c>
      <c r="AU1257" s="264" t="s">
        <v>82</v>
      </c>
      <c r="AV1257" s="14" t="s">
        <v>82</v>
      </c>
      <c r="AW1257" s="14" t="s">
        <v>30</v>
      </c>
      <c r="AX1257" s="14" t="s">
        <v>73</v>
      </c>
      <c r="AY1257" s="264" t="s">
        <v>202</v>
      </c>
    </row>
    <row r="1258" s="13" customFormat="1">
      <c r="A1258" s="13"/>
      <c r="B1258" s="243"/>
      <c r="C1258" s="244"/>
      <c r="D1258" s="245" t="s">
        <v>211</v>
      </c>
      <c r="E1258" s="246" t="s">
        <v>1</v>
      </c>
      <c r="F1258" s="247" t="s">
        <v>239</v>
      </c>
      <c r="G1258" s="244"/>
      <c r="H1258" s="246" t="s">
        <v>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211</v>
      </c>
      <c r="AU1258" s="253" t="s">
        <v>82</v>
      </c>
      <c r="AV1258" s="13" t="s">
        <v>80</v>
      </c>
      <c r="AW1258" s="13" t="s">
        <v>30</v>
      </c>
      <c r="AX1258" s="13" t="s">
        <v>73</v>
      </c>
      <c r="AY1258" s="253" t="s">
        <v>202</v>
      </c>
    </row>
    <row r="1259" s="14" customFormat="1">
      <c r="A1259" s="14"/>
      <c r="B1259" s="254"/>
      <c r="C1259" s="255"/>
      <c r="D1259" s="245" t="s">
        <v>211</v>
      </c>
      <c r="E1259" s="256" t="s">
        <v>1</v>
      </c>
      <c r="F1259" s="257" t="s">
        <v>1356</v>
      </c>
      <c r="G1259" s="255"/>
      <c r="H1259" s="258">
        <v>65.629999999999995</v>
      </c>
      <c r="I1259" s="259"/>
      <c r="J1259" s="255"/>
      <c r="K1259" s="255"/>
      <c r="L1259" s="260"/>
      <c r="M1259" s="261"/>
      <c r="N1259" s="262"/>
      <c r="O1259" s="262"/>
      <c r="P1259" s="262"/>
      <c r="Q1259" s="262"/>
      <c r="R1259" s="262"/>
      <c r="S1259" s="262"/>
      <c r="T1259" s="26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4" t="s">
        <v>211</v>
      </c>
      <c r="AU1259" s="264" t="s">
        <v>82</v>
      </c>
      <c r="AV1259" s="14" t="s">
        <v>82</v>
      </c>
      <c r="AW1259" s="14" t="s">
        <v>30</v>
      </c>
      <c r="AX1259" s="14" t="s">
        <v>73</v>
      </c>
      <c r="AY1259" s="264" t="s">
        <v>202</v>
      </c>
    </row>
    <row r="1260" s="13" customFormat="1">
      <c r="A1260" s="13"/>
      <c r="B1260" s="243"/>
      <c r="C1260" s="244"/>
      <c r="D1260" s="245" t="s">
        <v>211</v>
      </c>
      <c r="E1260" s="246" t="s">
        <v>1</v>
      </c>
      <c r="F1260" s="247" t="s">
        <v>734</v>
      </c>
      <c r="G1260" s="244"/>
      <c r="H1260" s="246" t="s">
        <v>1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211</v>
      </c>
      <c r="AU1260" s="253" t="s">
        <v>82</v>
      </c>
      <c r="AV1260" s="13" t="s">
        <v>80</v>
      </c>
      <c r="AW1260" s="13" t="s">
        <v>30</v>
      </c>
      <c r="AX1260" s="13" t="s">
        <v>73</v>
      </c>
      <c r="AY1260" s="253" t="s">
        <v>202</v>
      </c>
    </row>
    <row r="1261" s="14" customFormat="1">
      <c r="A1261" s="14"/>
      <c r="B1261" s="254"/>
      <c r="C1261" s="255"/>
      <c r="D1261" s="245" t="s">
        <v>211</v>
      </c>
      <c r="E1261" s="256" t="s">
        <v>1</v>
      </c>
      <c r="F1261" s="257" t="s">
        <v>1357</v>
      </c>
      <c r="G1261" s="255"/>
      <c r="H1261" s="258">
        <v>112.99500000000001</v>
      </c>
      <c r="I1261" s="259"/>
      <c r="J1261" s="255"/>
      <c r="K1261" s="255"/>
      <c r="L1261" s="260"/>
      <c r="M1261" s="261"/>
      <c r="N1261" s="262"/>
      <c r="O1261" s="262"/>
      <c r="P1261" s="262"/>
      <c r="Q1261" s="262"/>
      <c r="R1261" s="262"/>
      <c r="S1261" s="262"/>
      <c r="T1261" s="26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4" t="s">
        <v>211</v>
      </c>
      <c r="AU1261" s="264" t="s">
        <v>82</v>
      </c>
      <c r="AV1261" s="14" t="s">
        <v>82</v>
      </c>
      <c r="AW1261" s="14" t="s">
        <v>30</v>
      </c>
      <c r="AX1261" s="14" t="s">
        <v>73</v>
      </c>
      <c r="AY1261" s="264" t="s">
        <v>202</v>
      </c>
    </row>
    <row r="1262" s="13" customFormat="1">
      <c r="A1262" s="13"/>
      <c r="B1262" s="243"/>
      <c r="C1262" s="244"/>
      <c r="D1262" s="245" t="s">
        <v>211</v>
      </c>
      <c r="E1262" s="246" t="s">
        <v>1</v>
      </c>
      <c r="F1262" s="247" t="s">
        <v>246</v>
      </c>
      <c r="G1262" s="244"/>
      <c r="H1262" s="246" t="s">
        <v>1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3" t="s">
        <v>211</v>
      </c>
      <c r="AU1262" s="253" t="s">
        <v>82</v>
      </c>
      <c r="AV1262" s="13" t="s">
        <v>80</v>
      </c>
      <c r="AW1262" s="13" t="s">
        <v>30</v>
      </c>
      <c r="AX1262" s="13" t="s">
        <v>73</v>
      </c>
      <c r="AY1262" s="253" t="s">
        <v>202</v>
      </c>
    </row>
    <row r="1263" s="14" customFormat="1">
      <c r="A1263" s="14"/>
      <c r="B1263" s="254"/>
      <c r="C1263" s="255"/>
      <c r="D1263" s="245" t="s">
        <v>211</v>
      </c>
      <c r="E1263" s="256" t="s">
        <v>1</v>
      </c>
      <c r="F1263" s="257" t="s">
        <v>1358</v>
      </c>
      <c r="G1263" s="255"/>
      <c r="H1263" s="258">
        <v>23.044</v>
      </c>
      <c r="I1263" s="259"/>
      <c r="J1263" s="255"/>
      <c r="K1263" s="255"/>
      <c r="L1263" s="260"/>
      <c r="M1263" s="261"/>
      <c r="N1263" s="262"/>
      <c r="O1263" s="262"/>
      <c r="P1263" s="262"/>
      <c r="Q1263" s="262"/>
      <c r="R1263" s="262"/>
      <c r="S1263" s="262"/>
      <c r="T1263" s="26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4" t="s">
        <v>211</v>
      </c>
      <c r="AU1263" s="264" t="s">
        <v>82</v>
      </c>
      <c r="AV1263" s="14" t="s">
        <v>82</v>
      </c>
      <c r="AW1263" s="14" t="s">
        <v>30</v>
      </c>
      <c r="AX1263" s="14" t="s">
        <v>73</v>
      </c>
      <c r="AY1263" s="264" t="s">
        <v>202</v>
      </c>
    </row>
    <row r="1264" s="13" customFormat="1">
      <c r="A1264" s="13"/>
      <c r="B1264" s="243"/>
      <c r="C1264" s="244"/>
      <c r="D1264" s="245" t="s">
        <v>211</v>
      </c>
      <c r="E1264" s="246" t="s">
        <v>1</v>
      </c>
      <c r="F1264" s="247" t="s">
        <v>242</v>
      </c>
      <c r="G1264" s="244"/>
      <c r="H1264" s="246" t="s">
        <v>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211</v>
      </c>
      <c r="AU1264" s="253" t="s">
        <v>82</v>
      </c>
      <c r="AV1264" s="13" t="s">
        <v>80</v>
      </c>
      <c r="AW1264" s="13" t="s">
        <v>30</v>
      </c>
      <c r="AX1264" s="13" t="s">
        <v>73</v>
      </c>
      <c r="AY1264" s="253" t="s">
        <v>202</v>
      </c>
    </row>
    <row r="1265" s="14" customFormat="1">
      <c r="A1265" s="14"/>
      <c r="B1265" s="254"/>
      <c r="C1265" s="255"/>
      <c r="D1265" s="245" t="s">
        <v>211</v>
      </c>
      <c r="E1265" s="256" t="s">
        <v>1</v>
      </c>
      <c r="F1265" s="257" t="s">
        <v>1359</v>
      </c>
      <c r="G1265" s="255"/>
      <c r="H1265" s="258">
        <v>55.808999999999998</v>
      </c>
      <c r="I1265" s="259"/>
      <c r="J1265" s="255"/>
      <c r="K1265" s="255"/>
      <c r="L1265" s="260"/>
      <c r="M1265" s="261"/>
      <c r="N1265" s="262"/>
      <c r="O1265" s="262"/>
      <c r="P1265" s="262"/>
      <c r="Q1265" s="262"/>
      <c r="R1265" s="262"/>
      <c r="S1265" s="262"/>
      <c r="T1265" s="26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4" t="s">
        <v>211</v>
      </c>
      <c r="AU1265" s="264" t="s">
        <v>82</v>
      </c>
      <c r="AV1265" s="14" t="s">
        <v>82</v>
      </c>
      <c r="AW1265" s="14" t="s">
        <v>30</v>
      </c>
      <c r="AX1265" s="14" t="s">
        <v>73</v>
      </c>
      <c r="AY1265" s="264" t="s">
        <v>202</v>
      </c>
    </row>
    <row r="1266" s="13" customFormat="1">
      <c r="A1266" s="13"/>
      <c r="B1266" s="243"/>
      <c r="C1266" s="244"/>
      <c r="D1266" s="245" t="s">
        <v>211</v>
      </c>
      <c r="E1266" s="246" t="s">
        <v>1</v>
      </c>
      <c r="F1266" s="247" t="s">
        <v>249</v>
      </c>
      <c r="G1266" s="244"/>
      <c r="H1266" s="246" t="s">
        <v>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211</v>
      </c>
      <c r="AU1266" s="253" t="s">
        <v>82</v>
      </c>
      <c r="AV1266" s="13" t="s">
        <v>80</v>
      </c>
      <c r="AW1266" s="13" t="s">
        <v>30</v>
      </c>
      <c r="AX1266" s="13" t="s">
        <v>73</v>
      </c>
      <c r="AY1266" s="253" t="s">
        <v>202</v>
      </c>
    </row>
    <row r="1267" s="14" customFormat="1">
      <c r="A1267" s="14"/>
      <c r="B1267" s="254"/>
      <c r="C1267" s="255"/>
      <c r="D1267" s="245" t="s">
        <v>211</v>
      </c>
      <c r="E1267" s="256" t="s">
        <v>1</v>
      </c>
      <c r="F1267" s="257" t="s">
        <v>1360</v>
      </c>
      <c r="G1267" s="255"/>
      <c r="H1267" s="258">
        <v>26.952999999999999</v>
      </c>
      <c r="I1267" s="259"/>
      <c r="J1267" s="255"/>
      <c r="K1267" s="255"/>
      <c r="L1267" s="260"/>
      <c r="M1267" s="261"/>
      <c r="N1267" s="262"/>
      <c r="O1267" s="262"/>
      <c r="P1267" s="262"/>
      <c r="Q1267" s="262"/>
      <c r="R1267" s="262"/>
      <c r="S1267" s="262"/>
      <c r="T1267" s="26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4" t="s">
        <v>211</v>
      </c>
      <c r="AU1267" s="264" t="s">
        <v>82</v>
      </c>
      <c r="AV1267" s="14" t="s">
        <v>82</v>
      </c>
      <c r="AW1267" s="14" t="s">
        <v>30</v>
      </c>
      <c r="AX1267" s="14" t="s">
        <v>73</v>
      </c>
      <c r="AY1267" s="264" t="s">
        <v>202</v>
      </c>
    </row>
    <row r="1268" s="13" customFormat="1">
      <c r="A1268" s="13"/>
      <c r="B1268" s="243"/>
      <c r="C1268" s="244"/>
      <c r="D1268" s="245" t="s">
        <v>211</v>
      </c>
      <c r="E1268" s="246" t="s">
        <v>1</v>
      </c>
      <c r="F1268" s="247" t="s">
        <v>741</v>
      </c>
      <c r="G1268" s="244"/>
      <c r="H1268" s="246" t="s">
        <v>1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3" t="s">
        <v>211</v>
      </c>
      <c r="AU1268" s="253" t="s">
        <v>82</v>
      </c>
      <c r="AV1268" s="13" t="s">
        <v>80</v>
      </c>
      <c r="AW1268" s="13" t="s">
        <v>30</v>
      </c>
      <c r="AX1268" s="13" t="s">
        <v>73</v>
      </c>
      <c r="AY1268" s="253" t="s">
        <v>202</v>
      </c>
    </row>
    <row r="1269" s="14" customFormat="1">
      <c r="A1269" s="14"/>
      <c r="B1269" s="254"/>
      <c r="C1269" s="255"/>
      <c r="D1269" s="245" t="s">
        <v>211</v>
      </c>
      <c r="E1269" s="256" t="s">
        <v>1</v>
      </c>
      <c r="F1269" s="257" t="s">
        <v>1361</v>
      </c>
      <c r="G1269" s="255"/>
      <c r="H1269" s="258">
        <v>24.239999999999998</v>
      </c>
      <c r="I1269" s="259"/>
      <c r="J1269" s="255"/>
      <c r="K1269" s="255"/>
      <c r="L1269" s="260"/>
      <c r="M1269" s="261"/>
      <c r="N1269" s="262"/>
      <c r="O1269" s="262"/>
      <c r="P1269" s="262"/>
      <c r="Q1269" s="262"/>
      <c r="R1269" s="262"/>
      <c r="S1269" s="262"/>
      <c r="T1269" s="26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4" t="s">
        <v>211</v>
      </c>
      <c r="AU1269" s="264" t="s">
        <v>82</v>
      </c>
      <c r="AV1269" s="14" t="s">
        <v>82</v>
      </c>
      <c r="AW1269" s="14" t="s">
        <v>30</v>
      </c>
      <c r="AX1269" s="14" t="s">
        <v>73</v>
      </c>
      <c r="AY1269" s="264" t="s">
        <v>202</v>
      </c>
    </row>
    <row r="1270" s="13" customFormat="1">
      <c r="A1270" s="13"/>
      <c r="B1270" s="243"/>
      <c r="C1270" s="244"/>
      <c r="D1270" s="245" t="s">
        <v>211</v>
      </c>
      <c r="E1270" s="246" t="s">
        <v>1</v>
      </c>
      <c r="F1270" s="247" t="s">
        <v>1362</v>
      </c>
      <c r="G1270" s="244"/>
      <c r="H1270" s="246" t="s">
        <v>1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3" t="s">
        <v>211</v>
      </c>
      <c r="AU1270" s="253" t="s">
        <v>82</v>
      </c>
      <c r="AV1270" s="13" t="s">
        <v>80</v>
      </c>
      <c r="AW1270" s="13" t="s">
        <v>30</v>
      </c>
      <c r="AX1270" s="13" t="s">
        <v>73</v>
      </c>
      <c r="AY1270" s="253" t="s">
        <v>202</v>
      </c>
    </row>
    <row r="1271" s="14" customFormat="1">
      <c r="A1271" s="14"/>
      <c r="B1271" s="254"/>
      <c r="C1271" s="255"/>
      <c r="D1271" s="245" t="s">
        <v>211</v>
      </c>
      <c r="E1271" s="256" t="s">
        <v>1</v>
      </c>
      <c r="F1271" s="257" t="s">
        <v>1363</v>
      </c>
      <c r="G1271" s="255"/>
      <c r="H1271" s="258">
        <v>33.75</v>
      </c>
      <c r="I1271" s="259"/>
      <c r="J1271" s="255"/>
      <c r="K1271" s="255"/>
      <c r="L1271" s="260"/>
      <c r="M1271" s="261"/>
      <c r="N1271" s="262"/>
      <c r="O1271" s="262"/>
      <c r="P1271" s="262"/>
      <c r="Q1271" s="262"/>
      <c r="R1271" s="262"/>
      <c r="S1271" s="262"/>
      <c r="T1271" s="26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4" t="s">
        <v>211</v>
      </c>
      <c r="AU1271" s="264" t="s">
        <v>82</v>
      </c>
      <c r="AV1271" s="14" t="s">
        <v>82</v>
      </c>
      <c r="AW1271" s="14" t="s">
        <v>30</v>
      </c>
      <c r="AX1271" s="14" t="s">
        <v>73</v>
      </c>
      <c r="AY1271" s="264" t="s">
        <v>202</v>
      </c>
    </row>
    <row r="1272" s="13" customFormat="1">
      <c r="A1272" s="13"/>
      <c r="B1272" s="243"/>
      <c r="C1272" s="244"/>
      <c r="D1272" s="245" t="s">
        <v>211</v>
      </c>
      <c r="E1272" s="246" t="s">
        <v>1</v>
      </c>
      <c r="F1272" s="247" t="s">
        <v>754</v>
      </c>
      <c r="G1272" s="244"/>
      <c r="H1272" s="246" t="s">
        <v>1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211</v>
      </c>
      <c r="AU1272" s="253" t="s">
        <v>82</v>
      </c>
      <c r="AV1272" s="13" t="s">
        <v>80</v>
      </c>
      <c r="AW1272" s="13" t="s">
        <v>30</v>
      </c>
      <c r="AX1272" s="13" t="s">
        <v>73</v>
      </c>
      <c r="AY1272" s="253" t="s">
        <v>202</v>
      </c>
    </row>
    <row r="1273" s="14" customFormat="1">
      <c r="A1273" s="14"/>
      <c r="B1273" s="254"/>
      <c r="C1273" s="255"/>
      <c r="D1273" s="245" t="s">
        <v>211</v>
      </c>
      <c r="E1273" s="256" t="s">
        <v>1</v>
      </c>
      <c r="F1273" s="257" t="s">
        <v>1364</v>
      </c>
      <c r="G1273" s="255"/>
      <c r="H1273" s="258">
        <v>11.086</v>
      </c>
      <c r="I1273" s="259"/>
      <c r="J1273" s="255"/>
      <c r="K1273" s="255"/>
      <c r="L1273" s="260"/>
      <c r="M1273" s="261"/>
      <c r="N1273" s="262"/>
      <c r="O1273" s="262"/>
      <c r="P1273" s="262"/>
      <c r="Q1273" s="262"/>
      <c r="R1273" s="262"/>
      <c r="S1273" s="262"/>
      <c r="T1273" s="26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4" t="s">
        <v>211</v>
      </c>
      <c r="AU1273" s="264" t="s">
        <v>82</v>
      </c>
      <c r="AV1273" s="14" t="s">
        <v>82</v>
      </c>
      <c r="AW1273" s="14" t="s">
        <v>30</v>
      </c>
      <c r="AX1273" s="14" t="s">
        <v>73</v>
      </c>
      <c r="AY1273" s="264" t="s">
        <v>202</v>
      </c>
    </row>
    <row r="1274" s="13" customFormat="1">
      <c r="A1274" s="13"/>
      <c r="B1274" s="243"/>
      <c r="C1274" s="244"/>
      <c r="D1274" s="245" t="s">
        <v>211</v>
      </c>
      <c r="E1274" s="246" t="s">
        <v>1</v>
      </c>
      <c r="F1274" s="247" t="s">
        <v>775</v>
      </c>
      <c r="G1274" s="244"/>
      <c r="H1274" s="246" t="s">
        <v>1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211</v>
      </c>
      <c r="AU1274" s="253" t="s">
        <v>82</v>
      </c>
      <c r="AV1274" s="13" t="s">
        <v>80</v>
      </c>
      <c r="AW1274" s="13" t="s">
        <v>30</v>
      </c>
      <c r="AX1274" s="13" t="s">
        <v>73</v>
      </c>
      <c r="AY1274" s="253" t="s">
        <v>202</v>
      </c>
    </row>
    <row r="1275" s="14" customFormat="1">
      <c r="A1275" s="14"/>
      <c r="B1275" s="254"/>
      <c r="C1275" s="255"/>
      <c r="D1275" s="245" t="s">
        <v>211</v>
      </c>
      <c r="E1275" s="256" t="s">
        <v>1</v>
      </c>
      <c r="F1275" s="257" t="s">
        <v>1365</v>
      </c>
      <c r="G1275" s="255"/>
      <c r="H1275" s="258">
        <v>16.07</v>
      </c>
      <c r="I1275" s="259"/>
      <c r="J1275" s="255"/>
      <c r="K1275" s="255"/>
      <c r="L1275" s="260"/>
      <c r="M1275" s="261"/>
      <c r="N1275" s="262"/>
      <c r="O1275" s="262"/>
      <c r="P1275" s="262"/>
      <c r="Q1275" s="262"/>
      <c r="R1275" s="262"/>
      <c r="S1275" s="262"/>
      <c r="T1275" s="26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4" t="s">
        <v>211</v>
      </c>
      <c r="AU1275" s="264" t="s">
        <v>82</v>
      </c>
      <c r="AV1275" s="14" t="s">
        <v>82</v>
      </c>
      <c r="AW1275" s="14" t="s">
        <v>30</v>
      </c>
      <c r="AX1275" s="14" t="s">
        <v>73</v>
      </c>
      <c r="AY1275" s="264" t="s">
        <v>202</v>
      </c>
    </row>
    <row r="1276" s="13" customFormat="1">
      <c r="A1276" s="13"/>
      <c r="B1276" s="243"/>
      <c r="C1276" s="244"/>
      <c r="D1276" s="245" t="s">
        <v>211</v>
      </c>
      <c r="E1276" s="246" t="s">
        <v>1</v>
      </c>
      <c r="F1276" s="247" t="s">
        <v>777</v>
      </c>
      <c r="G1276" s="244"/>
      <c r="H1276" s="246" t="s">
        <v>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211</v>
      </c>
      <c r="AU1276" s="253" t="s">
        <v>82</v>
      </c>
      <c r="AV1276" s="13" t="s">
        <v>80</v>
      </c>
      <c r="AW1276" s="13" t="s">
        <v>30</v>
      </c>
      <c r="AX1276" s="13" t="s">
        <v>73</v>
      </c>
      <c r="AY1276" s="253" t="s">
        <v>202</v>
      </c>
    </row>
    <row r="1277" s="14" customFormat="1">
      <c r="A1277" s="14"/>
      <c r="B1277" s="254"/>
      <c r="C1277" s="255"/>
      <c r="D1277" s="245" t="s">
        <v>211</v>
      </c>
      <c r="E1277" s="256" t="s">
        <v>1</v>
      </c>
      <c r="F1277" s="257" t="s">
        <v>1366</v>
      </c>
      <c r="G1277" s="255"/>
      <c r="H1277" s="258">
        <v>31.853999999999999</v>
      </c>
      <c r="I1277" s="259"/>
      <c r="J1277" s="255"/>
      <c r="K1277" s="255"/>
      <c r="L1277" s="260"/>
      <c r="M1277" s="261"/>
      <c r="N1277" s="262"/>
      <c r="O1277" s="262"/>
      <c r="P1277" s="262"/>
      <c r="Q1277" s="262"/>
      <c r="R1277" s="262"/>
      <c r="S1277" s="262"/>
      <c r="T1277" s="26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4" t="s">
        <v>211</v>
      </c>
      <c r="AU1277" s="264" t="s">
        <v>82</v>
      </c>
      <c r="AV1277" s="14" t="s">
        <v>82</v>
      </c>
      <c r="AW1277" s="14" t="s">
        <v>30</v>
      </c>
      <c r="AX1277" s="14" t="s">
        <v>73</v>
      </c>
      <c r="AY1277" s="264" t="s">
        <v>202</v>
      </c>
    </row>
    <row r="1278" s="13" customFormat="1">
      <c r="A1278" s="13"/>
      <c r="B1278" s="243"/>
      <c r="C1278" s="244"/>
      <c r="D1278" s="245" t="s">
        <v>211</v>
      </c>
      <c r="E1278" s="246" t="s">
        <v>1</v>
      </c>
      <c r="F1278" s="247" t="s">
        <v>556</v>
      </c>
      <c r="G1278" s="244"/>
      <c r="H1278" s="246" t="s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3" t="s">
        <v>211</v>
      </c>
      <c r="AU1278" s="253" t="s">
        <v>82</v>
      </c>
      <c r="AV1278" s="13" t="s">
        <v>80</v>
      </c>
      <c r="AW1278" s="13" t="s">
        <v>30</v>
      </c>
      <c r="AX1278" s="13" t="s">
        <v>73</v>
      </c>
      <c r="AY1278" s="253" t="s">
        <v>202</v>
      </c>
    </row>
    <row r="1279" s="14" customFormat="1">
      <c r="A1279" s="14"/>
      <c r="B1279" s="254"/>
      <c r="C1279" s="255"/>
      <c r="D1279" s="245" t="s">
        <v>211</v>
      </c>
      <c r="E1279" s="256" t="s">
        <v>1</v>
      </c>
      <c r="F1279" s="257" t="s">
        <v>1367</v>
      </c>
      <c r="G1279" s="255"/>
      <c r="H1279" s="258">
        <v>85.393000000000001</v>
      </c>
      <c r="I1279" s="259"/>
      <c r="J1279" s="255"/>
      <c r="K1279" s="255"/>
      <c r="L1279" s="260"/>
      <c r="M1279" s="261"/>
      <c r="N1279" s="262"/>
      <c r="O1279" s="262"/>
      <c r="P1279" s="262"/>
      <c r="Q1279" s="262"/>
      <c r="R1279" s="262"/>
      <c r="S1279" s="262"/>
      <c r="T1279" s="26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4" t="s">
        <v>211</v>
      </c>
      <c r="AU1279" s="264" t="s">
        <v>82</v>
      </c>
      <c r="AV1279" s="14" t="s">
        <v>82</v>
      </c>
      <c r="AW1279" s="14" t="s">
        <v>30</v>
      </c>
      <c r="AX1279" s="14" t="s">
        <v>73</v>
      </c>
      <c r="AY1279" s="264" t="s">
        <v>202</v>
      </c>
    </row>
    <row r="1280" s="13" customFormat="1">
      <c r="A1280" s="13"/>
      <c r="B1280" s="243"/>
      <c r="C1280" s="244"/>
      <c r="D1280" s="245" t="s">
        <v>211</v>
      </c>
      <c r="E1280" s="246" t="s">
        <v>1</v>
      </c>
      <c r="F1280" s="247" t="s">
        <v>714</v>
      </c>
      <c r="G1280" s="244"/>
      <c r="H1280" s="246" t="s">
        <v>1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211</v>
      </c>
      <c r="AU1280" s="253" t="s">
        <v>82</v>
      </c>
      <c r="AV1280" s="13" t="s">
        <v>80</v>
      </c>
      <c r="AW1280" s="13" t="s">
        <v>30</v>
      </c>
      <c r="AX1280" s="13" t="s">
        <v>73</v>
      </c>
      <c r="AY1280" s="253" t="s">
        <v>202</v>
      </c>
    </row>
    <row r="1281" s="14" customFormat="1">
      <c r="A1281" s="14"/>
      <c r="B1281" s="254"/>
      <c r="C1281" s="255"/>
      <c r="D1281" s="245" t="s">
        <v>211</v>
      </c>
      <c r="E1281" s="256" t="s">
        <v>1</v>
      </c>
      <c r="F1281" s="257" t="s">
        <v>1368</v>
      </c>
      <c r="G1281" s="255"/>
      <c r="H1281" s="258">
        <v>40.770000000000003</v>
      </c>
      <c r="I1281" s="259"/>
      <c r="J1281" s="255"/>
      <c r="K1281" s="255"/>
      <c r="L1281" s="260"/>
      <c r="M1281" s="261"/>
      <c r="N1281" s="262"/>
      <c r="O1281" s="262"/>
      <c r="P1281" s="262"/>
      <c r="Q1281" s="262"/>
      <c r="R1281" s="262"/>
      <c r="S1281" s="262"/>
      <c r="T1281" s="26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4" t="s">
        <v>211</v>
      </c>
      <c r="AU1281" s="264" t="s">
        <v>82</v>
      </c>
      <c r="AV1281" s="14" t="s">
        <v>82</v>
      </c>
      <c r="AW1281" s="14" t="s">
        <v>30</v>
      </c>
      <c r="AX1281" s="14" t="s">
        <v>73</v>
      </c>
      <c r="AY1281" s="264" t="s">
        <v>202</v>
      </c>
    </row>
    <row r="1282" s="13" customFormat="1">
      <c r="A1282" s="13"/>
      <c r="B1282" s="243"/>
      <c r="C1282" s="244"/>
      <c r="D1282" s="245" t="s">
        <v>211</v>
      </c>
      <c r="E1282" s="246" t="s">
        <v>1</v>
      </c>
      <c r="F1282" s="247" t="s">
        <v>716</v>
      </c>
      <c r="G1282" s="244"/>
      <c r="H1282" s="246" t="s">
        <v>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3" t="s">
        <v>211</v>
      </c>
      <c r="AU1282" s="253" t="s">
        <v>82</v>
      </c>
      <c r="AV1282" s="13" t="s">
        <v>80</v>
      </c>
      <c r="AW1282" s="13" t="s">
        <v>30</v>
      </c>
      <c r="AX1282" s="13" t="s">
        <v>73</v>
      </c>
      <c r="AY1282" s="253" t="s">
        <v>202</v>
      </c>
    </row>
    <row r="1283" s="14" customFormat="1">
      <c r="A1283" s="14"/>
      <c r="B1283" s="254"/>
      <c r="C1283" s="255"/>
      <c r="D1283" s="245" t="s">
        <v>211</v>
      </c>
      <c r="E1283" s="256" t="s">
        <v>1</v>
      </c>
      <c r="F1283" s="257" t="s">
        <v>1369</v>
      </c>
      <c r="G1283" s="255"/>
      <c r="H1283" s="258">
        <v>12.762000000000001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4" t="s">
        <v>211</v>
      </c>
      <c r="AU1283" s="264" t="s">
        <v>82</v>
      </c>
      <c r="AV1283" s="14" t="s">
        <v>82</v>
      </c>
      <c r="AW1283" s="14" t="s">
        <v>30</v>
      </c>
      <c r="AX1283" s="14" t="s">
        <v>73</v>
      </c>
      <c r="AY1283" s="264" t="s">
        <v>202</v>
      </c>
    </row>
    <row r="1284" s="13" customFormat="1">
      <c r="A1284" s="13"/>
      <c r="B1284" s="243"/>
      <c r="C1284" s="244"/>
      <c r="D1284" s="245" t="s">
        <v>211</v>
      </c>
      <c r="E1284" s="246" t="s">
        <v>1</v>
      </c>
      <c r="F1284" s="247" t="s">
        <v>757</v>
      </c>
      <c r="G1284" s="244"/>
      <c r="H1284" s="246" t="s">
        <v>1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211</v>
      </c>
      <c r="AU1284" s="253" t="s">
        <v>82</v>
      </c>
      <c r="AV1284" s="13" t="s">
        <v>80</v>
      </c>
      <c r="AW1284" s="13" t="s">
        <v>30</v>
      </c>
      <c r="AX1284" s="13" t="s">
        <v>73</v>
      </c>
      <c r="AY1284" s="253" t="s">
        <v>202</v>
      </c>
    </row>
    <row r="1285" s="14" customFormat="1">
      <c r="A1285" s="14"/>
      <c r="B1285" s="254"/>
      <c r="C1285" s="255"/>
      <c r="D1285" s="245" t="s">
        <v>211</v>
      </c>
      <c r="E1285" s="256" t="s">
        <v>1</v>
      </c>
      <c r="F1285" s="257" t="s">
        <v>1370</v>
      </c>
      <c r="G1285" s="255"/>
      <c r="H1285" s="258">
        <v>35.738999999999997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4" t="s">
        <v>211</v>
      </c>
      <c r="AU1285" s="264" t="s">
        <v>82</v>
      </c>
      <c r="AV1285" s="14" t="s">
        <v>82</v>
      </c>
      <c r="AW1285" s="14" t="s">
        <v>30</v>
      </c>
      <c r="AX1285" s="14" t="s">
        <v>73</v>
      </c>
      <c r="AY1285" s="264" t="s">
        <v>202</v>
      </c>
    </row>
    <row r="1286" s="13" customFormat="1">
      <c r="A1286" s="13"/>
      <c r="B1286" s="243"/>
      <c r="C1286" s="244"/>
      <c r="D1286" s="245" t="s">
        <v>211</v>
      </c>
      <c r="E1286" s="246" t="s">
        <v>1</v>
      </c>
      <c r="F1286" s="247" t="s">
        <v>558</v>
      </c>
      <c r="G1286" s="244"/>
      <c r="H1286" s="246" t="s">
        <v>1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211</v>
      </c>
      <c r="AU1286" s="253" t="s">
        <v>82</v>
      </c>
      <c r="AV1286" s="13" t="s">
        <v>80</v>
      </c>
      <c r="AW1286" s="13" t="s">
        <v>30</v>
      </c>
      <c r="AX1286" s="13" t="s">
        <v>73</v>
      </c>
      <c r="AY1286" s="253" t="s">
        <v>202</v>
      </c>
    </row>
    <row r="1287" s="14" customFormat="1">
      <c r="A1287" s="14"/>
      <c r="B1287" s="254"/>
      <c r="C1287" s="255"/>
      <c r="D1287" s="245" t="s">
        <v>211</v>
      </c>
      <c r="E1287" s="256" t="s">
        <v>1</v>
      </c>
      <c r="F1287" s="257" t="s">
        <v>1371</v>
      </c>
      <c r="G1287" s="255"/>
      <c r="H1287" s="258">
        <v>35.054000000000002</v>
      </c>
      <c r="I1287" s="259"/>
      <c r="J1287" s="255"/>
      <c r="K1287" s="255"/>
      <c r="L1287" s="260"/>
      <c r="M1287" s="261"/>
      <c r="N1287" s="262"/>
      <c r="O1287" s="262"/>
      <c r="P1287" s="262"/>
      <c r="Q1287" s="262"/>
      <c r="R1287" s="262"/>
      <c r="S1287" s="262"/>
      <c r="T1287" s="26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4" t="s">
        <v>211</v>
      </c>
      <c r="AU1287" s="264" t="s">
        <v>82</v>
      </c>
      <c r="AV1287" s="14" t="s">
        <v>82</v>
      </c>
      <c r="AW1287" s="14" t="s">
        <v>30</v>
      </c>
      <c r="AX1287" s="14" t="s">
        <v>73</v>
      </c>
      <c r="AY1287" s="264" t="s">
        <v>202</v>
      </c>
    </row>
    <row r="1288" s="15" customFormat="1">
      <c r="A1288" s="15"/>
      <c r="B1288" s="265"/>
      <c r="C1288" s="266"/>
      <c r="D1288" s="245" t="s">
        <v>211</v>
      </c>
      <c r="E1288" s="267" t="s">
        <v>1</v>
      </c>
      <c r="F1288" s="268" t="s">
        <v>222</v>
      </c>
      <c r="G1288" s="266"/>
      <c r="H1288" s="269">
        <v>637.89800000000002</v>
      </c>
      <c r="I1288" s="270"/>
      <c r="J1288" s="266"/>
      <c r="K1288" s="266"/>
      <c r="L1288" s="271"/>
      <c r="M1288" s="272"/>
      <c r="N1288" s="273"/>
      <c r="O1288" s="273"/>
      <c r="P1288" s="273"/>
      <c r="Q1288" s="273"/>
      <c r="R1288" s="273"/>
      <c r="S1288" s="273"/>
      <c r="T1288" s="27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5" t="s">
        <v>211</v>
      </c>
      <c r="AU1288" s="275" t="s">
        <v>82</v>
      </c>
      <c r="AV1288" s="15" t="s">
        <v>209</v>
      </c>
      <c r="AW1288" s="15" t="s">
        <v>30</v>
      </c>
      <c r="AX1288" s="15" t="s">
        <v>80</v>
      </c>
      <c r="AY1288" s="275" t="s">
        <v>202</v>
      </c>
    </row>
    <row r="1289" s="2" customFormat="1" ht="37.8" customHeight="1">
      <c r="A1289" s="40"/>
      <c r="B1289" s="41"/>
      <c r="C1289" s="230" t="s">
        <v>1372</v>
      </c>
      <c r="D1289" s="230" t="s">
        <v>204</v>
      </c>
      <c r="E1289" s="231" t="s">
        <v>1373</v>
      </c>
      <c r="F1289" s="232" t="s">
        <v>1374</v>
      </c>
      <c r="G1289" s="233" t="s">
        <v>254</v>
      </c>
      <c r="H1289" s="234">
        <v>349.80000000000001</v>
      </c>
      <c r="I1289" s="235"/>
      <c r="J1289" s="236">
        <f>ROUND(I1289*H1289,2)</f>
        <v>0</v>
      </c>
      <c r="K1289" s="232" t="s">
        <v>208</v>
      </c>
      <c r="L1289" s="46"/>
      <c r="M1289" s="237" t="s">
        <v>1</v>
      </c>
      <c r="N1289" s="238" t="s">
        <v>38</v>
      </c>
      <c r="O1289" s="93"/>
      <c r="P1289" s="239">
        <f>O1289*H1289</f>
        <v>0</v>
      </c>
      <c r="Q1289" s="239">
        <v>0</v>
      </c>
      <c r="R1289" s="239">
        <f>Q1289*H1289</f>
        <v>0</v>
      </c>
      <c r="S1289" s="239">
        <v>0.058999999999999997</v>
      </c>
      <c r="T1289" s="240">
        <f>S1289*H1289</f>
        <v>20.638200000000001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1" t="s">
        <v>209</v>
      </c>
      <c r="AT1289" s="241" t="s">
        <v>204</v>
      </c>
      <c r="AU1289" s="241" t="s">
        <v>82</v>
      </c>
      <c r="AY1289" s="19" t="s">
        <v>202</v>
      </c>
      <c r="BE1289" s="242">
        <f>IF(N1289="základní",J1289,0)</f>
        <v>0</v>
      </c>
      <c r="BF1289" s="242">
        <f>IF(N1289="snížená",J1289,0)</f>
        <v>0</v>
      </c>
      <c r="BG1289" s="242">
        <f>IF(N1289="zákl. přenesená",J1289,0)</f>
        <v>0</v>
      </c>
      <c r="BH1289" s="242">
        <f>IF(N1289="sníž. přenesená",J1289,0)</f>
        <v>0</v>
      </c>
      <c r="BI1289" s="242">
        <f>IF(N1289="nulová",J1289,0)</f>
        <v>0</v>
      </c>
      <c r="BJ1289" s="19" t="s">
        <v>80</v>
      </c>
      <c r="BK1289" s="242">
        <f>ROUND(I1289*H1289,2)</f>
        <v>0</v>
      </c>
      <c r="BL1289" s="19" t="s">
        <v>209</v>
      </c>
      <c r="BM1289" s="241" t="s">
        <v>1375</v>
      </c>
    </row>
    <row r="1290" s="13" customFormat="1">
      <c r="A1290" s="13"/>
      <c r="B1290" s="243"/>
      <c r="C1290" s="244"/>
      <c r="D1290" s="245" t="s">
        <v>211</v>
      </c>
      <c r="E1290" s="246" t="s">
        <v>1</v>
      </c>
      <c r="F1290" s="247" t="s">
        <v>329</v>
      </c>
      <c r="G1290" s="244"/>
      <c r="H1290" s="246" t="s">
        <v>1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211</v>
      </c>
      <c r="AU1290" s="253" t="s">
        <v>82</v>
      </c>
      <c r="AV1290" s="13" t="s">
        <v>80</v>
      </c>
      <c r="AW1290" s="13" t="s">
        <v>30</v>
      </c>
      <c r="AX1290" s="13" t="s">
        <v>73</v>
      </c>
      <c r="AY1290" s="253" t="s">
        <v>202</v>
      </c>
    </row>
    <row r="1291" s="13" customFormat="1">
      <c r="A1291" s="13"/>
      <c r="B1291" s="243"/>
      <c r="C1291" s="244"/>
      <c r="D1291" s="245" t="s">
        <v>211</v>
      </c>
      <c r="E1291" s="246" t="s">
        <v>1</v>
      </c>
      <c r="F1291" s="247" t="s">
        <v>822</v>
      </c>
      <c r="G1291" s="244"/>
      <c r="H1291" s="246" t="s">
        <v>1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3" t="s">
        <v>211</v>
      </c>
      <c r="AU1291" s="253" t="s">
        <v>82</v>
      </c>
      <c r="AV1291" s="13" t="s">
        <v>80</v>
      </c>
      <c r="AW1291" s="13" t="s">
        <v>30</v>
      </c>
      <c r="AX1291" s="13" t="s">
        <v>73</v>
      </c>
      <c r="AY1291" s="253" t="s">
        <v>202</v>
      </c>
    </row>
    <row r="1292" s="14" customFormat="1">
      <c r="A1292" s="14"/>
      <c r="B1292" s="254"/>
      <c r="C1292" s="255"/>
      <c r="D1292" s="245" t="s">
        <v>211</v>
      </c>
      <c r="E1292" s="256" t="s">
        <v>1</v>
      </c>
      <c r="F1292" s="257" t="s">
        <v>1376</v>
      </c>
      <c r="G1292" s="255"/>
      <c r="H1292" s="258">
        <v>53.07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4" t="s">
        <v>211</v>
      </c>
      <c r="AU1292" s="264" t="s">
        <v>82</v>
      </c>
      <c r="AV1292" s="14" t="s">
        <v>82</v>
      </c>
      <c r="AW1292" s="14" t="s">
        <v>30</v>
      </c>
      <c r="AX1292" s="14" t="s">
        <v>73</v>
      </c>
      <c r="AY1292" s="264" t="s">
        <v>202</v>
      </c>
    </row>
    <row r="1293" s="13" customFormat="1">
      <c r="A1293" s="13"/>
      <c r="B1293" s="243"/>
      <c r="C1293" s="244"/>
      <c r="D1293" s="245" t="s">
        <v>211</v>
      </c>
      <c r="E1293" s="246" t="s">
        <v>1</v>
      </c>
      <c r="F1293" s="247" t="s">
        <v>826</v>
      </c>
      <c r="G1293" s="244"/>
      <c r="H1293" s="246" t="s">
        <v>1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211</v>
      </c>
      <c r="AU1293" s="253" t="s">
        <v>82</v>
      </c>
      <c r="AV1293" s="13" t="s">
        <v>80</v>
      </c>
      <c r="AW1293" s="13" t="s">
        <v>30</v>
      </c>
      <c r="AX1293" s="13" t="s">
        <v>73</v>
      </c>
      <c r="AY1293" s="253" t="s">
        <v>202</v>
      </c>
    </row>
    <row r="1294" s="14" customFormat="1">
      <c r="A1294" s="14"/>
      <c r="B1294" s="254"/>
      <c r="C1294" s="255"/>
      <c r="D1294" s="245" t="s">
        <v>211</v>
      </c>
      <c r="E1294" s="256" t="s">
        <v>1</v>
      </c>
      <c r="F1294" s="257" t="s">
        <v>1377</v>
      </c>
      <c r="G1294" s="255"/>
      <c r="H1294" s="258">
        <v>138.22999999999999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4" t="s">
        <v>211</v>
      </c>
      <c r="AU1294" s="264" t="s">
        <v>82</v>
      </c>
      <c r="AV1294" s="14" t="s">
        <v>82</v>
      </c>
      <c r="AW1294" s="14" t="s">
        <v>30</v>
      </c>
      <c r="AX1294" s="14" t="s">
        <v>73</v>
      </c>
      <c r="AY1294" s="264" t="s">
        <v>202</v>
      </c>
    </row>
    <row r="1295" s="13" customFormat="1">
      <c r="A1295" s="13"/>
      <c r="B1295" s="243"/>
      <c r="C1295" s="244"/>
      <c r="D1295" s="245" t="s">
        <v>211</v>
      </c>
      <c r="E1295" s="246" t="s">
        <v>1</v>
      </c>
      <c r="F1295" s="247" t="s">
        <v>828</v>
      </c>
      <c r="G1295" s="244"/>
      <c r="H1295" s="246" t="s">
        <v>1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211</v>
      </c>
      <c r="AU1295" s="253" t="s">
        <v>82</v>
      </c>
      <c r="AV1295" s="13" t="s">
        <v>80</v>
      </c>
      <c r="AW1295" s="13" t="s">
        <v>30</v>
      </c>
      <c r="AX1295" s="13" t="s">
        <v>73</v>
      </c>
      <c r="AY1295" s="253" t="s">
        <v>202</v>
      </c>
    </row>
    <row r="1296" s="14" customFormat="1">
      <c r="A1296" s="14"/>
      <c r="B1296" s="254"/>
      <c r="C1296" s="255"/>
      <c r="D1296" s="245" t="s">
        <v>211</v>
      </c>
      <c r="E1296" s="256" t="s">
        <v>1</v>
      </c>
      <c r="F1296" s="257" t="s">
        <v>1378</v>
      </c>
      <c r="G1296" s="255"/>
      <c r="H1296" s="258">
        <v>158.5</v>
      </c>
      <c r="I1296" s="259"/>
      <c r="J1296" s="255"/>
      <c r="K1296" s="255"/>
      <c r="L1296" s="260"/>
      <c r="M1296" s="261"/>
      <c r="N1296" s="262"/>
      <c r="O1296" s="262"/>
      <c r="P1296" s="262"/>
      <c r="Q1296" s="262"/>
      <c r="R1296" s="262"/>
      <c r="S1296" s="262"/>
      <c r="T1296" s="26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4" t="s">
        <v>211</v>
      </c>
      <c r="AU1296" s="264" t="s">
        <v>82</v>
      </c>
      <c r="AV1296" s="14" t="s">
        <v>82</v>
      </c>
      <c r="AW1296" s="14" t="s">
        <v>30</v>
      </c>
      <c r="AX1296" s="14" t="s">
        <v>73</v>
      </c>
      <c r="AY1296" s="264" t="s">
        <v>202</v>
      </c>
    </row>
    <row r="1297" s="15" customFormat="1">
      <c r="A1297" s="15"/>
      <c r="B1297" s="265"/>
      <c r="C1297" s="266"/>
      <c r="D1297" s="245" t="s">
        <v>211</v>
      </c>
      <c r="E1297" s="267" t="s">
        <v>1</v>
      </c>
      <c r="F1297" s="268" t="s">
        <v>222</v>
      </c>
      <c r="G1297" s="266"/>
      <c r="H1297" s="269">
        <v>349.79999999999995</v>
      </c>
      <c r="I1297" s="270"/>
      <c r="J1297" s="266"/>
      <c r="K1297" s="266"/>
      <c r="L1297" s="271"/>
      <c r="M1297" s="272"/>
      <c r="N1297" s="273"/>
      <c r="O1297" s="273"/>
      <c r="P1297" s="273"/>
      <c r="Q1297" s="273"/>
      <c r="R1297" s="273"/>
      <c r="S1297" s="273"/>
      <c r="T1297" s="274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75" t="s">
        <v>211</v>
      </c>
      <c r="AU1297" s="275" t="s">
        <v>82</v>
      </c>
      <c r="AV1297" s="15" t="s">
        <v>209</v>
      </c>
      <c r="AW1297" s="15" t="s">
        <v>30</v>
      </c>
      <c r="AX1297" s="15" t="s">
        <v>80</v>
      </c>
      <c r="AY1297" s="275" t="s">
        <v>202</v>
      </c>
    </row>
    <row r="1298" s="2" customFormat="1" ht="16.5" customHeight="1">
      <c r="A1298" s="40"/>
      <c r="B1298" s="41"/>
      <c r="C1298" s="230" t="s">
        <v>1379</v>
      </c>
      <c r="D1298" s="230" t="s">
        <v>204</v>
      </c>
      <c r="E1298" s="231" t="s">
        <v>1380</v>
      </c>
      <c r="F1298" s="232" t="s">
        <v>1381</v>
      </c>
      <c r="G1298" s="233" t="s">
        <v>254</v>
      </c>
      <c r="H1298" s="234">
        <v>349.80000000000001</v>
      </c>
      <c r="I1298" s="235"/>
      <c r="J1298" s="236">
        <f>ROUND(I1298*H1298,2)</f>
        <v>0</v>
      </c>
      <c r="K1298" s="232" t="s">
        <v>208</v>
      </c>
      <c r="L1298" s="46"/>
      <c r="M1298" s="237" t="s">
        <v>1</v>
      </c>
      <c r="N1298" s="238" t="s">
        <v>38</v>
      </c>
      <c r="O1298" s="93"/>
      <c r="P1298" s="239">
        <f>O1298*H1298</f>
        <v>0</v>
      </c>
      <c r="Q1298" s="239">
        <v>0</v>
      </c>
      <c r="R1298" s="239">
        <f>Q1298*H1298</f>
        <v>0</v>
      </c>
      <c r="S1298" s="239">
        <v>0</v>
      </c>
      <c r="T1298" s="240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1" t="s">
        <v>209</v>
      </c>
      <c r="AT1298" s="241" t="s">
        <v>204</v>
      </c>
      <c r="AU1298" s="241" t="s">
        <v>82</v>
      </c>
      <c r="AY1298" s="19" t="s">
        <v>202</v>
      </c>
      <c r="BE1298" s="242">
        <f>IF(N1298="základní",J1298,0)</f>
        <v>0</v>
      </c>
      <c r="BF1298" s="242">
        <f>IF(N1298="snížená",J1298,0)</f>
        <v>0</v>
      </c>
      <c r="BG1298" s="242">
        <f>IF(N1298="zákl. přenesená",J1298,0)</f>
        <v>0</v>
      </c>
      <c r="BH1298" s="242">
        <f>IF(N1298="sníž. přenesená",J1298,0)</f>
        <v>0</v>
      </c>
      <c r="BI1298" s="242">
        <f>IF(N1298="nulová",J1298,0)</f>
        <v>0</v>
      </c>
      <c r="BJ1298" s="19" t="s">
        <v>80</v>
      </c>
      <c r="BK1298" s="242">
        <f>ROUND(I1298*H1298,2)</f>
        <v>0</v>
      </c>
      <c r="BL1298" s="19" t="s">
        <v>209</v>
      </c>
      <c r="BM1298" s="241" t="s">
        <v>1382</v>
      </c>
    </row>
    <row r="1299" s="2" customFormat="1" ht="37.8" customHeight="1">
      <c r="A1299" s="40"/>
      <c r="B1299" s="41"/>
      <c r="C1299" s="230" t="s">
        <v>1383</v>
      </c>
      <c r="D1299" s="230" t="s">
        <v>204</v>
      </c>
      <c r="E1299" s="231" t="s">
        <v>1384</v>
      </c>
      <c r="F1299" s="232" t="s">
        <v>1385</v>
      </c>
      <c r="G1299" s="233" t="s">
        <v>254</v>
      </c>
      <c r="H1299" s="234">
        <v>818</v>
      </c>
      <c r="I1299" s="235"/>
      <c r="J1299" s="236">
        <f>ROUND(I1299*H1299,2)</f>
        <v>0</v>
      </c>
      <c r="K1299" s="232" t="s">
        <v>208</v>
      </c>
      <c r="L1299" s="46"/>
      <c r="M1299" s="237" t="s">
        <v>1</v>
      </c>
      <c r="N1299" s="238" t="s">
        <v>38</v>
      </c>
      <c r="O1299" s="93"/>
      <c r="P1299" s="239">
        <f>O1299*H1299</f>
        <v>0</v>
      </c>
      <c r="Q1299" s="239">
        <v>0</v>
      </c>
      <c r="R1299" s="239">
        <f>Q1299*H1299</f>
        <v>0</v>
      </c>
      <c r="S1299" s="239">
        <v>0</v>
      </c>
      <c r="T1299" s="240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1" t="s">
        <v>209</v>
      </c>
      <c r="AT1299" s="241" t="s">
        <v>204</v>
      </c>
      <c r="AU1299" s="241" t="s">
        <v>82</v>
      </c>
      <c r="AY1299" s="19" t="s">
        <v>202</v>
      </c>
      <c r="BE1299" s="242">
        <f>IF(N1299="základní",J1299,0)</f>
        <v>0</v>
      </c>
      <c r="BF1299" s="242">
        <f>IF(N1299="snížená",J1299,0)</f>
        <v>0</v>
      </c>
      <c r="BG1299" s="242">
        <f>IF(N1299="zákl. přenesená",J1299,0)</f>
        <v>0</v>
      </c>
      <c r="BH1299" s="242">
        <f>IF(N1299="sníž. přenesená",J1299,0)</f>
        <v>0</v>
      </c>
      <c r="BI1299" s="242">
        <f>IF(N1299="nulová",J1299,0)</f>
        <v>0</v>
      </c>
      <c r="BJ1299" s="19" t="s">
        <v>80</v>
      </c>
      <c r="BK1299" s="242">
        <f>ROUND(I1299*H1299,2)</f>
        <v>0</v>
      </c>
      <c r="BL1299" s="19" t="s">
        <v>209</v>
      </c>
      <c r="BM1299" s="241" t="s">
        <v>1386</v>
      </c>
    </row>
    <row r="1300" s="13" customFormat="1">
      <c r="A1300" s="13"/>
      <c r="B1300" s="243"/>
      <c r="C1300" s="244"/>
      <c r="D1300" s="245" t="s">
        <v>211</v>
      </c>
      <c r="E1300" s="246" t="s">
        <v>1</v>
      </c>
      <c r="F1300" s="247" t="s">
        <v>329</v>
      </c>
      <c r="G1300" s="244"/>
      <c r="H1300" s="246" t="s">
        <v>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211</v>
      </c>
      <c r="AU1300" s="253" t="s">
        <v>82</v>
      </c>
      <c r="AV1300" s="13" t="s">
        <v>80</v>
      </c>
      <c r="AW1300" s="13" t="s">
        <v>30</v>
      </c>
      <c r="AX1300" s="13" t="s">
        <v>73</v>
      </c>
      <c r="AY1300" s="253" t="s">
        <v>202</v>
      </c>
    </row>
    <row r="1301" s="13" customFormat="1">
      <c r="A1301" s="13"/>
      <c r="B1301" s="243"/>
      <c r="C1301" s="244"/>
      <c r="D1301" s="245" t="s">
        <v>211</v>
      </c>
      <c r="E1301" s="246" t="s">
        <v>1</v>
      </c>
      <c r="F1301" s="247" t="s">
        <v>822</v>
      </c>
      <c r="G1301" s="244"/>
      <c r="H1301" s="246" t="s">
        <v>1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211</v>
      </c>
      <c r="AU1301" s="253" t="s">
        <v>82</v>
      </c>
      <c r="AV1301" s="13" t="s">
        <v>80</v>
      </c>
      <c r="AW1301" s="13" t="s">
        <v>30</v>
      </c>
      <c r="AX1301" s="13" t="s">
        <v>73</v>
      </c>
      <c r="AY1301" s="253" t="s">
        <v>202</v>
      </c>
    </row>
    <row r="1302" s="14" customFormat="1">
      <c r="A1302" s="14"/>
      <c r="B1302" s="254"/>
      <c r="C1302" s="255"/>
      <c r="D1302" s="245" t="s">
        <v>211</v>
      </c>
      <c r="E1302" s="256" t="s">
        <v>1</v>
      </c>
      <c r="F1302" s="257" t="s">
        <v>1387</v>
      </c>
      <c r="G1302" s="255"/>
      <c r="H1302" s="258">
        <v>117</v>
      </c>
      <c r="I1302" s="259"/>
      <c r="J1302" s="255"/>
      <c r="K1302" s="255"/>
      <c r="L1302" s="260"/>
      <c r="M1302" s="261"/>
      <c r="N1302" s="262"/>
      <c r="O1302" s="262"/>
      <c r="P1302" s="262"/>
      <c r="Q1302" s="262"/>
      <c r="R1302" s="262"/>
      <c r="S1302" s="262"/>
      <c r="T1302" s="26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4" t="s">
        <v>211</v>
      </c>
      <c r="AU1302" s="264" t="s">
        <v>82</v>
      </c>
      <c r="AV1302" s="14" t="s">
        <v>82</v>
      </c>
      <c r="AW1302" s="14" t="s">
        <v>30</v>
      </c>
      <c r="AX1302" s="14" t="s">
        <v>73</v>
      </c>
      <c r="AY1302" s="264" t="s">
        <v>202</v>
      </c>
    </row>
    <row r="1303" s="13" customFormat="1">
      <c r="A1303" s="13"/>
      <c r="B1303" s="243"/>
      <c r="C1303" s="244"/>
      <c r="D1303" s="245" t="s">
        <v>211</v>
      </c>
      <c r="E1303" s="246" t="s">
        <v>1</v>
      </c>
      <c r="F1303" s="247" t="s">
        <v>826</v>
      </c>
      <c r="G1303" s="244"/>
      <c r="H1303" s="246" t="s">
        <v>1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211</v>
      </c>
      <c r="AU1303" s="253" t="s">
        <v>82</v>
      </c>
      <c r="AV1303" s="13" t="s">
        <v>80</v>
      </c>
      <c r="AW1303" s="13" t="s">
        <v>30</v>
      </c>
      <c r="AX1303" s="13" t="s">
        <v>73</v>
      </c>
      <c r="AY1303" s="253" t="s">
        <v>202</v>
      </c>
    </row>
    <row r="1304" s="14" customFormat="1">
      <c r="A1304" s="14"/>
      <c r="B1304" s="254"/>
      <c r="C1304" s="255"/>
      <c r="D1304" s="245" t="s">
        <v>211</v>
      </c>
      <c r="E1304" s="256" t="s">
        <v>1</v>
      </c>
      <c r="F1304" s="257" t="s">
        <v>1388</v>
      </c>
      <c r="G1304" s="255"/>
      <c r="H1304" s="258">
        <v>282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4" t="s">
        <v>211</v>
      </c>
      <c r="AU1304" s="264" t="s">
        <v>82</v>
      </c>
      <c r="AV1304" s="14" t="s">
        <v>82</v>
      </c>
      <c r="AW1304" s="14" t="s">
        <v>30</v>
      </c>
      <c r="AX1304" s="14" t="s">
        <v>73</v>
      </c>
      <c r="AY1304" s="264" t="s">
        <v>202</v>
      </c>
    </row>
    <row r="1305" s="13" customFormat="1">
      <c r="A1305" s="13"/>
      <c r="B1305" s="243"/>
      <c r="C1305" s="244"/>
      <c r="D1305" s="245" t="s">
        <v>211</v>
      </c>
      <c r="E1305" s="246" t="s">
        <v>1</v>
      </c>
      <c r="F1305" s="247" t="s">
        <v>828</v>
      </c>
      <c r="G1305" s="244"/>
      <c r="H1305" s="246" t="s">
        <v>1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3" t="s">
        <v>211</v>
      </c>
      <c r="AU1305" s="253" t="s">
        <v>82</v>
      </c>
      <c r="AV1305" s="13" t="s">
        <v>80</v>
      </c>
      <c r="AW1305" s="13" t="s">
        <v>30</v>
      </c>
      <c r="AX1305" s="13" t="s">
        <v>73</v>
      </c>
      <c r="AY1305" s="253" t="s">
        <v>202</v>
      </c>
    </row>
    <row r="1306" s="14" customFormat="1">
      <c r="A1306" s="14"/>
      <c r="B1306" s="254"/>
      <c r="C1306" s="255"/>
      <c r="D1306" s="245" t="s">
        <v>211</v>
      </c>
      <c r="E1306" s="256" t="s">
        <v>1</v>
      </c>
      <c r="F1306" s="257" t="s">
        <v>1388</v>
      </c>
      <c r="G1306" s="255"/>
      <c r="H1306" s="258">
        <v>282</v>
      </c>
      <c r="I1306" s="259"/>
      <c r="J1306" s="255"/>
      <c r="K1306" s="255"/>
      <c r="L1306" s="260"/>
      <c r="M1306" s="261"/>
      <c r="N1306" s="262"/>
      <c r="O1306" s="262"/>
      <c r="P1306" s="262"/>
      <c r="Q1306" s="262"/>
      <c r="R1306" s="262"/>
      <c r="S1306" s="262"/>
      <c r="T1306" s="26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4" t="s">
        <v>211</v>
      </c>
      <c r="AU1306" s="264" t="s">
        <v>82</v>
      </c>
      <c r="AV1306" s="14" t="s">
        <v>82</v>
      </c>
      <c r="AW1306" s="14" t="s">
        <v>30</v>
      </c>
      <c r="AX1306" s="14" t="s">
        <v>73</v>
      </c>
      <c r="AY1306" s="264" t="s">
        <v>202</v>
      </c>
    </row>
    <row r="1307" s="13" customFormat="1">
      <c r="A1307" s="13"/>
      <c r="B1307" s="243"/>
      <c r="C1307" s="244"/>
      <c r="D1307" s="245" t="s">
        <v>211</v>
      </c>
      <c r="E1307" s="246" t="s">
        <v>1</v>
      </c>
      <c r="F1307" s="247" t="s">
        <v>824</v>
      </c>
      <c r="G1307" s="244"/>
      <c r="H1307" s="246" t="s">
        <v>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211</v>
      </c>
      <c r="AU1307" s="253" t="s">
        <v>82</v>
      </c>
      <c r="AV1307" s="13" t="s">
        <v>80</v>
      </c>
      <c r="AW1307" s="13" t="s">
        <v>30</v>
      </c>
      <c r="AX1307" s="13" t="s">
        <v>73</v>
      </c>
      <c r="AY1307" s="253" t="s">
        <v>202</v>
      </c>
    </row>
    <row r="1308" s="14" customFormat="1">
      <c r="A1308" s="14"/>
      <c r="B1308" s="254"/>
      <c r="C1308" s="255"/>
      <c r="D1308" s="245" t="s">
        <v>211</v>
      </c>
      <c r="E1308" s="256" t="s">
        <v>1</v>
      </c>
      <c r="F1308" s="257" t="s">
        <v>1389</v>
      </c>
      <c r="G1308" s="255"/>
      <c r="H1308" s="258">
        <v>137</v>
      </c>
      <c r="I1308" s="259"/>
      <c r="J1308" s="255"/>
      <c r="K1308" s="255"/>
      <c r="L1308" s="260"/>
      <c r="M1308" s="261"/>
      <c r="N1308" s="262"/>
      <c r="O1308" s="262"/>
      <c r="P1308" s="262"/>
      <c r="Q1308" s="262"/>
      <c r="R1308" s="262"/>
      <c r="S1308" s="262"/>
      <c r="T1308" s="26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4" t="s">
        <v>211</v>
      </c>
      <c r="AU1308" s="264" t="s">
        <v>82</v>
      </c>
      <c r="AV1308" s="14" t="s">
        <v>82</v>
      </c>
      <c r="AW1308" s="14" t="s">
        <v>30</v>
      </c>
      <c r="AX1308" s="14" t="s">
        <v>73</v>
      </c>
      <c r="AY1308" s="264" t="s">
        <v>202</v>
      </c>
    </row>
    <row r="1309" s="15" customFormat="1">
      <c r="A1309" s="15"/>
      <c r="B1309" s="265"/>
      <c r="C1309" s="266"/>
      <c r="D1309" s="245" t="s">
        <v>211</v>
      </c>
      <c r="E1309" s="267" t="s">
        <v>1</v>
      </c>
      <c r="F1309" s="268" t="s">
        <v>222</v>
      </c>
      <c r="G1309" s="266"/>
      <c r="H1309" s="269">
        <v>818</v>
      </c>
      <c r="I1309" s="270"/>
      <c r="J1309" s="266"/>
      <c r="K1309" s="266"/>
      <c r="L1309" s="271"/>
      <c r="M1309" s="272"/>
      <c r="N1309" s="273"/>
      <c r="O1309" s="273"/>
      <c r="P1309" s="273"/>
      <c r="Q1309" s="273"/>
      <c r="R1309" s="273"/>
      <c r="S1309" s="273"/>
      <c r="T1309" s="274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5" t="s">
        <v>211</v>
      </c>
      <c r="AU1309" s="275" t="s">
        <v>82</v>
      </c>
      <c r="AV1309" s="15" t="s">
        <v>209</v>
      </c>
      <c r="AW1309" s="15" t="s">
        <v>30</v>
      </c>
      <c r="AX1309" s="15" t="s">
        <v>80</v>
      </c>
      <c r="AY1309" s="275" t="s">
        <v>202</v>
      </c>
    </row>
    <row r="1310" s="2" customFormat="1" ht="33" customHeight="1">
      <c r="A1310" s="40"/>
      <c r="B1310" s="41"/>
      <c r="C1310" s="230" t="s">
        <v>1390</v>
      </c>
      <c r="D1310" s="230" t="s">
        <v>204</v>
      </c>
      <c r="E1310" s="231" t="s">
        <v>1391</v>
      </c>
      <c r="F1310" s="232" t="s">
        <v>1392</v>
      </c>
      <c r="G1310" s="233" t="s">
        <v>254</v>
      </c>
      <c r="H1310" s="234">
        <v>73620</v>
      </c>
      <c r="I1310" s="235"/>
      <c r="J1310" s="236">
        <f>ROUND(I1310*H1310,2)</f>
        <v>0</v>
      </c>
      <c r="K1310" s="232" t="s">
        <v>208</v>
      </c>
      <c r="L1310" s="46"/>
      <c r="M1310" s="237" t="s">
        <v>1</v>
      </c>
      <c r="N1310" s="238" t="s">
        <v>38</v>
      </c>
      <c r="O1310" s="93"/>
      <c r="P1310" s="239">
        <f>O1310*H1310</f>
        <v>0</v>
      </c>
      <c r="Q1310" s="239">
        <v>0</v>
      </c>
      <c r="R1310" s="239">
        <f>Q1310*H1310</f>
        <v>0</v>
      </c>
      <c r="S1310" s="239">
        <v>0</v>
      </c>
      <c r="T1310" s="240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1" t="s">
        <v>209</v>
      </c>
      <c r="AT1310" s="241" t="s">
        <v>204</v>
      </c>
      <c r="AU1310" s="241" t="s">
        <v>82</v>
      </c>
      <c r="AY1310" s="19" t="s">
        <v>202</v>
      </c>
      <c r="BE1310" s="242">
        <f>IF(N1310="základní",J1310,0)</f>
        <v>0</v>
      </c>
      <c r="BF1310" s="242">
        <f>IF(N1310="snížená",J1310,0)</f>
        <v>0</v>
      </c>
      <c r="BG1310" s="242">
        <f>IF(N1310="zákl. přenesená",J1310,0)</f>
        <v>0</v>
      </c>
      <c r="BH1310" s="242">
        <f>IF(N1310="sníž. přenesená",J1310,0)</f>
        <v>0</v>
      </c>
      <c r="BI1310" s="242">
        <f>IF(N1310="nulová",J1310,0)</f>
        <v>0</v>
      </c>
      <c r="BJ1310" s="19" t="s">
        <v>80</v>
      </c>
      <c r="BK1310" s="242">
        <f>ROUND(I1310*H1310,2)</f>
        <v>0</v>
      </c>
      <c r="BL1310" s="19" t="s">
        <v>209</v>
      </c>
      <c r="BM1310" s="241" t="s">
        <v>1393</v>
      </c>
    </row>
    <row r="1311" s="14" customFormat="1">
      <c r="A1311" s="14"/>
      <c r="B1311" s="254"/>
      <c r="C1311" s="255"/>
      <c r="D1311" s="245" t="s">
        <v>211</v>
      </c>
      <c r="E1311" s="256" t="s">
        <v>1</v>
      </c>
      <c r="F1311" s="257" t="s">
        <v>1394</v>
      </c>
      <c r="G1311" s="255"/>
      <c r="H1311" s="258">
        <v>73620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4" t="s">
        <v>211</v>
      </c>
      <c r="AU1311" s="264" t="s">
        <v>82</v>
      </c>
      <c r="AV1311" s="14" t="s">
        <v>82</v>
      </c>
      <c r="AW1311" s="14" t="s">
        <v>30</v>
      </c>
      <c r="AX1311" s="14" t="s">
        <v>80</v>
      </c>
      <c r="AY1311" s="264" t="s">
        <v>202</v>
      </c>
    </row>
    <row r="1312" s="2" customFormat="1" ht="37.8" customHeight="1">
      <c r="A1312" s="40"/>
      <c r="B1312" s="41"/>
      <c r="C1312" s="230" t="s">
        <v>1395</v>
      </c>
      <c r="D1312" s="230" t="s">
        <v>204</v>
      </c>
      <c r="E1312" s="231" t="s">
        <v>1396</v>
      </c>
      <c r="F1312" s="232" t="s">
        <v>1397</v>
      </c>
      <c r="G1312" s="233" t="s">
        <v>254</v>
      </c>
      <c r="H1312" s="234">
        <v>818</v>
      </c>
      <c r="I1312" s="235"/>
      <c r="J1312" s="236">
        <f>ROUND(I1312*H1312,2)</f>
        <v>0</v>
      </c>
      <c r="K1312" s="232" t="s">
        <v>208</v>
      </c>
      <c r="L1312" s="46"/>
      <c r="M1312" s="237" t="s">
        <v>1</v>
      </c>
      <c r="N1312" s="238" t="s">
        <v>38</v>
      </c>
      <c r="O1312" s="93"/>
      <c r="P1312" s="239">
        <f>O1312*H1312</f>
        <v>0</v>
      </c>
      <c r="Q1312" s="239">
        <v>0</v>
      </c>
      <c r="R1312" s="239">
        <f>Q1312*H1312</f>
        <v>0</v>
      </c>
      <c r="S1312" s="239">
        <v>0</v>
      </c>
      <c r="T1312" s="240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1" t="s">
        <v>209</v>
      </c>
      <c r="AT1312" s="241" t="s">
        <v>204</v>
      </c>
      <c r="AU1312" s="241" t="s">
        <v>82</v>
      </c>
      <c r="AY1312" s="19" t="s">
        <v>202</v>
      </c>
      <c r="BE1312" s="242">
        <f>IF(N1312="základní",J1312,0)</f>
        <v>0</v>
      </c>
      <c r="BF1312" s="242">
        <f>IF(N1312="snížená",J1312,0)</f>
        <v>0</v>
      </c>
      <c r="BG1312" s="242">
        <f>IF(N1312="zákl. přenesená",J1312,0)</f>
        <v>0</v>
      </c>
      <c r="BH1312" s="242">
        <f>IF(N1312="sníž. přenesená",J1312,0)</f>
        <v>0</v>
      </c>
      <c r="BI1312" s="242">
        <f>IF(N1312="nulová",J1312,0)</f>
        <v>0</v>
      </c>
      <c r="BJ1312" s="19" t="s">
        <v>80</v>
      </c>
      <c r="BK1312" s="242">
        <f>ROUND(I1312*H1312,2)</f>
        <v>0</v>
      </c>
      <c r="BL1312" s="19" t="s">
        <v>209</v>
      </c>
      <c r="BM1312" s="241" t="s">
        <v>1398</v>
      </c>
    </row>
    <row r="1313" s="2" customFormat="1" ht="24.15" customHeight="1">
      <c r="A1313" s="40"/>
      <c r="B1313" s="41"/>
      <c r="C1313" s="230" t="s">
        <v>1399</v>
      </c>
      <c r="D1313" s="230" t="s">
        <v>204</v>
      </c>
      <c r="E1313" s="231" t="s">
        <v>1400</v>
      </c>
      <c r="F1313" s="232" t="s">
        <v>1401</v>
      </c>
      <c r="G1313" s="233" t="s">
        <v>254</v>
      </c>
      <c r="H1313" s="234">
        <v>348.83699999999999</v>
      </c>
      <c r="I1313" s="235"/>
      <c r="J1313" s="236">
        <f>ROUND(I1313*H1313,2)</f>
        <v>0</v>
      </c>
      <c r="K1313" s="232" t="s">
        <v>208</v>
      </c>
      <c r="L1313" s="46"/>
      <c r="M1313" s="237" t="s">
        <v>1</v>
      </c>
      <c r="N1313" s="238" t="s">
        <v>38</v>
      </c>
      <c r="O1313" s="93"/>
      <c r="P1313" s="239">
        <f>O1313*H1313</f>
        <v>0</v>
      </c>
      <c r="Q1313" s="239">
        <v>0</v>
      </c>
      <c r="R1313" s="239">
        <f>Q1313*H1313</f>
        <v>0</v>
      </c>
      <c r="S1313" s="239">
        <v>0</v>
      </c>
      <c r="T1313" s="24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41" t="s">
        <v>209</v>
      </c>
      <c r="AT1313" s="241" t="s">
        <v>204</v>
      </c>
      <c r="AU1313" s="241" t="s">
        <v>82</v>
      </c>
      <c r="AY1313" s="19" t="s">
        <v>202</v>
      </c>
      <c r="BE1313" s="242">
        <f>IF(N1313="základní",J1313,0)</f>
        <v>0</v>
      </c>
      <c r="BF1313" s="242">
        <f>IF(N1313="snížená",J1313,0)</f>
        <v>0</v>
      </c>
      <c r="BG1313" s="242">
        <f>IF(N1313="zákl. přenesená",J1313,0)</f>
        <v>0</v>
      </c>
      <c r="BH1313" s="242">
        <f>IF(N1313="sníž. přenesená",J1313,0)</f>
        <v>0</v>
      </c>
      <c r="BI1313" s="242">
        <f>IF(N1313="nulová",J1313,0)</f>
        <v>0</v>
      </c>
      <c r="BJ1313" s="19" t="s">
        <v>80</v>
      </c>
      <c r="BK1313" s="242">
        <f>ROUND(I1313*H1313,2)</f>
        <v>0</v>
      </c>
      <c r="BL1313" s="19" t="s">
        <v>209</v>
      </c>
      <c r="BM1313" s="241" t="s">
        <v>1402</v>
      </c>
    </row>
    <row r="1314" s="2" customFormat="1" ht="33" customHeight="1">
      <c r="A1314" s="40"/>
      <c r="B1314" s="41"/>
      <c r="C1314" s="230" t="s">
        <v>1403</v>
      </c>
      <c r="D1314" s="230" t="s">
        <v>204</v>
      </c>
      <c r="E1314" s="231" t="s">
        <v>1404</v>
      </c>
      <c r="F1314" s="232" t="s">
        <v>1405</v>
      </c>
      <c r="G1314" s="233" t="s">
        <v>254</v>
      </c>
      <c r="H1314" s="234">
        <v>436.70999999999998</v>
      </c>
      <c r="I1314" s="235"/>
      <c r="J1314" s="236">
        <f>ROUND(I1314*H1314,2)</f>
        <v>0</v>
      </c>
      <c r="K1314" s="232" t="s">
        <v>208</v>
      </c>
      <c r="L1314" s="46"/>
      <c r="M1314" s="237" t="s">
        <v>1</v>
      </c>
      <c r="N1314" s="238" t="s">
        <v>38</v>
      </c>
      <c r="O1314" s="93"/>
      <c r="P1314" s="239">
        <f>O1314*H1314</f>
        <v>0</v>
      </c>
      <c r="Q1314" s="239">
        <v>0.00012999999999999999</v>
      </c>
      <c r="R1314" s="239">
        <f>Q1314*H1314</f>
        <v>0.056772299999999991</v>
      </c>
      <c r="S1314" s="239">
        <v>0</v>
      </c>
      <c r="T1314" s="240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1" t="s">
        <v>209</v>
      </c>
      <c r="AT1314" s="241" t="s">
        <v>204</v>
      </c>
      <c r="AU1314" s="241" t="s">
        <v>82</v>
      </c>
      <c r="AY1314" s="19" t="s">
        <v>202</v>
      </c>
      <c r="BE1314" s="242">
        <f>IF(N1314="základní",J1314,0)</f>
        <v>0</v>
      </c>
      <c r="BF1314" s="242">
        <f>IF(N1314="snížená",J1314,0)</f>
        <v>0</v>
      </c>
      <c r="BG1314" s="242">
        <f>IF(N1314="zákl. přenesená",J1314,0)</f>
        <v>0</v>
      </c>
      <c r="BH1314" s="242">
        <f>IF(N1314="sníž. přenesená",J1314,0)</f>
        <v>0</v>
      </c>
      <c r="BI1314" s="242">
        <f>IF(N1314="nulová",J1314,0)</f>
        <v>0</v>
      </c>
      <c r="BJ1314" s="19" t="s">
        <v>80</v>
      </c>
      <c r="BK1314" s="242">
        <f>ROUND(I1314*H1314,2)</f>
        <v>0</v>
      </c>
      <c r="BL1314" s="19" t="s">
        <v>209</v>
      </c>
      <c r="BM1314" s="241" t="s">
        <v>1406</v>
      </c>
    </row>
    <row r="1315" s="13" customFormat="1">
      <c r="A1315" s="13"/>
      <c r="B1315" s="243"/>
      <c r="C1315" s="244"/>
      <c r="D1315" s="245" t="s">
        <v>211</v>
      </c>
      <c r="E1315" s="246" t="s">
        <v>1</v>
      </c>
      <c r="F1315" s="247" t="s">
        <v>1407</v>
      </c>
      <c r="G1315" s="244"/>
      <c r="H1315" s="246" t="s">
        <v>1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211</v>
      </c>
      <c r="AU1315" s="253" t="s">
        <v>82</v>
      </c>
      <c r="AV1315" s="13" t="s">
        <v>80</v>
      </c>
      <c r="AW1315" s="13" t="s">
        <v>30</v>
      </c>
      <c r="AX1315" s="13" t="s">
        <v>73</v>
      </c>
      <c r="AY1315" s="253" t="s">
        <v>202</v>
      </c>
    </row>
    <row r="1316" s="14" customFormat="1">
      <c r="A1316" s="14"/>
      <c r="B1316" s="254"/>
      <c r="C1316" s="255"/>
      <c r="D1316" s="245" t="s">
        <v>211</v>
      </c>
      <c r="E1316" s="256" t="s">
        <v>1</v>
      </c>
      <c r="F1316" s="257" t="s">
        <v>1408</v>
      </c>
      <c r="G1316" s="255"/>
      <c r="H1316" s="258">
        <v>436.70999999999998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4" t="s">
        <v>211</v>
      </c>
      <c r="AU1316" s="264" t="s">
        <v>82</v>
      </c>
      <c r="AV1316" s="14" t="s">
        <v>82</v>
      </c>
      <c r="AW1316" s="14" t="s">
        <v>30</v>
      </c>
      <c r="AX1316" s="14" t="s">
        <v>80</v>
      </c>
      <c r="AY1316" s="264" t="s">
        <v>202</v>
      </c>
    </row>
    <row r="1317" s="2" customFormat="1" ht="24.15" customHeight="1">
      <c r="A1317" s="40"/>
      <c r="B1317" s="41"/>
      <c r="C1317" s="230" t="s">
        <v>1409</v>
      </c>
      <c r="D1317" s="230" t="s">
        <v>204</v>
      </c>
      <c r="E1317" s="231" t="s">
        <v>1410</v>
      </c>
      <c r="F1317" s="232" t="s">
        <v>1411</v>
      </c>
      <c r="G1317" s="233" t="s">
        <v>254</v>
      </c>
      <c r="H1317" s="234">
        <v>436.70999999999998</v>
      </c>
      <c r="I1317" s="235"/>
      <c r="J1317" s="236">
        <f>ROUND(I1317*H1317,2)</f>
        <v>0</v>
      </c>
      <c r="K1317" s="232" t="s">
        <v>208</v>
      </c>
      <c r="L1317" s="46"/>
      <c r="M1317" s="237" t="s">
        <v>1</v>
      </c>
      <c r="N1317" s="238" t="s">
        <v>38</v>
      </c>
      <c r="O1317" s="93"/>
      <c r="P1317" s="239">
        <f>O1317*H1317</f>
        <v>0</v>
      </c>
      <c r="Q1317" s="239">
        <v>3.4999999999999997E-05</v>
      </c>
      <c r="R1317" s="239">
        <f>Q1317*H1317</f>
        <v>0.015284849999999997</v>
      </c>
      <c r="S1317" s="239">
        <v>0</v>
      </c>
      <c r="T1317" s="240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1" t="s">
        <v>209</v>
      </c>
      <c r="AT1317" s="241" t="s">
        <v>204</v>
      </c>
      <c r="AU1317" s="241" t="s">
        <v>82</v>
      </c>
      <c r="AY1317" s="19" t="s">
        <v>202</v>
      </c>
      <c r="BE1317" s="242">
        <f>IF(N1317="základní",J1317,0)</f>
        <v>0</v>
      </c>
      <c r="BF1317" s="242">
        <f>IF(N1317="snížená",J1317,0)</f>
        <v>0</v>
      </c>
      <c r="BG1317" s="242">
        <f>IF(N1317="zákl. přenesená",J1317,0)</f>
        <v>0</v>
      </c>
      <c r="BH1317" s="242">
        <f>IF(N1317="sníž. přenesená",J1317,0)</f>
        <v>0</v>
      </c>
      <c r="BI1317" s="242">
        <f>IF(N1317="nulová",J1317,0)</f>
        <v>0</v>
      </c>
      <c r="BJ1317" s="19" t="s">
        <v>80</v>
      </c>
      <c r="BK1317" s="242">
        <f>ROUND(I1317*H1317,2)</f>
        <v>0</v>
      </c>
      <c r="BL1317" s="19" t="s">
        <v>209</v>
      </c>
      <c r="BM1317" s="241" t="s">
        <v>1412</v>
      </c>
    </row>
    <row r="1318" s="12" customFormat="1" ht="22.8" customHeight="1">
      <c r="A1318" s="12"/>
      <c r="B1318" s="214"/>
      <c r="C1318" s="215"/>
      <c r="D1318" s="216" t="s">
        <v>72</v>
      </c>
      <c r="E1318" s="228" t="s">
        <v>1413</v>
      </c>
      <c r="F1318" s="228" t="s">
        <v>1414</v>
      </c>
      <c r="G1318" s="215"/>
      <c r="H1318" s="215"/>
      <c r="I1318" s="218"/>
      <c r="J1318" s="229">
        <f>BK1318</f>
        <v>0</v>
      </c>
      <c r="K1318" s="215"/>
      <c r="L1318" s="220"/>
      <c r="M1318" s="221"/>
      <c r="N1318" s="222"/>
      <c r="O1318" s="222"/>
      <c r="P1318" s="223">
        <f>SUM(P1319:P1341)</f>
        <v>0</v>
      </c>
      <c r="Q1318" s="222"/>
      <c r="R1318" s="223">
        <f>SUM(R1319:R1341)</f>
        <v>0</v>
      </c>
      <c r="S1318" s="222"/>
      <c r="T1318" s="224">
        <f>SUM(T1319:T1341)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25" t="s">
        <v>80</v>
      </c>
      <c r="AT1318" s="226" t="s">
        <v>72</v>
      </c>
      <c r="AU1318" s="226" t="s">
        <v>80</v>
      </c>
      <c r="AY1318" s="225" t="s">
        <v>202</v>
      </c>
      <c r="BK1318" s="227">
        <f>SUM(BK1319:BK1341)</f>
        <v>0</v>
      </c>
    </row>
    <row r="1319" s="2" customFormat="1" ht="24.15" customHeight="1">
      <c r="A1319" s="40"/>
      <c r="B1319" s="41"/>
      <c r="C1319" s="230" t="s">
        <v>1415</v>
      </c>
      <c r="D1319" s="230" t="s">
        <v>204</v>
      </c>
      <c r="E1319" s="231" t="s">
        <v>1416</v>
      </c>
      <c r="F1319" s="232" t="s">
        <v>1417</v>
      </c>
      <c r="G1319" s="233" t="s">
        <v>297</v>
      </c>
      <c r="H1319" s="234">
        <v>32.953000000000003</v>
      </c>
      <c r="I1319" s="235"/>
      <c r="J1319" s="236">
        <f>ROUND(I1319*H1319,2)</f>
        <v>0</v>
      </c>
      <c r="K1319" s="232" t="s">
        <v>208</v>
      </c>
      <c r="L1319" s="46"/>
      <c r="M1319" s="237" t="s">
        <v>1</v>
      </c>
      <c r="N1319" s="238" t="s">
        <v>38</v>
      </c>
      <c r="O1319" s="93"/>
      <c r="P1319" s="239">
        <f>O1319*H1319</f>
        <v>0</v>
      </c>
      <c r="Q1319" s="239">
        <v>0</v>
      </c>
      <c r="R1319" s="239">
        <f>Q1319*H1319</f>
        <v>0</v>
      </c>
      <c r="S1319" s="239">
        <v>0</v>
      </c>
      <c r="T1319" s="240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1" t="s">
        <v>209</v>
      </c>
      <c r="AT1319" s="241" t="s">
        <v>204</v>
      </c>
      <c r="AU1319" s="241" t="s">
        <v>82</v>
      </c>
      <c r="AY1319" s="19" t="s">
        <v>202</v>
      </c>
      <c r="BE1319" s="242">
        <f>IF(N1319="základní",J1319,0)</f>
        <v>0</v>
      </c>
      <c r="BF1319" s="242">
        <f>IF(N1319="snížená",J1319,0)</f>
        <v>0</v>
      </c>
      <c r="BG1319" s="242">
        <f>IF(N1319="zákl. přenesená",J1319,0)</f>
        <v>0</v>
      </c>
      <c r="BH1319" s="242">
        <f>IF(N1319="sníž. přenesená",J1319,0)</f>
        <v>0</v>
      </c>
      <c r="BI1319" s="242">
        <f>IF(N1319="nulová",J1319,0)</f>
        <v>0</v>
      </c>
      <c r="BJ1319" s="19" t="s">
        <v>80</v>
      </c>
      <c r="BK1319" s="242">
        <f>ROUND(I1319*H1319,2)</f>
        <v>0</v>
      </c>
      <c r="BL1319" s="19" t="s">
        <v>209</v>
      </c>
      <c r="BM1319" s="241" t="s">
        <v>1418</v>
      </c>
    </row>
    <row r="1320" s="13" customFormat="1">
      <c r="A1320" s="13"/>
      <c r="B1320" s="243"/>
      <c r="C1320" s="244"/>
      <c r="D1320" s="245" t="s">
        <v>211</v>
      </c>
      <c r="E1320" s="246" t="s">
        <v>1</v>
      </c>
      <c r="F1320" s="247" t="s">
        <v>1419</v>
      </c>
      <c r="G1320" s="244"/>
      <c r="H1320" s="246" t="s">
        <v>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211</v>
      </c>
      <c r="AU1320" s="253" t="s">
        <v>82</v>
      </c>
      <c r="AV1320" s="13" t="s">
        <v>80</v>
      </c>
      <c r="AW1320" s="13" t="s">
        <v>30</v>
      </c>
      <c r="AX1320" s="13" t="s">
        <v>73</v>
      </c>
      <c r="AY1320" s="253" t="s">
        <v>202</v>
      </c>
    </row>
    <row r="1321" s="14" customFormat="1">
      <c r="A1321" s="14"/>
      <c r="B1321" s="254"/>
      <c r="C1321" s="255"/>
      <c r="D1321" s="245" t="s">
        <v>211</v>
      </c>
      <c r="E1321" s="256" t="s">
        <v>1</v>
      </c>
      <c r="F1321" s="257" t="s">
        <v>1420</v>
      </c>
      <c r="G1321" s="255"/>
      <c r="H1321" s="258">
        <v>24.056000000000001</v>
      </c>
      <c r="I1321" s="259"/>
      <c r="J1321" s="255"/>
      <c r="K1321" s="255"/>
      <c r="L1321" s="260"/>
      <c r="M1321" s="261"/>
      <c r="N1321" s="262"/>
      <c r="O1321" s="262"/>
      <c r="P1321" s="262"/>
      <c r="Q1321" s="262"/>
      <c r="R1321" s="262"/>
      <c r="S1321" s="262"/>
      <c r="T1321" s="26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4" t="s">
        <v>211</v>
      </c>
      <c r="AU1321" s="264" t="s">
        <v>82</v>
      </c>
      <c r="AV1321" s="14" t="s">
        <v>82</v>
      </c>
      <c r="AW1321" s="14" t="s">
        <v>30</v>
      </c>
      <c r="AX1321" s="14" t="s">
        <v>73</v>
      </c>
      <c r="AY1321" s="264" t="s">
        <v>202</v>
      </c>
    </row>
    <row r="1322" s="13" customFormat="1">
      <c r="A1322" s="13"/>
      <c r="B1322" s="243"/>
      <c r="C1322" s="244"/>
      <c r="D1322" s="245" t="s">
        <v>211</v>
      </c>
      <c r="E1322" s="246" t="s">
        <v>1</v>
      </c>
      <c r="F1322" s="247" t="s">
        <v>1421</v>
      </c>
      <c r="G1322" s="244"/>
      <c r="H1322" s="246" t="s">
        <v>1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211</v>
      </c>
      <c r="AU1322" s="253" t="s">
        <v>82</v>
      </c>
      <c r="AV1322" s="13" t="s">
        <v>80</v>
      </c>
      <c r="AW1322" s="13" t="s">
        <v>30</v>
      </c>
      <c r="AX1322" s="13" t="s">
        <v>73</v>
      </c>
      <c r="AY1322" s="253" t="s">
        <v>202</v>
      </c>
    </row>
    <row r="1323" s="14" customFormat="1">
      <c r="A1323" s="14"/>
      <c r="B1323" s="254"/>
      <c r="C1323" s="255"/>
      <c r="D1323" s="245" t="s">
        <v>211</v>
      </c>
      <c r="E1323" s="256" t="s">
        <v>1</v>
      </c>
      <c r="F1323" s="257" t="s">
        <v>1422</v>
      </c>
      <c r="G1323" s="255"/>
      <c r="H1323" s="258">
        <v>8.8970000000000002</v>
      </c>
      <c r="I1323" s="259"/>
      <c r="J1323" s="255"/>
      <c r="K1323" s="255"/>
      <c r="L1323" s="260"/>
      <c r="M1323" s="261"/>
      <c r="N1323" s="262"/>
      <c r="O1323" s="262"/>
      <c r="P1323" s="262"/>
      <c r="Q1323" s="262"/>
      <c r="R1323" s="262"/>
      <c r="S1323" s="262"/>
      <c r="T1323" s="26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4" t="s">
        <v>211</v>
      </c>
      <c r="AU1323" s="264" t="s">
        <v>82</v>
      </c>
      <c r="AV1323" s="14" t="s">
        <v>82</v>
      </c>
      <c r="AW1323" s="14" t="s">
        <v>30</v>
      </c>
      <c r="AX1323" s="14" t="s">
        <v>73</v>
      </c>
      <c r="AY1323" s="264" t="s">
        <v>202</v>
      </c>
    </row>
    <row r="1324" s="15" customFormat="1">
      <c r="A1324" s="15"/>
      <c r="B1324" s="265"/>
      <c r="C1324" s="266"/>
      <c r="D1324" s="245" t="s">
        <v>211</v>
      </c>
      <c r="E1324" s="267" t="s">
        <v>1</v>
      </c>
      <c r="F1324" s="268" t="s">
        <v>222</v>
      </c>
      <c r="G1324" s="266"/>
      <c r="H1324" s="269">
        <v>32.953000000000003</v>
      </c>
      <c r="I1324" s="270"/>
      <c r="J1324" s="266"/>
      <c r="K1324" s="266"/>
      <c r="L1324" s="271"/>
      <c r="M1324" s="272"/>
      <c r="N1324" s="273"/>
      <c r="O1324" s="273"/>
      <c r="P1324" s="273"/>
      <c r="Q1324" s="273"/>
      <c r="R1324" s="273"/>
      <c r="S1324" s="273"/>
      <c r="T1324" s="27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5" t="s">
        <v>211</v>
      </c>
      <c r="AU1324" s="275" t="s">
        <v>82</v>
      </c>
      <c r="AV1324" s="15" t="s">
        <v>209</v>
      </c>
      <c r="AW1324" s="15" t="s">
        <v>30</v>
      </c>
      <c r="AX1324" s="15" t="s">
        <v>80</v>
      </c>
      <c r="AY1324" s="275" t="s">
        <v>202</v>
      </c>
    </row>
    <row r="1325" s="2" customFormat="1" ht="33" customHeight="1">
      <c r="A1325" s="40"/>
      <c r="B1325" s="41"/>
      <c r="C1325" s="230" t="s">
        <v>1423</v>
      </c>
      <c r="D1325" s="230" t="s">
        <v>204</v>
      </c>
      <c r="E1325" s="231" t="s">
        <v>1424</v>
      </c>
      <c r="F1325" s="232" t="s">
        <v>1425</v>
      </c>
      <c r="G1325" s="233" t="s">
        <v>297</v>
      </c>
      <c r="H1325" s="234">
        <v>374.55500000000001</v>
      </c>
      <c r="I1325" s="235"/>
      <c r="J1325" s="236">
        <f>ROUND(I1325*H1325,2)</f>
        <v>0</v>
      </c>
      <c r="K1325" s="232" t="s">
        <v>208</v>
      </c>
      <c r="L1325" s="46"/>
      <c r="M1325" s="237" t="s">
        <v>1</v>
      </c>
      <c r="N1325" s="238" t="s">
        <v>38</v>
      </c>
      <c r="O1325" s="93"/>
      <c r="P1325" s="239">
        <f>O1325*H1325</f>
        <v>0</v>
      </c>
      <c r="Q1325" s="239">
        <v>0</v>
      </c>
      <c r="R1325" s="239">
        <f>Q1325*H1325</f>
        <v>0</v>
      </c>
      <c r="S1325" s="239">
        <v>0</v>
      </c>
      <c r="T1325" s="240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1" t="s">
        <v>209</v>
      </c>
      <c r="AT1325" s="241" t="s">
        <v>204</v>
      </c>
      <c r="AU1325" s="241" t="s">
        <v>82</v>
      </c>
      <c r="AY1325" s="19" t="s">
        <v>202</v>
      </c>
      <c r="BE1325" s="242">
        <f>IF(N1325="základní",J1325,0)</f>
        <v>0</v>
      </c>
      <c r="BF1325" s="242">
        <f>IF(N1325="snížená",J1325,0)</f>
        <v>0</v>
      </c>
      <c r="BG1325" s="242">
        <f>IF(N1325="zákl. přenesená",J1325,0)</f>
        <v>0</v>
      </c>
      <c r="BH1325" s="242">
        <f>IF(N1325="sníž. přenesená",J1325,0)</f>
        <v>0</v>
      </c>
      <c r="BI1325" s="242">
        <f>IF(N1325="nulová",J1325,0)</f>
        <v>0</v>
      </c>
      <c r="BJ1325" s="19" t="s">
        <v>80</v>
      </c>
      <c r="BK1325" s="242">
        <f>ROUND(I1325*H1325,2)</f>
        <v>0</v>
      </c>
      <c r="BL1325" s="19" t="s">
        <v>209</v>
      </c>
      <c r="BM1325" s="241" t="s">
        <v>1426</v>
      </c>
    </row>
    <row r="1326" s="14" customFormat="1">
      <c r="A1326" s="14"/>
      <c r="B1326" s="254"/>
      <c r="C1326" s="255"/>
      <c r="D1326" s="245" t="s">
        <v>211</v>
      </c>
      <c r="E1326" s="256" t="s">
        <v>1</v>
      </c>
      <c r="F1326" s="257" t="s">
        <v>1427</v>
      </c>
      <c r="G1326" s="255"/>
      <c r="H1326" s="258">
        <v>374.55500000000001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4" t="s">
        <v>211</v>
      </c>
      <c r="AU1326" s="264" t="s">
        <v>82</v>
      </c>
      <c r="AV1326" s="14" t="s">
        <v>82</v>
      </c>
      <c r="AW1326" s="14" t="s">
        <v>30</v>
      </c>
      <c r="AX1326" s="14" t="s">
        <v>80</v>
      </c>
      <c r="AY1326" s="264" t="s">
        <v>202</v>
      </c>
    </row>
    <row r="1327" s="2" customFormat="1" ht="24.15" customHeight="1">
      <c r="A1327" s="40"/>
      <c r="B1327" s="41"/>
      <c r="C1327" s="230" t="s">
        <v>1428</v>
      </c>
      <c r="D1327" s="230" t="s">
        <v>204</v>
      </c>
      <c r="E1327" s="231" t="s">
        <v>1429</v>
      </c>
      <c r="F1327" s="232" t="s">
        <v>1430</v>
      </c>
      <c r="G1327" s="233" t="s">
        <v>297</v>
      </c>
      <c r="H1327" s="234">
        <v>407.75599999999997</v>
      </c>
      <c r="I1327" s="235"/>
      <c r="J1327" s="236">
        <f>ROUND(I1327*H1327,2)</f>
        <v>0</v>
      </c>
      <c r="K1327" s="232" t="s">
        <v>208</v>
      </c>
      <c r="L1327" s="46"/>
      <c r="M1327" s="237" t="s">
        <v>1</v>
      </c>
      <c r="N1327" s="238" t="s">
        <v>38</v>
      </c>
      <c r="O1327" s="93"/>
      <c r="P1327" s="239">
        <f>O1327*H1327</f>
        <v>0</v>
      </c>
      <c r="Q1327" s="239">
        <v>0</v>
      </c>
      <c r="R1327" s="239">
        <f>Q1327*H1327</f>
        <v>0</v>
      </c>
      <c r="S1327" s="239">
        <v>0</v>
      </c>
      <c r="T1327" s="240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1" t="s">
        <v>209</v>
      </c>
      <c r="AT1327" s="241" t="s">
        <v>204</v>
      </c>
      <c r="AU1327" s="241" t="s">
        <v>82</v>
      </c>
      <c r="AY1327" s="19" t="s">
        <v>202</v>
      </c>
      <c r="BE1327" s="242">
        <f>IF(N1327="základní",J1327,0)</f>
        <v>0</v>
      </c>
      <c r="BF1327" s="242">
        <f>IF(N1327="snížená",J1327,0)</f>
        <v>0</v>
      </c>
      <c r="BG1327" s="242">
        <f>IF(N1327="zákl. přenesená",J1327,0)</f>
        <v>0</v>
      </c>
      <c r="BH1327" s="242">
        <f>IF(N1327="sníž. přenesená",J1327,0)</f>
        <v>0</v>
      </c>
      <c r="BI1327" s="242">
        <f>IF(N1327="nulová",J1327,0)</f>
        <v>0</v>
      </c>
      <c r="BJ1327" s="19" t="s">
        <v>80</v>
      </c>
      <c r="BK1327" s="242">
        <f>ROUND(I1327*H1327,2)</f>
        <v>0</v>
      </c>
      <c r="BL1327" s="19" t="s">
        <v>209</v>
      </c>
      <c r="BM1327" s="241" t="s">
        <v>1431</v>
      </c>
    </row>
    <row r="1328" s="2" customFormat="1" ht="24.15" customHeight="1">
      <c r="A1328" s="40"/>
      <c r="B1328" s="41"/>
      <c r="C1328" s="230" t="s">
        <v>1432</v>
      </c>
      <c r="D1328" s="230" t="s">
        <v>204</v>
      </c>
      <c r="E1328" s="231" t="s">
        <v>1433</v>
      </c>
      <c r="F1328" s="232" t="s">
        <v>1434</v>
      </c>
      <c r="G1328" s="233" t="s">
        <v>297</v>
      </c>
      <c r="H1328" s="234">
        <v>3669.8040000000001</v>
      </c>
      <c r="I1328" s="235"/>
      <c r="J1328" s="236">
        <f>ROUND(I1328*H1328,2)</f>
        <v>0</v>
      </c>
      <c r="K1328" s="232" t="s">
        <v>208</v>
      </c>
      <c r="L1328" s="46"/>
      <c r="M1328" s="237" t="s">
        <v>1</v>
      </c>
      <c r="N1328" s="238" t="s">
        <v>38</v>
      </c>
      <c r="O1328" s="93"/>
      <c r="P1328" s="239">
        <f>O1328*H1328</f>
        <v>0</v>
      </c>
      <c r="Q1328" s="239">
        <v>0</v>
      </c>
      <c r="R1328" s="239">
        <f>Q1328*H1328</f>
        <v>0</v>
      </c>
      <c r="S1328" s="239">
        <v>0</v>
      </c>
      <c r="T1328" s="240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1" t="s">
        <v>209</v>
      </c>
      <c r="AT1328" s="241" t="s">
        <v>204</v>
      </c>
      <c r="AU1328" s="241" t="s">
        <v>82</v>
      </c>
      <c r="AY1328" s="19" t="s">
        <v>202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9" t="s">
        <v>80</v>
      </c>
      <c r="BK1328" s="242">
        <f>ROUND(I1328*H1328,2)</f>
        <v>0</v>
      </c>
      <c r="BL1328" s="19" t="s">
        <v>209</v>
      </c>
      <c r="BM1328" s="241" t="s">
        <v>1435</v>
      </c>
    </row>
    <row r="1329" s="13" customFormat="1">
      <c r="A1329" s="13"/>
      <c r="B1329" s="243"/>
      <c r="C1329" s="244"/>
      <c r="D1329" s="245" t="s">
        <v>211</v>
      </c>
      <c r="E1329" s="246" t="s">
        <v>1</v>
      </c>
      <c r="F1329" s="247" t="s">
        <v>1436</v>
      </c>
      <c r="G1329" s="244"/>
      <c r="H1329" s="246" t="s">
        <v>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211</v>
      </c>
      <c r="AU1329" s="253" t="s">
        <v>82</v>
      </c>
      <c r="AV1329" s="13" t="s">
        <v>80</v>
      </c>
      <c r="AW1329" s="13" t="s">
        <v>30</v>
      </c>
      <c r="AX1329" s="13" t="s">
        <v>73</v>
      </c>
      <c r="AY1329" s="253" t="s">
        <v>202</v>
      </c>
    </row>
    <row r="1330" s="14" customFormat="1">
      <c r="A1330" s="14"/>
      <c r="B1330" s="254"/>
      <c r="C1330" s="255"/>
      <c r="D1330" s="245" t="s">
        <v>211</v>
      </c>
      <c r="E1330" s="256" t="s">
        <v>1</v>
      </c>
      <c r="F1330" s="257" t="s">
        <v>1437</v>
      </c>
      <c r="G1330" s="255"/>
      <c r="H1330" s="258">
        <v>3669.8040000000001</v>
      </c>
      <c r="I1330" s="259"/>
      <c r="J1330" s="255"/>
      <c r="K1330" s="255"/>
      <c r="L1330" s="260"/>
      <c r="M1330" s="261"/>
      <c r="N1330" s="262"/>
      <c r="O1330" s="262"/>
      <c r="P1330" s="262"/>
      <c r="Q1330" s="262"/>
      <c r="R1330" s="262"/>
      <c r="S1330" s="262"/>
      <c r="T1330" s="26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4" t="s">
        <v>211</v>
      </c>
      <c r="AU1330" s="264" t="s">
        <v>82</v>
      </c>
      <c r="AV1330" s="14" t="s">
        <v>82</v>
      </c>
      <c r="AW1330" s="14" t="s">
        <v>30</v>
      </c>
      <c r="AX1330" s="14" t="s">
        <v>80</v>
      </c>
      <c r="AY1330" s="264" t="s">
        <v>202</v>
      </c>
    </row>
    <row r="1331" s="2" customFormat="1" ht="33" customHeight="1">
      <c r="A1331" s="40"/>
      <c r="B1331" s="41"/>
      <c r="C1331" s="230" t="s">
        <v>1438</v>
      </c>
      <c r="D1331" s="230" t="s">
        <v>204</v>
      </c>
      <c r="E1331" s="231" t="s">
        <v>1439</v>
      </c>
      <c r="F1331" s="232" t="s">
        <v>1440</v>
      </c>
      <c r="G1331" s="233" t="s">
        <v>297</v>
      </c>
      <c r="H1331" s="234">
        <v>0.40600000000000003</v>
      </c>
      <c r="I1331" s="235"/>
      <c r="J1331" s="236">
        <f>ROUND(I1331*H1331,2)</f>
        <v>0</v>
      </c>
      <c r="K1331" s="232" t="s">
        <v>208</v>
      </c>
      <c r="L1331" s="46"/>
      <c r="M1331" s="237" t="s">
        <v>1</v>
      </c>
      <c r="N1331" s="238" t="s">
        <v>38</v>
      </c>
      <c r="O1331" s="93"/>
      <c r="P1331" s="239">
        <f>O1331*H1331</f>
        <v>0</v>
      </c>
      <c r="Q1331" s="239">
        <v>0</v>
      </c>
      <c r="R1331" s="239">
        <f>Q1331*H1331</f>
        <v>0</v>
      </c>
      <c r="S1331" s="239">
        <v>0</v>
      </c>
      <c r="T1331" s="240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1" t="s">
        <v>209</v>
      </c>
      <c r="AT1331" s="241" t="s">
        <v>204</v>
      </c>
      <c r="AU1331" s="241" t="s">
        <v>82</v>
      </c>
      <c r="AY1331" s="19" t="s">
        <v>202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9" t="s">
        <v>80</v>
      </c>
      <c r="BK1331" s="242">
        <f>ROUND(I1331*H1331,2)</f>
        <v>0</v>
      </c>
      <c r="BL1331" s="19" t="s">
        <v>209</v>
      </c>
      <c r="BM1331" s="241" t="s">
        <v>1441</v>
      </c>
    </row>
    <row r="1332" s="2" customFormat="1" ht="33" customHeight="1">
      <c r="A1332" s="40"/>
      <c r="B1332" s="41"/>
      <c r="C1332" s="230" t="s">
        <v>1442</v>
      </c>
      <c r="D1332" s="230" t="s">
        <v>204</v>
      </c>
      <c r="E1332" s="231" t="s">
        <v>1443</v>
      </c>
      <c r="F1332" s="232" t="s">
        <v>1444</v>
      </c>
      <c r="G1332" s="233" t="s">
        <v>297</v>
      </c>
      <c r="H1332" s="234">
        <v>3.9550000000000001</v>
      </c>
      <c r="I1332" s="235"/>
      <c r="J1332" s="236">
        <f>ROUND(I1332*H1332,2)</f>
        <v>0</v>
      </c>
      <c r="K1332" s="232" t="s">
        <v>208</v>
      </c>
      <c r="L1332" s="46"/>
      <c r="M1332" s="237" t="s">
        <v>1</v>
      </c>
      <c r="N1332" s="238" t="s">
        <v>38</v>
      </c>
      <c r="O1332" s="93"/>
      <c r="P1332" s="239">
        <f>O1332*H1332</f>
        <v>0</v>
      </c>
      <c r="Q1332" s="239">
        <v>0</v>
      </c>
      <c r="R1332" s="239">
        <f>Q1332*H1332</f>
        <v>0</v>
      </c>
      <c r="S1332" s="239">
        <v>0</v>
      </c>
      <c r="T1332" s="240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1" t="s">
        <v>209</v>
      </c>
      <c r="AT1332" s="241" t="s">
        <v>204</v>
      </c>
      <c r="AU1332" s="241" t="s">
        <v>82</v>
      </c>
      <c r="AY1332" s="19" t="s">
        <v>202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9" t="s">
        <v>80</v>
      </c>
      <c r="BK1332" s="242">
        <f>ROUND(I1332*H1332,2)</f>
        <v>0</v>
      </c>
      <c r="BL1332" s="19" t="s">
        <v>209</v>
      </c>
      <c r="BM1332" s="241" t="s">
        <v>1445</v>
      </c>
    </row>
    <row r="1333" s="2" customFormat="1" ht="37.8" customHeight="1">
      <c r="A1333" s="40"/>
      <c r="B1333" s="41"/>
      <c r="C1333" s="230" t="s">
        <v>1446</v>
      </c>
      <c r="D1333" s="230" t="s">
        <v>204</v>
      </c>
      <c r="E1333" s="231" t="s">
        <v>1447</v>
      </c>
      <c r="F1333" s="232" t="s">
        <v>1448</v>
      </c>
      <c r="G1333" s="233" t="s">
        <v>297</v>
      </c>
      <c r="H1333" s="234">
        <v>0.23100000000000001</v>
      </c>
      <c r="I1333" s="235"/>
      <c r="J1333" s="236">
        <f>ROUND(I1333*H1333,2)</f>
        <v>0</v>
      </c>
      <c r="K1333" s="232" t="s">
        <v>208</v>
      </c>
      <c r="L1333" s="46"/>
      <c r="M1333" s="237" t="s">
        <v>1</v>
      </c>
      <c r="N1333" s="238" t="s">
        <v>38</v>
      </c>
      <c r="O1333" s="93"/>
      <c r="P1333" s="239">
        <f>O1333*H1333</f>
        <v>0</v>
      </c>
      <c r="Q1333" s="239">
        <v>0</v>
      </c>
      <c r="R1333" s="239">
        <f>Q1333*H1333</f>
        <v>0</v>
      </c>
      <c r="S1333" s="239">
        <v>0</v>
      </c>
      <c r="T1333" s="240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1" t="s">
        <v>209</v>
      </c>
      <c r="AT1333" s="241" t="s">
        <v>204</v>
      </c>
      <c r="AU1333" s="241" t="s">
        <v>82</v>
      </c>
      <c r="AY1333" s="19" t="s">
        <v>202</v>
      </c>
      <c r="BE1333" s="242">
        <f>IF(N1333="základní",J1333,0)</f>
        <v>0</v>
      </c>
      <c r="BF1333" s="242">
        <f>IF(N1333="snížená",J1333,0)</f>
        <v>0</v>
      </c>
      <c r="BG1333" s="242">
        <f>IF(N1333="zákl. přenesená",J1333,0)</f>
        <v>0</v>
      </c>
      <c r="BH1333" s="242">
        <f>IF(N1333="sníž. přenesená",J1333,0)</f>
        <v>0</v>
      </c>
      <c r="BI1333" s="242">
        <f>IF(N1333="nulová",J1333,0)</f>
        <v>0</v>
      </c>
      <c r="BJ1333" s="19" t="s">
        <v>80</v>
      </c>
      <c r="BK1333" s="242">
        <f>ROUND(I1333*H1333,2)</f>
        <v>0</v>
      </c>
      <c r="BL1333" s="19" t="s">
        <v>209</v>
      </c>
      <c r="BM1333" s="241" t="s">
        <v>1449</v>
      </c>
    </row>
    <row r="1334" s="2" customFormat="1" ht="33" customHeight="1">
      <c r="A1334" s="40"/>
      <c r="B1334" s="41"/>
      <c r="C1334" s="230" t="s">
        <v>1450</v>
      </c>
      <c r="D1334" s="230" t="s">
        <v>204</v>
      </c>
      <c r="E1334" s="231" t="s">
        <v>1451</v>
      </c>
      <c r="F1334" s="232" t="s">
        <v>1452</v>
      </c>
      <c r="G1334" s="233" t="s">
        <v>297</v>
      </c>
      <c r="H1334" s="234">
        <v>0.109</v>
      </c>
      <c r="I1334" s="235"/>
      <c r="J1334" s="236">
        <f>ROUND(I1334*H1334,2)</f>
        <v>0</v>
      </c>
      <c r="K1334" s="232" t="s">
        <v>208</v>
      </c>
      <c r="L1334" s="46"/>
      <c r="M1334" s="237" t="s">
        <v>1</v>
      </c>
      <c r="N1334" s="238" t="s">
        <v>38</v>
      </c>
      <c r="O1334" s="93"/>
      <c r="P1334" s="239">
        <f>O1334*H1334</f>
        <v>0</v>
      </c>
      <c r="Q1334" s="239">
        <v>0</v>
      </c>
      <c r="R1334" s="239">
        <f>Q1334*H1334</f>
        <v>0</v>
      </c>
      <c r="S1334" s="239">
        <v>0</v>
      </c>
      <c r="T1334" s="240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1" t="s">
        <v>209</v>
      </c>
      <c r="AT1334" s="241" t="s">
        <v>204</v>
      </c>
      <c r="AU1334" s="241" t="s">
        <v>82</v>
      </c>
      <c r="AY1334" s="19" t="s">
        <v>202</v>
      </c>
      <c r="BE1334" s="242">
        <f>IF(N1334="základní",J1334,0)</f>
        <v>0</v>
      </c>
      <c r="BF1334" s="242">
        <f>IF(N1334="snížená",J1334,0)</f>
        <v>0</v>
      </c>
      <c r="BG1334" s="242">
        <f>IF(N1334="zákl. přenesená",J1334,0)</f>
        <v>0</v>
      </c>
      <c r="BH1334" s="242">
        <f>IF(N1334="sníž. přenesená",J1334,0)</f>
        <v>0</v>
      </c>
      <c r="BI1334" s="242">
        <f>IF(N1334="nulová",J1334,0)</f>
        <v>0</v>
      </c>
      <c r="BJ1334" s="19" t="s">
        <v>80</v>
      </c>
      <c r="BK1334" s="242">
        <f>ROUND(I1334*H1334,2)</f>
        <v>0</v>
      </c>
      <c r="BL1334" s="19" t="s">
        <v>209</v>
      </c>
      <c r="BM1334" s="241" t="s">
        <v>1453</v>
      </c>
    </row>
    <row r="1335" s="2" customFormat="1" ht="37.8" customHeight="1">
      <c r="A1335" s="40"/>
      <c r="B1335" s="41"/>
      <c r="C1335" s="230" t="s">
        <v>1454</v>
      </c>
      <c r="D1335" s="230" t="s">
        <v>204</v>
      </c>
      <c r="E1335" s="231" t="s">
        <v>1455</v>
      </c>
      <c r="F1335" s="232" t="s">
        <v>1456</v>
      </c>
      <c r="G1335" s="233" t="s">
        <v>297</v>
      </c>
      <c r="H1335" s="234">
        <v>89.364000000000004</v>
      </c>
      <c r="I1335" s="235"/>
      <c r="J1335" s="236">
        <f>ROUND(I1335*H1335,2)</f>
        <v>0</v>
      </c>
      <c r="K1335" s="232" t="s">
        <v>208</v>
      </c>
      <c r="L1335" s="46"/>
      <c r="M1335" s="237" t="s">
        <v>1</v>
      </c>
      <c r="N1335" s="238" t="s">
        <v>38</v>
      </c>
      <c r="O1335" s="93"/>
      <c r="P1335" s="239">
        <f>O1335*H1335</f>
        <v>0</v>
      </c>
      <c r="Q1335" s="239">
        <v>0</v>
      </c>
      <c r="R1335" s="239">
        <f>Q1335*H1335</f>
        <v>0</v>
      </c>
      <c r="S1335" s="239">
        <v>0</v>
      </c>
      <c r="T1335" s="240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1" t="s">
        <v>209</v>
      </c>
      <c r="AT1335" s="241" t="s">
        <v>204</v>
      </c>
      <c r="AU1335" s="241" t="s">
        <v>82</v>
      </c>
      <c r="AY1335" s="19" t="s">
        <v>202</v>
      </c>
      <c r="BE1335" s="242">
        <f>IF(N1335="základní",J1335,0)</f>
        <v>0</v>
      </c>
      <c r="BF1335" s="242">
        <f>IF(N1335="snížená",J1335,0)</f>
        <v>0</v>
      </c>
      <c r="BG1335" s="242">
        <f>IF(N1335="zákl. přenesená",J1335,0)</f>
        <v>0</v>
      </c>
      <c r="BH1335" s="242">
        <f>IF(N1335="sníž. přenesená",J1335,0)</f>
        <v>0</v>
      </c>
      <c r="BI1335" s="242">
        <f>IF(N1335="nulová",J1335,0)</f>
        <v>0</v>
      </c>
      <c r="BJ1335" s="19" t="s">
        <v>80</v>
      </c>
      <c r="BK1335" s="242">
        <f>ROUND(I1335*H1335,2)</f>
        <v>0</v>
      </c>
      <c r="BL1335" s="19" t="s">
        <v>209</v>
      </c>
      <c r="BM1335" s="241" t="s">
        <v>1457</v>
      </c>
    </row>
    <row r="1336" s="2" customFormat="1" ht="37.8" customHeight="1">
      <c r="A1336" s="40"/>
      <c r="B1336" s="41"/>
      <c r="C1336" s="230" t="s">
        <v>1458</v>
      </c>
      <c r="D1336" s="230" t="s">
        <v>204</v>
      </c>
      <c r="E1336" s="231" t="s">
        <v>1459</v>
      </c>
      <c r="F1336" s="232" t="s">
        <v>1460</v>
      </c>
      <c r="G1336" s="233" t="s">
        <v>297</v>
      </c>
      <c r="H1336" s="234">
        <v>12.226000000000001</v>
      </c>
      <c r="I1336" s="235"/>
      <c r="J1336" s="236">
        <f>ROUND(I1336*H1336,2)</f>
        <v>0</v>
      </c>
      <c r="K1336" s="232" t="s">
        <v>208</v>
      </c>
      <c r="L1336" s="46"/>
      <c r="M1336" s="237" t="s">
        <v>1</v>
      </c>
      <c r="N1336" s="238" t="s">
        <v>38</v>
      </c>
      <c r="O1336" s="93"/>
      <c r="P1336" s="239">
        <f>O1336*H1336</f>
        <v>0</v>
      </c>
      <c r="Q1336" s="239">
        <v>0</v>
      </c>
      <c r="R1336" s="239">
        <f>Q1336*H1336</f>
        <v>0</v>
      </c>
      <c r="S1336" s="239">
        <v>0</v>
      </c>
      <c r="T1336" s="240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1" t="s">
        <v>209</v>
      </c>
      <c r="AT1336" s="241" t="s">
        <v>204</v>
      </c>
      <c r="AU1336" s="241" t="s">
        <v>82</v>
      </c>
      <c r="AY1336" s="19" t="s">
        <v>202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9" t="s">
        <v>80</v>
      </c>
      <c r="BK1336" s="242">
        <f>ROUND(I1336*H1336,2)</f>
        <v>0</v>
      </c>
      <c r="BL1336" s="19" t="s">
        <v>209</v>
      </c>
      <c r="BM1336" s="241" t="s">
        <v>1461</v>
      </c>
    </row>
    <row r="1337" s="2" customFormat="1" ht="33" customHeight="1">
      <c r="A1337" s="40"/>
      <c r="B1337" s="41"/>
      <c r="C1337" s="230" t="s">
        <v>1462</v>
      </c>
      <c r="D1337" s="230" t="s">
        <v>204</v>
      </c>
      <c r="E1337" s="231" t="s">
        <v>1463</v>
      </c>
      <c r="F1337" s="232" t="s">
        <v>1464</v>
      </c>
      <c r="G1337" s="233" t="s">
        <v>297</v>
      </c>
      <c r="H1337" s="234">
        <v>47.414999999999999</v>
      </c>
      <c r="I1337" s="235"/>
      <c r="J1337" s="236">
        <f>ROUND(I1337*H1337,2)</f>
        <v>0</v>
      </c>
      <c r="K1337" s="232" t="s">
        <v>208</v>
      </c>
      <c r="L1337" s="46"/>
      <c r="M1337" s="237" t="s">
        <v>1</v>
      </c>
      <c r="N1337" s="238" t="s">
        <v>38</v>
      </c>
      <c r="O1337" s="93"/>
      <c r="P1337" s="239">
        <f>O1337*H1337</f>
        <v>0</v>
      </c>
      <c r="Q1337" s="239">
        <v>0</v>
      </c>
      <c r="R1337" s="239">
        <f>Q1337*H1337</f>
        <v>0</v>
      </c>
      <c r="S1337" s="239">
        <v>0</v>
      </c>
      <c r="T1337" s="240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1" t="s">
        <v>209</v>
      </c>
      <c r="AT1337" s="241" t="s">
        <v>204</v>
      </c>
      <c r="AU1337" s="241" t="s">
        <v>82</v>
      </c>
      <c r="AY1337" s="19" t="s">
        <v>202</v>
      </c>
      <c r="BE1337" s="242">
        <f>IF(N1337="základní",J1337,0)</f>
        <v>0</v>
      </c>
      <c r="BF1337" s="242">
        <f>IF(N1337="snížená",J1337,0)</f>
        <v>0</v>
      </c>
      <c r="BG1337" s="242">
        <f>IF(N1337="zákl. přenesená",J1337,0)</f>
        <v>0</v>
      </c>
      <c r="BH1337" s="242">
        <f>IF(N1337="sníž. přenesená",J1337,0)</f>
        <v>0</v>
      </c>
      <c r="BI1337" s="242">
        <f>IF(N1337="nulová",J1337,0)</f>
        <v>0</v>
      </c>
      <c r="BJ1337" s="19" t="s">
        <v>80</v>
      </c>
      <c r="BK1337" s="242">
        <f>ROUND(I1337*H1337,2)</f>
        <v>0</v>
      </c>
      <c r="BL1337" s="19" t="s">
        <v>209</v>
      </c>
      <c r="BM1337" s="241" t="s">
        <v>1465</v>
      </c>
    </row>
    <row r="1338" s="2" customFormat="1" ht="37.8" customHeight="1">
      <c r="A1338" s="40"/>
      <c r="B1338" s="41"/>
      <c r="C1338" s="230" t="s">
        <v>1466</v>
      </c>
      <c r="D1338" s="230" t="s">
        <v>204</v>
      </c>
      <c r="E1338" s="231" t="s">
        <v>1467</v>
      </c>
      <c r="F1338" s="232" t="s">
        <v>1468</v>
      </c>
      <c r="G1338" s="233" t="s">
        <v>297</v>
      </c>
      <c r="H1338" s="234">
        <v>3.895</v>
      </c>
      <c r="I1338" s="235"/>
      <c r="J1338" s="236">
        <f>ROUND(I1338*H1338,2)</f>
        <v>0</v>
      </c>
      <c r="K1338" s="232" t="s">
        <v>208</v>
      </c>
      <c r="L1338" s="46"/>
      <c r="M1338" s="237" t="s">
        <v>1</v>
      </c>
      <c r="N1338" s="238" t="s">
        <v>38</v>
      </c>
      <c r="O1338" s="93"/>
      <c r="P1338" s="239">
        <f>O1338*H1338</f>
        <v>0</v>
      </c>
      <c r="Q1338" s="239">
        <v>0</v>
      </c>
      <c r="R1338" s="239">
        <f>Q1338*H1338</f>
        <v>0</v>
      </c>
      <c r="S1338" s="239">
        <v>0</v>
      </c>
      <c r="T1338" s="24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1" t="s">
        <v>209</v>
      </c>
      <c r="AT1338" s="241" t="s">
        <v>204</v>
      </c>
      <c r="AU1338" s="241" t="s">
        <v>82</v>
      </c>
      <c r="AY1338" s="19" t="s">
        <v>202</v>
      </c>
      <c r="BE1338" s="242">
        <f>IF(N1338="základní",J1338,0)</f>
        <v>0</v>
      </c>
      <c r="BF1338" s="242">
        <f>IF(N1338="snížená",J1338,0)</f>
        <v>0</v>
      </c>
      <c r="BG1338" s="242">
        <f>IF(N1338="zákl. přenesená",J1338,0)</f>
        <v>0</v>
      </c>
      <c r="BH1338" s="242">
        <f>IF(N1338="sníž. přenesená",J1338,0)</f>
        <v>0</v>
      </c>
      <c r="BI1338" s="242">
        <f>IF(N1338="nulová",J1338,0)</f>
        <v>0</v>
      </c>
      <c r="BJ1338" s="19" t="s">
        <v>80</v>
      </c>
      <c r="BK1338" s="242">
        <f>ROUND(I1338*H1338,2)</f>
        <v>0</v>
      </c>
      <c r="BL1338" s="19" t="s">
        <v>209</v>
      </c>
      <c r="BM1338" s="241" t="s">
        <v>1469</v>
      </c>
    </row>
    <row r="1339" s="2" customFormat="1" ht="44.25" customHeight="1">
      <c r="A1339" s="40"/>
      <c r="B1339" s="41"/>
      <c r="C1339" s="230" t="s">
        <v>1470</v>
      </c>
      <c r="D1339" s="230" t="s">
        <v>204</v>
      </c>
      <c r="E1339" s="231" t="s">
        <v>1471</v>
      </c>
      <c r="F1339" s="232" t="s">
        <v>1472</v>
      </c>
      <c r="G1339" s="233" t="s">
        <v>297</v>
      </c>
      <c r="H1339" s="234">
        <v>145.50299999999999</v>
      </c>
      <c r="I1339" s="235"/>
      <c r="J1339" s="236">
        <f>ROUND(I1339*H1339,2)</f>
        <v>0</v>
      </c>
      <c r="K1339" s="232" t="s">
        <v>208</v>
      </c>
      <c r="L1339" s="46"/>
      <c r="M1339" s="237" t="s">
        <v>1</v>
      </c>
      <c r="N1339" s="238" t="s">
        <v>38</v>
      </c>
      <c r="O1339" s="93"/>
      <c r="P1339" s="239">
        <f>O1339*H1339</f>
        <v>0</v>
      </c>
      <c r="Q1339" s="239">
        <v>0</v>
      </c>
      <c r="R1339" s="239">
        <f>Q1339*H1339</f>
        <v>0</v>
      </c>
      <c r="S1339" s="239">
        <v>0</v>
      </c>
      <c r="T1339" s="240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1" t="s">
        <v>209</v>
      </c>
      <c r="AT1339" s="241" t="s">
        <v>204</v>
      </c>
      <c r="AU1339" s="241" t="s">
        <v>82</v>
      </c>
      <c r="AY1339" s="19" t="s">
        <v>202</v>
      </c>
      <c r="BE1339" s="242">
        <f>IF(N1339="základní",J1339,0)</f>
        <v>0</v>
      </c>
      <c r="BF1339" s="242">
        <f>IF(N1339="snížená",J1339,0)</f>
        <v>0</v>
      </c>
      <c r="BG1339" s="242">
        <f>IF(N1339="zákl. přenesená",J1339,0)</f>
        <v>0</v>
      </c>
      <c r="BH1339" s="242">
        <f>IF(N1339="sníž. přenesená",J1339,0)</f>
        <v>0</v>
      </c>
      <c r="BI1339" s="242">
        <f>IF(N1339="nulová",J1339,0)</f>
        <v>0</v>
      </c>
      <c r="BJ1339" s="19" t="s">
        <v>80</v>
      </c>
      <c r="BK1339" s="242">
        <f>ROUND(I1339*H1339,2)</f>
        <v>0</v>
      </c>
      <c r="BL1339" s="19" t="s">
        <v>209</v>
      </c>
      <c r="BM1339" s="241" t="s">
        <v>1473</v>
      </c>
    </row>
    <row r="1340" s="2" customFormat="1" ht="44.25" customHeight="1">
      <c r="A1340" s="40"/>
      <c r="B1340" s="41"/>
      <c r="C1340" s="230" t="s">
        <v>1474</v>
      </c>
      <c r="D1340" s="230" t="s">
        <v>204</v>
      </c>
      <c r="E1340" s="231" t="s">
        <v>1475</v>
      </c>
      <c r="F1340" s="232" t="s">
        <v>1476</v>
      </c>
      <c r="G1340" s="233" t="s">
        <v>297</v>
      </c>
      <c r="H1340" s="234">
        <v>108.253</v>
      </c>
      <c r="I1340" s="235"/>
      <c r="J1340" s="236">
        <f>ROUND(I1340*H1340,2)</f>
        <v>0</v>
      </c>
      <c r="K1340" s="232" t="s">
        <v>208</v>
      </c>
      <c r="L1340" s="46"/>
      <c r="M1340" s="237" t="s">
        <v>1</v>
      </c>
      <c r="N1340" s="238" t="s">
        <v>38</v>
      </c>
      <c r="O1340" s="93"/>
      <c r="P1340" s="239">
        <f>O1340*H1340</f>
        <v>0</v>
      </c>
      <c r="Q1340" s="239">
        <v>0</v>
      </c>
      <c r="R1340" s="239">
        <f>Q1340*H1340</f>
        <v>0</v>
      </c>
      <c r="S1340" s="239">
        <v>0</v>
      </c>
      <c r="T1340" s="240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1" t="s">
        <v>209</v>
      </c>
      <c r="AT1340" s="241" t="s">
        <v>204</v>
      </c>
      <c r="AU1340" s="241" t="s">
        <v>82</v>
      </c>
      <c r="AY1340" s="19" t="s">
        <v>202</v>
      </c>
      <c r="BE1340" s="242">
        <f>IF(N1340="základní",J1340,0)</f>
        <v>0</v>
      </c>
      <c r="BF1340" s="242">
        <f>IF(N1340="snížená",J1340,0)</f>
        <v>0</v>
      </c>
      <c r="BG1340" s="242">
        <f>IF(N1340="zákl. přenesená",J1340,0)</f>
        <v>0</v>
      </c>
      <c r="BH1340" s="242">
        <f>IF(N1340="sníž. přenesená",J1340,0)</f>
        <v>0</v>
      </c>
      <c r="BI1340" s="242">
        <f>IF(N1340="nulová",J1340,0)</f>
        <v>0</v>
      </c>
      <c r="BJ1340" s="19" t="s">
        <v>80</v>
      </c>
      <c r="BK1340" s="242">
        <f>ROUND(I1340*H1340,2)</f>
        <v>0</v>
      </c>
      <c r="BL1340" s="19" t="s">
        <v>209</v>
      </c>
      <c r="BM1340" s="241" t="s">
        <v>1477</v>
      </c>
    </row>
    <row r="1341" s="14" customFormat="1">
      <c r="A1341" s="14"/>
      <c r="B1341" s="254"/>
      <c r="C1341" s="255"/>
      <c r="D1341" s="245" t="s">
        <v>211</v>
      </c>
      <c r="E1341" s="256" t="s">
        <v>1</v>
      </c>
      <c r="F1341" s="257" t="s">
        <v>1478</v>
      </c>
      <c r="G1341" s="255"/>
      <c r="H1341" s="258">
        <v>108.253</v>
      </c>
      <c r="I1341" s="259"/>
      <c r="J1341" s="255"/>
      <c r="K1341" s="255"/>
      <c r="L1341" s="260"/>
      <c r="M1341" s="261"/>
      <c r="N1341" s="262"/>
      <c r="O1341" s="262"/>
      <c r="P1341" s="262"/>
      <c r="Q1341" s="262"/>
      <c r="R1341" s="262"/>
      <c r="S1341" s="262"/>
      <c r="T1341" s="26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4" t="s">
        <v>211</v>
      </c>
      <c r="AU1341" s="264" t="s">
        <v>82</v>
      </c>
      <c r="AV1341" s="14" t="s">
        <v>82</v>
      </c>
      <c r="AW1341" s="14" t="s">
        <v>30</v>
      </c>
      <c r="AX1341" s="14" t="s">
        <v>80</v>
      </c>
      <c r="AY1341" s="264" t="s">
        <v>202</v>
      </c>
    </row>
    <row r="1342" s="12" customFormat="1" ht="22.8" customHeight="1">
      <c r="A1342" s="12"/>
      <c r="B1342" s="214"/>
      <c r="C1342" s="215"/>
      <c r="D1342" s="216" t="s">
        <v>72</v>
      </c>
      <c r="E1342" s="228" t="s">
        <v>1479</v>
      </c>
      <c r="F1342" s="228" t="s">
        <v>1480</v>
      </c>
      <c r="G1342" s="215"/>
      <c r="H1342" s="215"/>
      <c r="I1342" s="218"/>
      <c r="J1342" s="229">
        <f>BK1342</f>
        <v>0</v>
      </c>
      <c r="K1342" s="215"/>
      <c r="L1342" s="220"/>
      <c r="M1342" s="221"/>
      <c r="N1342" s="222"/>
      <c r="O1342" s="222"/>
      <c r="P1342" s="223">
        <f>P1343</f>
        <v>0</v>
      </c>
      <c r="Q1342" s="222"/>
      <c r="R1342" s="223">
        <f>R1343</f>
        <v>0</v>
      </c>
      <c r="S1342" s="222"/>
      <c r="T1342" s="224">
        <f>T1343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25" t="s">
        <v>80</v>
      </c>
      <c r="AT1342" s="226" t="s">
        <v>72</v>
      </c>
      <c r="AU1342" s="226" t="s">
        <v>80</v>
      </c>
      <c r="AY1342" s="225" t="s">
        <v>202</v>
      </c>
      <c r="BK1342" s="227">
        <f>BK1343</f>
        <v>0</v>
      </c>
    </row>
    <row r="1343" s="2" customFormat="1" ht="21.75" customHeight="1">
      <c r="A1343" s="40"/>
      <c r="B1343" s="41"/>
      <c r="C1343" s="230" t="s">
        <v>1481</v>
      </c>
      <c r="D1343" s="230" t="s">
        <v>204</v>
      </c>
      <c r="E1343" s="231" t="s">
        <v>1482</v>
      </c>
      <c r="F1343" s="232" t="s">
        <v>1483</v>
      </c>
      <c r="G1343" s="233" t="s">
        <v>297</v>
      </c>
      <c r="H1343" s="234">
        <v>578.37699999999995</v>
      </c>
      <c r="I1343" s="235"/>
      <c r="J1343" s="236">
        <f>ROUND(I1343*H1343,2)</f>
        <v>0</v>
      </c>
      <c r="K1343" s="232" t="s">
        <v>208</v>
      </c>
      <c r="L1343" s="46"/>
      <c r="M1343" s="237" t="s">
        <v>1</v>
      </c>
      <c r="N1343" s="238" t="s">
        <v>38</v>
      </c>
      <c r="O1343" s="93"/>
      <c r="P1343" s="239">
        <f>O1343*H1343</f>
        <v>0</v>
      </c>
      <c r="Q1343" s="239">
        <v>0</v>
      </c>
      <c r="R1343" s="239">
        <f>Q1343*H1343</f>
        <v>0</v>
      </c>
      <c r="S1343" s="239">
        <v>0</v>
      </c>
      <c r="T1343" s="240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1" t="s">
        <v>209</v>
      </c>
      <c r="AT1343" s="241" t="s">
        <v>204</v>
      </c>
      <c r="AU1343" s="241" t="s">
        <v>82</v>
      </c>
      <c r="AY1343" s="19" t="s">
        <v>202</v>
      </c>
      <c r="BE1343" s="242">
        <f>IF(N1343="základní",J1343,0)</f>
        <v>0</v>
      </c>
      <c r="BF1343" s="242">
        <f>IF(N1343="snížená",J1343,0)</f>
        <v>0</v>
      </c>
      <c r="BG1343" s="242">
        <f>IF(N1343="zákl. přenesená",J1343,0)</f>
        <v>0</v>
      </c>
      <c r="BH1343" s="242">
        <f>IF(N1343="sníž. přenesená",J1343,0)</f>
        <v>0</v>
      </c>
      <c r="BI1343" s="242">
        <f>IF(N1343="nulová",J1343,0)</f>
        <v>0</v>
      </c>
      <c r="BJ1343" s="19" t="s">
        <v>80</v>
      </c>
      <c r="BK1343" s="242">
        <f>ROUND(I1343*H1343,2)</f>
        <v>0</v>
      </c>
      <c r="BL1343" s="19" t="s">
        <v>209</v>
      </c>
      <c r="BM1343" s="241" t="s">
        <v>1484</v>
      </c>
    </row>
    <row r="1344" s="12" customFormat="1" ht="25.92" customHeight="1">
      <c r="A1344" s="12"/>
      <c r="B1344" s="214"/>
      <c r="C1344" s="215"/>
      <c r="D1344" s="216" t="s">
        <v>72</v>
      </c>
      <c r="E1344" s="217" t="s">
        <v>1485</v>
      </c>
      <c r="F1344" s="217" t="s">
        <v>1486</v>
      </c>
      <c r="G1344" s="215"/>
      <c r="H1344" s="215"/>
      <c r="I1344" s="218"/>
      <c r="J1344" s="219">
        <f>BK1344</f>
        <v>0</v>
      </c>
      <c r="K1344" s="215"/>
      <c r="L1344" s="220"/>
      <c r="M1344" s="221"/>
      <c r="N1344" s="222"/>
      <c r="O1344" s="222"/>
      <c r="P1344" s="223">
        <f>P1345+P1398+P1609+P1654+P1661+P1784+P1888+P1929+P1972+P2041+P2156+P2317+P2338+P2348+P2411+P2418+P2422+P2437</f>
        <v>0</v>
      </c>
      <c r="Q1344" s="222"/>
      <c r="R1344" s="223">
        <f>R1345+R1398+R1609+R1654+R1661+R1784+R1888+R1929+R1972+R2041+R2156+R2317+R2338+R2348+R2411+R2418+R2422+R2437</f>
        <v>83.014561026440973</v>
      </c>
      <c r="S1344" s="222"/>
      <c r="T1344" s="224">
        <f>T1345+T1398+T1609+T1654+T1661+T1784+T1888+T1929+T1972+T2041+T2156+T2317+T2338+T2348+T2411+T2418+T2422+T2437</f>
        <v>9.3526070600000004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25" t="s">
        <v>82</v>
      </c>
      <c r="AT1344" s="226" t="s">
        <v>72</v>
      </c>
      <c r="AU1344" s="226" t="s">
        <v>73</v>
      </c>
      <c r="AY1344" s="225" t="s">
        <v>202</v>
      </c>
      <c r="BK1344" s="227">
        <f>BK1345+BK1398+BK1609+BK1654+BK1661+BK1784+BK1888+BK1929+BK1972+BK2041+BK2156+BK2317+BK2338+BK2348+BK2411+BK2418+BK2422+BK2437</f>
        <v>0</v>
      </c>
    </row>
    <row r="1345" s="12" customFormat="1" ht="22.8" customHeight="1">
      <c r="A1345" s="12"/>
      <c r="B1345" s="214"/>
      <c r="C1345" s="215"/>
      <c r="D1345" s="216" t="s">
        <v>72</v>
      </c>
      <c r="E1345" s="228" t="s">
        <v>1487</v>
      </c>
      <c r="F1345" s="228" t="s">
        <v>1488</v>
      </c>
      <c r="G1345" s="215"/>
      <c r="H1345" s="215"/>
      <c r="I1345" s="218"/>
      <c r="J1345" s="229">
        <f>BK1345</f>
        <v>0</v>
      </c>
      <c r="K1345" s="215"/>
      <c r="L1345" s="220"/>
      <c r="M1345" s="221"/>
      <c r="N1345" s="222"/>
      <c r="O1345" s="222"/>
      <c r="P1345" s="223">
        <f>SUM(P1346:P1397)</f>
        <v>0</v>
      </c>
      <c r="Q1345" s="222"/>
      <c r="R1345" s="223">
        <f>SUM(R1346:R1397)</f>
        <v>5.8206485732499997</v>
      </c>
      <c r="S1345" s="222"/>
      <c r="T1345" s="224">
        <f>SUM(T1346:T1397)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25" t="s">
        <v>82</v>
      </c>
      <c r="AT1345" s="226" t="s">
        <v>72</v>
      </c>
      <c r="AU1345" s="226" t="s">
        <v>80</v>
      </c>
      <c r="AY1345" s="225" t="s">
        <v>202</v>
      </c>
      <c r="BK1345" s="227">
        <f>SUM(BK1346:BK1397)</f>
        <v>0</v>
      </c>
    </row>
    <row r="1346" s="2" customFormat="1" ht="24.15" customHeight="1">
      <c r="A1346" s="40"/>
      <c r="B1346" s="41"/>
      <c r="C1346" s="230" t="s">
        <v>1489</v>
      </c>
      <c r="D1346" s="230" t="s">
        <v>204</v>
      </c>
      <c r="E1346" s="231" t="s">
        <v>1490</v>
      </c>
      <c r="F1346" s="232" t="s">
        <v>1491</v>
      </c>
      <c r="G1346" s="233" t="s">
        <v>254</v>
      </c>
      <c r="H1346" s="234">
        <v>227.97999999999999</v>
      </c>
      <c r="I1346" s="235"/>
      <c r="J1346" s="236">
        <f>ROUND(I1346*H1346,2)</f>
        <v>0</v>
      </c>
      <c r="K1346" s="232" t="s">
        <v>208</v>
      </c>
      <c r="L1346" s="46"/>
      <c r="M1346" s="237" t="s">
        <v>1</v>
      </c>
      <c r="N1346" s="238" t="s">
        <v>38</v>
      </c>
      <c r="O1346" s="93"/>
      <c r="P1346" s="239">
        <f>O1346*H1346</f>
        <v>0</v>
      </c>
      <c r="Q1346" s="239">
        <v>0</v>
      </c>
      <c r="R1346" s="239">
        <f>Q1346*H1346</f>
        <v>0</v>
      </c>
      <c r="S1346" s="239">
        <v>0</v>
      </c>
      <c r="T1346" s="240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1" t="s">
        <v>317</v>
      </c>
      <c r="AT1346" s="241" t="s">
        <v>204</v>
      </c>
      <c r="AU1346" s="241" t="s">
        <v>82</v>
      </c>
      <c r="AY1346" s="19" t="s">
        <v>202</v>
      </c>
      <c r="BE1346" s="242">
        <f>IF(N1346="základní",J1346,0)</f>
        <v>0</v>
      </c>
      <c r="BF1346" s="242">
        <f>IF(N1346="snížená",J1346,0)</f>
        <v>0</v>
      </c>
      <c r="BG1346" s="242">
        <f>IF(N1346="zákl. přenesená",J1346,0)</f>
        <v>0</v>
      </c>
      <c r="BH1346" s="242">
        <f>IF(N1346="sníž. přenesená",J1346,0)</f>
        <v>0</v>
      </c>
      <c r="BI1346" s="242">
        <f>IF(N1346="nulová",J1346,0)</f>
        <v>0</v>
      </c>
      <c r="BJ1346" s="19" t="s">
        <v>80</v>
      </c>
      <c r="BK1346" s="242">
        <f>ROUND(I1346*H1346,2)</f>
        <v>0</v>
      </c>
      <c r="BL1346" s="19" t="s">
        <v>317</v>
      </c>
      <c r="BM1346" s="241" t="s">
        <v>1492</v>
      </c>
    </row>
    <row r="1347" s="2" customFormat="1" ht="16.5" customHeight="1">
      <c r="A1347" s="40"/>
      <c r="B1347" s="41"/>
      <c r="C1347" s="287" t="s">
        <v>1493</v>
      </c>
      <c r="D1347" s="287" t="s">
        <v>534</v>
      </c>
      <c r="E1347" s="288" t="s">
        <v>1494</v>
      </c>
      <c r="F1347" s="289" t="s">
        <v>1495</v>
      </c>
      <c r="G1347" s="290" t="s">
        <v>297</v>
      </c>
      <c r="H1347" s="291">
        <v>0.074999999999999997</v>
      </c>
      <c r="I1347" s="292"/>
      <c r="J1347" s="293">
        <f>ROUND(I1347*H1347,2)</f>
        <v>0</v>
      </c>
      <c r="K1347" s="289" t="s">
        <v>208</v>
      </c>
      <c r="L1347" s="294"/>
      <c r="M1347" s="295" t="s">
        <v>1</v>
      </c>
      <c r="N1347" s="296" t="s">
        <v>38</v>
      </c>
      <c r="O1347" s="93"/>
      <c r="P1347" s="239">
        <f>O1347*H1347</f>
        <v>0</v>
      </c>
      <c r="Q1347" s="239">
        <v>1</v>
      </c>
      <c r="R1347" s="239">
        <f>Q1347*H1347</f>
        <v>0.074999999999999997</v>
      </c>
      <c r="S1347" s="239">
        <v>0</v>
      </c>
      <c r="T1347" s="240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1" t="s">
        <v>442</v>
      </c>
      <c r="AT1347" s="241" t="s">
        <v>534</v>
      </c>
      <c r="AU1347" s="241" t="s">
        <v>82</v>
      </c>
      <c r="AY1347" s="19" t="s">
        <v>202</v>
      </c>
      <c r="BE1347" s="242">
        <f>IF(N1347="základní",J1347,0)</f>
        <v>0</v>
      </c>
      <c r="BF1347" s="242">
        <f>IF(N1347="snížená",J1347,0)</f>
        <v>0</v>
      </c>
      <c r="BG1347" s="242">
        <f>IF(N1347="zákl. přenesená",J1347,0)</f>
        <v>0</v>
      </c>
      <c r="BH1347" s="242">
        <f>IF(N1347="sníž. přenesená",J1347,0)</f>
        <v>0</v>
      </c>
      <c r="BI1347" s="242">
        <f>IF(N1347="nulová",J1347,0)</f>
        <v>0</v>
      </c>
      <c r="BJ1347" s="19" t="s">
        <v>80</v>
      </c>
      <c r="BK1347" s="242">
        <f>ROUND(I1347*H1347,2)</f>
        <v>0</v>
      </c>
      <c r="BL1347" s="19" t="s">
        <v>317</v>
      </c>
      <c r="BM1347" s="241" t="s">
        <v>1496</v>
      </c>
    </row>
    <row r="1348" s="2" customFormat="1">
      <c r="A1348" s="40"/>
      <c r="B1348" s="41"/>
      <c r="C1348" s="42"/>
      <c r="D1348" s="245" t="s">
        <v>586</v>
      </c>
      <c r="E1348" s="42"/>
      <c r="F1348" s="297" t="s">
        <v>1497</v>
      </c>
      <c r="G1348" s="42"/>
      <c r="H1348" s="42"/>
      <c r="I1348" s="298"/>
      <c r="J1348" s="42"/>
      <c r="K1348" s="42"/>
      <c r="L1348" s="46"/>
      <c r="M1348" s="299"/>
      <c r="N1348" s="300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586</v>
      </c>
      <c r="AU1348" s="19" t="s">
        <v>82</v>
      </c>
    </row>
    <row r="1349" s="14" customFormat="1">
      <c r="A1349" s="14"/>
      <c r="B1349" s="254"/>
      <c r="C1349" s="255"/>
      <c r="D1349" s="245" t="s">
        <v>211</v>
      </c>
      <c r="E1349" s="256" t="s">
        <v>1</v>
      </c>
      <c r="F1349" s="257" t="s">
        <v>1498</v>
      </c>
      <c r="G1349" s="255"/>
      <c r="H1349" s="258">
        <v>0.074999999999999997</v>
      </c>
      <c r="I1349" s="259"/>
      <c r="J1349" s="255"/>
      <c r="K1349" s="255"/>
      <c r="L1349" s="260"/>
      <c r="M1349" s="261"/>
      <c r="N1349" s="262"/>
      <c r="O1349" s="262"/>
      <c r="P1349" s="262"/>
      <c r="Q1349" s="262"/>
      <c r="R1349" s="262"/>
      <c r="S1349" s="262"/>
      <c r="T1349" s="26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4" t="s">
        <v>211</v>
      </c>
      <c r="AU1349" s="264" t="s">
        <v>82</v>
      </c>
      <c r="AV1349" s="14" t="s">
        <v>82</v>
      </c>
      <c r="AW1349" s="14" t="s">
        <v>30</v>
      </c>
      <c r="AX1349" s="14" t="s">
        <v>80</v>
      </c>
      <c r="AY1349" s="264" t="s">
        <v>202</v>
      </c>
    </row>
    <row r="1350" s="2" customFormat="1" ht="24.15" customHeight="1">
      <c r="A1350" s="40"/>
      <c r="B1350" s="41"/>
      <c r="C1350" s="230" t="s">
        <v>1499</v>
      </c>
      <c r="D1350" s="230" t="s">
        <v>204</v>
      </c>
      <c r="E1350" s="231" t="s">
        <v>1500</v>
      </c>
      <c r="F1350" s="232" t="s">
        <v>1501</v>
      </c>
      <c r="G1350" s="233" t="s">
        <v>254</v>
      </c>
      <c r="H1350" s="234">
        <v>188.56100000000001</v>
      </c>
      <c r="I1350" s="235"/>
      <c r="J1350" s="236">
        <f>ROUND(I1350*H1350,2)</f>
        <v>0</v>
      </c>
      <c r="K1350" s="232" t="s">
        <v>208</v>
      </c>
      <c r="L1350" s="46"/>
      <c r="M1350" s="237" t="s">
        <v>1</v>
      </c>
      <c r="N1350" s="238" t="s">
        <v>38</v>
      </c>
      <c r="O1350" s="93"/>
      <c r="P1350" s="239">
        <f>O1350*H1350</f>
        <v>0</v>
      </c>
      <c r="Q1350" s="239">
        <v>0</v>
      </c>
      <c r="R1350" s="239">
        <f>Q1350*H1350</f>
        <v>0</v>
      </c>
      <c r="S1350" s="239">
        <v>0</v>
      </c>
      <c r="T1350" s="240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1" t="s">
        <v>317</v>
      </c>
      <c r="AT1350" s="241" t="s">
        <v>204</v>
      </c>
      <c r="AU1350" s="241" t="s">
        <v>82</v>
      </c>
      <c r="AY1350" s="19" t="s">
        <v>202</v>
      </c>
      <c r="BE1350" s="242">
        <f>IF(N1350="základní",J1350,0)</f>
        <v>0</v>
      </c>
      <c r="BF1350" s="242">
        <f>IF(N1350="snížená",J1350,0)</f>
        <v>0</v>
      </c>
      <c r="BG1350" s="242">
        <f>IF(N1350="zákl. přenesená",J1350,0)</f>
        <v>0</v>
      </c>
      <c r="BH1350" s="242">
        <f>IF(N1350="sníž. přenesená",J1350,0)</f>
        <v>0</v>
      </c>
      <c r="BI1350" s="242">
        <f>IF(N1350="nulová",J1350,0)</f>
        <v>0</v>
      </c>
      <c r="BJ1350" s="19" t="s">
        <v>80</v>
      </c>
      <c r="BK1350" s="242">
        <f>ROUND(I1350*H1350,2)</f>
        <v>0</v>
      </c>
      <c r="BL1350" s="19" t="s">
        <v>317</v>
      </c>
      <c r="BM1350" s="241" t="s">
        <v>1502</v>
      </c>
    </row>
    <row r="1351" s="2" customFormat="1" ht="16.5" customHeight="1">
      <c r="A1351" s="40"/>
      <c r="B1351" s="41"/>
      <c r="C1351" s="287" t="s">
        <v>1503</v>
      </c>
      <c r="D1351" s="287" t="s">
        <v>534</v>
      </c>
      <c r="E1351" s="288" t="s">
        <v>1494</v>
      </c>
      <c r="F1351" s="289" t="s">
        <v>1495</v>
      </c>
      <c r="G1351" s="290" t="s">
        <v>297</v>
      </c>
      <c r="H1351" s="291">
        <v>0.064000000000000001</v>
      </c>
      <c r="I1351" s="292"/>
      <c r="J1351" s="293">
        <f>ROUND(I1351*H1351,2)</f>
        <v>0</v>
      </c>
      <c r="K1351" s="289" t="s">
        <v>208</v>
      </c>
      <c r="L1351" s="294"/>
      <c r="M1351" s="295" t="s">
        <v>1</v>
      </c>
      <c r="N1351" s="296" t="s">
        <v>38</v>
      </c>
      <c r="O1351" s="93"/>
      <c r="P1351" s="239">
        <f>O1351*H1351</f>
        <v>0</v>
      </c>
      <c r="Q1351" s="239">
        <v>1</v>
      </c>
      <c r="R1351" s="239">
        <f>Q1351*H1351</f>
        <v>0.064000000000000001</v>
      </c>
      <c r="S1351" s="239">
        <v>0</v>
      </c>
      <c r="T1351" s="240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1" t="s">
        <v>442</v>
      </c>
      <c r="AT1351" s="241" t="s">
        <v>534</v>
      </c>
      <c r="AU1351" s="241" t="s">
        <v>82</v>
      </c>
      <c r="AY1351" s="19" t="s">
        <v>202</v>
      </c>
      <c r="BE1351" s="242">
        <f>IF(N1351="základní",J1351,0)</f>
        <v>0</v>
      </c>
      <c r="BF1351" s="242">
        <f>IF(N1351="snížená",J1351,0)</f>
        <v>0</v>
      </c>
      <c r="BG1351" s="242">
        <f>IF(N1351="zákl. přenesená",J1351,0)</f>
        <v>0</v>
      </c>
      <c r="BH1351" s="242">
        <f>IF(N1351="sníž. přenesená",J1351,0)</f>
        <v>0</v>
      </c>
      <c r="BI1351" s="242">
        <f>IF(N1351="nulová",J1351,0)</f>
        <v>0</v>
      </c>
      <c r="BJ1351" s="19" t="s">
        <v>80</v>
      </c>
      <c r="BK1351" s="242">
        <f>ROUND(I1351*H1351,2)</f>
        <v>0</v>
      </c>
      <c r="BL1351" s="19" t="s">
        <v>317</v>
      </c>
      <c r="BM1351" s="241" t="s">
        <v>1504</v>
      </c>
    </row>
    <row r="1352" s="2" customFormat="1">
      <c r="A1352" s="40"/>
      <c r="B1352" s="41"/>
      <c r="C1352" s="42"/>
      <c r="D1352" s="245" t="s">
        <v>586</v>
      </c>
      <c r="E1352" s="42"/>
      <c r="F1352" s="297" t="s">
        <v>1497</v>
      </c>
      <c r="G1352" s="42"/>
      <c r="H1352" s="42"/>
      <c r="I1352" s="298"/>
      <c r="J1352" s="42"/>
      <c r="K1352" s="42"/>
      <c r="L1352" s="46"/>
      <c r="M1352" s="299"/>
      <c r="N1352" s="300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586</v>
      </c>
      <c r="AU1352" s="19" t="s">
        <v>82</v>
      </c>
    </row>
    <row r="1353" s="14" customFormat="1">
      <c r="A1353" s="14"/>
      <c r="B1353" s="254"/>
      <c r="C1353" s="255"/>
      <c r="D1353" s="245" t="s">
        <v>211</v>
      </c>
      <c r="E1353" s="256" t="s">
        <v>1</v>
      </c>
      <c r="F1353" s="257" t="s">
        <v>1505</v>
      </c>
      <c r="G1353" s="255"/>
      <c r="H1353" s="258">
        <v>0.064000000000000001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4" t="s">
        <v>211</v>
      </c>
      <c r="AU1353" s="264" t="s">
        <v>82</v>
      </c>
      <c r="AV1353" s="14" t="s">
        <v>82</v>
      </c>
      <c r="AW1353" s="14" t="s">
        <v>30</v>
      </c>
      <c r="AX1353" s="14" t="s">
        <v>80</v>
      </c>
      <c r="AY1353" s="264" t="s">
        <v>202</v>
      </c>
    </row>
    <row r="1354" s="2" customFormat="1" ht="24.15" customHeight="1">
      <c r="A1354" s="40"/>
      <c r="B1354" s="41"/>
      <c r="C1354" s="230" t="s">
        <v>1506</v>
      </c>
      <c r="D1354" s="230" t="s">
        <v>204</v>
      </c>
      <c r="E1354" s="231" t="s">
        <v>1507</v>
      </c>
      <c r="F1354" s="232" t="s">
        <v>1508</v>
      </c>
      <c r="G1354" s="233" t="s">
        <v>254</v>
      </c>
      <c r="H1354" s="234">
        <v>227.97999999999999</v>
      </c>
      <c r="I1354" s="235"/>
      <c r="J1354" s="236">
        <f>ROUND(I1354*H1354,2)</f>
        <v>0</v>
      </c>
      <c r="K1354" s="232" t="s">
        <v>208</v>
      </c>
      <c r="L1354" s="46"/>
      <c r="M1354" s="237" t="s">
        <v>1</v>
      </c>
      <c r="N1354" s="238" t="s">
        <v>38</v>
      </c>
      <c r="O1354" s="93"/>
      <c r="P1354" s="239">
        <f>O1354*H1354</f>
        <v>0</v>
      </c>
      <c r="Q1354" s="239">
        <v>0.00039825</v>
      </c>
      <c r="R1354" s="239">
        <f>Q1354*H1354</f>
        <v>0.090793034999999994</v>
      </c>
      <c r="S1354" s="239">
        <v>0</v>
      </c>
      <c r="T1354" s="240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1" t="s">
        <v>317</v>
      </c>
      <c r="AT1354" s="241" t="s">
        <v>204</v>
      </c>
      <c r="AU1354" s="241" t="s">
        <v>82</v>
      </c>
      <c r="AY1354" s="19" t="s">
        <v>202</v>
      </c>
      <c r="BE1354" s="242">
        <f>IF(N1354="základní",J1354,0)</f>
        <v>0</v>
      </c>
      <c r="BF1354" s="242">
        <f>IF(N1354="snížená",J1354,0)</f>
        <v>0</v>
      </c>
      <c r="BG1354" s="242">
        <f>IF(N1354="zákl. přenesená",J1354,0)</f>
        <v>0</v>
      </c>
      <c r="BH1354" s="242">
        <f>IF(N1354="sníž. přenesená",J1354,0)</f>
        <v>0</v>
      </c>
      <c r="BI1354" s="242">
        <f>IF(N1354="nulová",J1354,0)</f>
        <v>0</v>
      </c>
      <c r="BJ1354" s="19" t="s">
        <v>80</v>
      </c>
      <c r="BK1354" s="242">
        <f>ROUND(I1354*H1354,2)</f>
        <v>0</v>
      </c>
      <c r="BL1354" s="19" t="s">
        <v>317</v>
      </c>
      <c r="BM1354" s="241" t="s">
        <v>1509</v>
      </c>
    </row>
    <row r="1355" s="13" customFormat="1">
      <c r="A1355" s="13"/>
      <c r="B1355" s="243"/>
      <c r="C1355" s="244"/>
      <c r="D1355" s="245" t="s">
        <v>211</v>
      </c>
      <c r="E1355" s="246" t="s">
        <v>1</v>
      </c>
      <c r="F1355" s="247" t="s">
        <v>386</v>
      </c>
      <c r="G1355" s="244"/>
      <c r="H1355" s="246" t="s">
        <v>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3" t="s">
        <v>211</v>
      </c>
      <c r="AU1355" s="253" t="s">
        <v>82</v>
      </c>
      <c r="AV1355" s="13" t="s">
        <v>80</v>
      </c>
      <c r="AW1355" s="13" t="s">
        <v>30</v>
      </c>
      <c r="AX1355" s="13" t="s">
        <v>73</v>
      </c>
      <c r="AY1355" s="253" t="s">
        <v>202</v>
      </c>
    </row>
    <row r="1356" s="13" customFormat="1">
      <c r="A1356" s="13"/>
      <c r="B1356" s="243"/>
      <c r="C1356" s="244"/>
      <c r="D1356" s="245" t="s">
        <v>211</v>
      </c>
      <c r="E1356" s="246" t="s">
        <v>1</v>
      </c>
      <c r="F1356" s="247" t="s">
        <v>329</v>
      </c>
      <c r="G1356" s="244"/>
      <c r="H1356" s="246" t="s">
        <v>1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211</v>
      </c>
      <c r="AU1356" s="253" t="s">
        <v>82</v>
      </c>
      <c r="AV1356" s="13" t="s">
        <v>80</v>
      </c>
      <c r="AW1356" s="13" t="s">
        <v>30</v>
      </c>
      <c r="AX1356" s="13" t="s">
        <v>73</v>
      </c>
      <c r="AY1356" s="253" t="s">
        <v>202</v>
      </c>
    </row>
    <row r="1357" s="13" customFormat="1">
      <c r="A1357" s="13"/>
      <c r="B1357" s="243"/>
      <c r="C1357" s="244"/>
      <c r="D1357" s="245" t="s">
        <v>211</v>
      </c>
      <c r="E1357" s="246" t="s">
        <v>1</v>
      </c>
      <c r="F1357" s="247" t="s">
        <v>368</v>
      </c>
      <c r="G1357" s="244"/>
      <c r="H1357" s="246" t="s">
        <v>1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3" t="s">
        <v>211</v>
      </c>
      <c r="AU1357" s="253" t="s">
        <v>82</v>
      </c>
      <c r="AV1357" s="13" t="s">
        <v>80</v>
      </c>
      <c r="AW1357" s="13" t="s">
        <v>30</v>
      </c>
      <c r="AX1357" s="13" t="s">
        <v>73</v>
      </c>
      <c r="AY1357" s="253" t="s">
        <v>202</v>
      </c>
    </row>
    <row r="1358" s="13" customFormat="1">
      <c r="A1358" s="13"/>
      <c r="B1358" s="243"/>
      <c r="C1358" s="244"/>
      <c r="D1358" s="245" t="s">
        <v>211</v>
      </c>
      <c r="E1358" s="246" t="s">
        <v>1</v>
      </c>
      <c r="F1358" s="247" t="s">
        <v>387</v>
      </c>
      <c r="G1358" s="244"/>
      <c r="H1358" s="246" t="s">
        <v>1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3" t="s">
        <v>211</v>
      </c>
      <c r="AU1358" s="253" t="s">
        <v>82</v>
      </c>
      <c r="AV1358" s="13" t="s">
        <v>80</v>
      </c>
      <c r="AW1358" s="13" t="s">
        <v>30</v>
      </c>
      <c r="AX1358" s="13" t="s">
        <v>73</v>
      </c>
      <c r="AY1358" s="253" t="s">
        <v>202</v>
      </c>
    </row>
    <row r="1359" s="14" customFormat="1">
      <c r="A1359" s="14"/>
      <c r="B1359" s="254"/>
      <c r="C1359" s="255"/>
      <c r="D1359" s="245" t="s">
        <v>211</v>
      </c>
      <c r="E1359" s="256" t="s">
        <v>1</v>
      </c>
      <c r="F1359" s="257" t="s">
        <v>1510</v>
      </c>
      <c r="G1359" s="255"/>
      <c r="H1359" s="258">
        <v>113.86</v>
      </c>
      <c r="I1359" s="259"/>
      <c r="J1359" s="255"/>
      <c r="K1359" s="255"/>
      <c r="L1359" s="260"/>
      <c r="M1359" s="261"/>
      <c r="N1359" s="262"/>
      <c r="O1359" s="262"/>
      <c r="P1359" s="262"/>
      <c r="Q1359" s="262"/>
      <c r="R1359" s="262"/>
      <c r="S1359" s="262"/>
      <c r="T1359" s="26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4" t="s">
        <v>211</v>
      </c>
      <c r="AU1359" s="264" t="s">
        <v>82</v>
      </c>
      <c r="AV1359" s="14" t="s">
        <v>82</v>
      </c>
      <c r="AW1359" s="14" t="s">
        <v>30</v>
      </c>
      <c r="AX1359" s="14" t="s">
        <v>73</v>
      </c>
      <c r="AY1359" s="264" t="s">
        <v>202</v>
      </c>
    </row>
    <row r="1360" s="13" customFormat="1">
      <c r="A1360" s="13"/>
      <c r="B1360" s="243"/>
      <c r="C1360" s="244"/>
      <c r="D1360" s="245" t="s">
        <v>211</v>
      </c>
      <c r="E1360" s="246" t="s">
        <v>1</v>
      </c>
      <c r="F1360" s="247" t="s">
        <v>373</v>
      </c>
      <c r="G1360" s="244"/>
      <c r="H1360" s="246" t="s">
        <v>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3" t="s">
        <v>211</v>
      </c>
      <c r="AU1360" s="253" t="s">
        <v>82</v>
      </c>
      <c r="AV1360" s="13" t="s">
        <v>80</v>
      </c>
      <c r="AW1360" s="13" t="s">
        <v>30</v>
      </c>
      <c r="AX1360" s="13" t="s">
        <v>73</v>
      </c>
      <c r="AY1360" s="253" t="s">
        <v>202</v>
      </c>
    </row>
    <row r="1361" s="14" customFormat="1">
      <c r="A1361" s="14"/>
      <c r="B1361" s="254"/>
      <c r="C1361" s="255"/>
      <c r="D1361" s="245" t="s">
        <v>211</v>
      </c>
      <c r="E1361" s="256" t="s">
        <v>1</v>
      </c>
      <c r="F1361" s="257" t="s">
        <v>1511</v>
      </c>
      <c r="G1361" s="255"/>
      <c r="H1361" s="258">
        <v>49.43</v>
      </c>
      <c r="I1361" s="259"/>
      <c r="J1361" s="255"/>
      <c r="K1361" s="255"/>
      <c r="L1361" s="260"/>
      <c r="M1361" s="261"/>
      <c r="N1361" s="262"/>
      <c r="O1361" s="262"/>
      <c r="P1361" s="262"/>
      <c r="Q1361" s="262"/>
      <c r="R1361" s="262"/>
      <c r="S1361" s="262"/>
      <c r="T1361" s="26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4" t="s">
        <v>211</v>
      </c>
      <c r="AU1361" s="264" t="s">
        <v>82</v>
      </c>
      <c r="AV1361" s="14" t="s">
        <v>82</v>
      </c>
      <c r="AW1361" s="14" t="s">
        <v>30</v>
      </c>
      <c r="AX1361" s="14" t="s">
        <v>73</v>
      </c>
      <c r="AY1361" s="264" t="s">
        <v>202</v>
      </c>
    </row>
    <row r="1362" s="13" customFormat="1">
      <c r="A1362" s="13"/>
      <c r="B1362" s="243"/>
      <c r="C1362" s="244"/>
      <c r="D1362" s="245" t="s">
        <v>211</v>
      </c>
      <c r="E1362" s="246" t="s">
        <v>1</v>
      </c>
      <c r="F1362" s="247" t="s">
        <v>370</v>
      </c>
      <c r="G1362" s="244"/>
      <c r="H1362" s="246" t="s">
        <v>1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211</v>
      </c>
      <c r="AU1362" s="253" t="s">
        <v>82</v>
      </c>
      <c r="AV1362" s="13" t="s">
        <v>80</v>
      </c>
      <c r="AW1362" s="13" t="s">
        <v>30</v>
      </c>
      <c r="AX1362" s="13" t="s">
        <v>73</v>
      </c>
      <c r="AY1362" s="253" t="s">
        <v>202</v>
      </c>
    </row>
    <row r="1363" s="14" customFormat="1">
      <c r="A1363" s="14"/>
      <c r="B1363" s="254"/>
      <c r="C1363" s="255"/>
      <c r="D1363" s="245" t="s">
        <v>211</v>
      </c>
      <c r="E1363" s="256" t="s">
        <v>1</v>
      </c>
      <c r="F1363" s="257" t="s">
        <v>1512</v>
      </c>
      <c r="G1363" s="255"/>
      <c r="H1363" s="258">
        <v>64.689999999999998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4" t="s">
        <v>211</v>
      </c>
      <c r="AU1363" s="264" t="s">
        <v>82</v>
      </c>
      <c r="AV1363" s="14" t="s">
        <v>82</v>
      </c>
      <c r="AW1363" s="14" t="s">
        <v>30</v>
      </c>
      <c r="AX1363" s="14" t="s">
        <v>73</v>
      </c>
      <c r="AY1363" s="264" t="s">
        <v>202</v>
      </c>
    </row>
    <row r="1364" s="15" customFormat="1">
      <c r="A1364" s="15"/>
      <c r="B1364" s="265"/>
      <c r="C1364" s="266"/>
      <c r="D1364" s="245" t="s">
        <v>211</v>
      </c>
      <c r="E1364" s="267" t="s">
        <v>1</v>
      </c>
      <c r="F1364" s="268" t="s">
        <v>222</v>
      </c>
      <c r="G1364" s="266"/>
      <c r="H1364" s="269">
        <v>227.97999999999999</v>
      </c>
      <c r="I1364" s="270"/>
      <c r="J1364" s="266"/>
      <c r="K1364" s="266"/>
      <c r="L1364" s="271"/>
      <c r="M1364" s="272"/>
      <c r="N1364" s="273"/>
      <c r="O1364" s="273"/>
      <c r="P1364" s="273"/>
      <c r="Q1364" s="273"/>
      <c r="R1364" s="273"/>
      <c r="S1364" s="273"/>
      <c r="T1364" s="274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75" t="s">
        <v>211</v>
      </c>
      <c r="AU1364" s="275" t="s">
        <v>82</v>
      </c>
      <c r="AV1364" s="15" t="s">
        <v>209</v>
      </c>
      <c r="AW1364" s="15" t="s">
        <v>30</v>
      </c>
      <c r="AX1364" s="15" t="s">
        <v>80</v>
      </c>
      <c r="AY1364" s="275" t="s">
        <v>202</v>
      </c>
    </row>
    <row r="1365" s="2" customFormat="1" ht="49.05" customHeight="1">
      <c r="A1365" s="40"/>
      <c r="B1365" s="41"/>
      <c r="C1365" s="287" t="s">
        <v>1513</v>
      </c>
      <c r="D1365" s="287" t="s">
        <v>534</v>
      </c>
      <c r="E1365" s="288" t="s">
        <v>1514</v>
      </c>
      <c r="F1365" s="289" t="s">
        <v>1515</v>
      </c>
      <c r="G1365" s="290" t="s">
        <v>254</v>
      </c>
      <c r="H1365" s="291">
        <v>265.71100000000001</v>
      </c>
      <c r="I1365" s="292"/>
      <c r="J1365" s="293">
        <f>ROUND(I1365*H1365,2)</f>
        <v>0</v>
      </c>
      <c r="K1365" s="289" t="s">
        <v>208</v>
      </c>
      <c r="L1365" s="294"/>
      <c r="M1365" s="295" t="s">
        <v>1</v>
      </c>
      <c r="N1365" s="296" t="s">
        <v>38</v>
      </c>
      <c r="O1365" s="93"/>
      <c r="P1365" s="239">
        <f>O1365*H1365</f>
        <v>0</v>
      </c>
      <c r="Q1365" s="239">
        <v>0.0064000000000000003</v>
      </c>
      <c r="R1365" s="239">
        <f>Q1365*H1365</f>
        <v>1.7005504000000002</v>
      </c>
      <c r="S1365" s="239">
        <v>0</v>
      </c>
      <c r="T1365" s="240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41" t="s">
        <v>442</v>
      </c>
      <c r="AT1365" s="241" t="s">
        <v>534</v>
      </c>
      <c r="AU1365" s="241" t="s">
        <v>82</v>
      </c>
      <c r="AY1365" s="19" t="s">
        <v>202</v>
      </c>
      <c r="BE1365" s="242">
        <f>IF(N1365="základní",J1365,0)</f>
        <v>0</v>
      </c>
      <c r="BF1365" s="242">
        <f>IF(N1365="snížená",J1365,0)</f>
        <v>0</v>
      </c>
      <c r="BG1365" s="242">
        <f>IF(N1365="zákl. přenesená",J1365,0)</f>
        <v>0</v>
      </c>
      <c r="BH1365" s="242">
        <f>IF(N1365="sníž. přenesená",J1365,0)</f>
        <v>0</v>
      </c>
      <c r="BI1365" s="242">
        <f>IF(N1365="nulová",J1365,0)</f>
        <v>0</v>
      </c>
      <c r="BJ1365" s="19" t="s">
        <v>80</v>
      </c>
      <c r="BK1365" s="242">
        <f>ROUND(I1365*H1365,2)</f>
        <v>0</v>
      </c>
      <c r="BL1365" s="19" t="s">
        <v>317</v>
      </c>
      <c r="BM1365" s="241" t="s">
        <v>1516</v>
      </c>
    </row>
    <row r="1366" s="14" customFormat="1">
      <c r="A1366" s="14"/>
      <c r="B1366" s="254"/>
      <c r="C1366" s="255"/>
      <c r="D1366" s="245" t="s">
        <v>211</v>
      </c>
      <c r="E1366" s="256" t="s">
        <v>1</v>
      </c>
      <c r="F1366" s="257" t="s">
        <v>1517</v>
      </c>
      <c r="G1366" s="255"/>
      <c r="H1366" s="258">
        <v>265.71100000000001</v>
      </c>
      <c r="I1366" s="259"/>
      <c r="J1366" s="255"/>
      <c r="K1366" s="255"/>
      <c r="L1366" s="260"/>
      <c r="M1366" s="261"/>
      <c r="N1366" s="262"/>
      <c r="O1366" s="262"/>
      <c r="P1366" s="262"/>
      <c r="Q1366" s="262"/>
      <c r="R1366" s="262"/>
      <c r="S1366" s="262"/>
      <c r="T1366" s="26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4" t="s">
        <v>211</v>
      </c>
      <c r="AU1366" s="264" t="s">
        <v>82</v>
      </c>
      <c r="AV1366" s="14" t="s">
        <v>82</v>
      </c>
      <c r="AW1366" s="14" t="s">
        <v>30</v>
      </c>
      <c r="AX1366" s="14" t="s">
        <v>80</v>
      </c>
      <c r="AY1366" s="264" t="s">
        <v>202</v>
      </c>
    </row>
    <row r="1367" s="2" customFormat="1" ht="55.5" customHeight="1">
      <c r="A1367" s="40"/>
      <c r="B1367" s="41"/>
      <c r="C1367" s="287" t="s">
        <v>1518</v>
      </c>
      <c r="D1367" s="287" t="s">
        <v>534</v>
      </c>
      <c r="E1367" s="288" t="s">
        <v>1519</v>
      </c>
      <c r="F1367" s="289" t="s">
        <v>1520</v>
      </c>
      <c r="G1367" s="290" t="s">
        <v>254</v>
      </c>
      <c r="H1367" s="291">
        <v>265.71100000000001</v>
      </c>
      <c r="I1367" s="292"/>
      <c r="J1367" s="293">
        <f>ROUND(I1367*H1367,2)</f>
        <v>0</v>
      </c>
      <c r="K1367" s="289" t="s">
        <v>208</v>
      </c>
      <c r="L1367" s="294"/>
      <c r="M1367" s="295" t="s">
        <v>1</v>
      </c>
      <c r="N1367" s="296" t="s">
        <v>38</v>
      </c>
      <c r="O1367" s="93"/>
      <c r="P1367" s="239">
        <f>O1367*H1367</f>
        <v>0</v>
      </c>
      <c r="Q1367" s="239">
        <v>0.0047000000000000002</v>
      </c>
      <c r="R1367" s="239">
        <f>Q1367*H1367</f>
        <v>1.2488417000000001</v>
      </c>
      <c r="S1367" s="239">
        <v>0</v>
      </c>
      <c r="T1367" s="240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1" t="s">
        <v>442</v>
      </c>
      <c r="AT1367" s="241" t="s">
        <v>534</v>
      </c>
      <c r="AU1367" s="241" t="s">
        <v>82</v>
      </c>
      <c r="AY1367" s="19" t="s">
        <v>202</v>
      </c>
      <c r="BE1367" s="242">
        <f>IF(N1367="základní",J1367,0)</f>
        <v>0</v>
      </c>
      <c r="BF1367" s="242">
        <f>IF(N1367="snížená",J1367,0)</f>
        <v>0</v>
      </c>
      <c r="BG1367" s="242">
        <f>IF(N1367="zákl. přenesená",J1367,0)</f>
        <v>0</v>
      </c>
      <c r="BH1367" s="242">
        <f>IF(N1367="sníž. přenesená",J1367,0)</f>
        <v>0</v>
      </c>
      <c r="BI1367" s="242">
        <f>IF(N1367="nulová",J1367,0)</f>
        <v>0</v>
      </c>
      <c r="BJ1367" s="19" t="s">
        <v>80</v>
      </c>
      <c r="BK1367" s="242">
        <f>ROUND(I1367*H1367,2)</f>
        <v>0</v>
      </c>
      <c r="BL1367" s="19" t="s">
        <v>317</v>
      </c>
      <c r="BM1367" s="241" t="s">
        <v>1521</v>
      </c>
    </row>
    <row r="1368" s="14" customFormat="1">
      <c r="A1368" s="14"/>
      <c r="B1368" s="254"/>
      <c r="C1368" s="255"/>
      <c r="D1368" s="245" t="s">
        <v>211</v>
      </c>
      <c r="E1368" s="256" t="s">
        <v>1</v>
      </c>
      <c r="F1368" s="257" t="s">
        <v>1517</v>
      </c>
      <c r="G1368" s="255"/>
      <c r="H1368" s="258">
        <v>265.71100000000001</v>
      </c>
      <c r="I1368" s="259"/>
      <c r="J1368" s="255"/>
      <c r="K1368" s="255"/>
      <c r="L1368" s="260"/>
      <c r="M1368" s="261"/>
      <c r="N1368" s="262"/>
      <c r="O1368" s="262"/>
      <c r="P1368" s="262"/>
      <c r="Q1368" s="262"/>
      <c r="R1368" s="262"/>
      <c r="S1368" s="262"/>
      <c r="T1368" s="26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4" t="s">
        <v>211</v>
      </c>
      <c r="AU1368" s="264" t="s">
        <v>82</v>
      </c>
      <c r="AV1368" s="14" t="s">
        <v>82</v>
      </c>
      <c r="AW1368" s="14" t="s">
        <v>30</v>
      </c>
      <c r="AX1368" s="14" t="s">
        <v>80</v>
      </c>
      <c r="AY1368" s="264" t="s">
        <v>202</v>
      </c>
    </row>
    <row r="1369" s="2" customFormat="1" ht="24.15" customHeight="1">
      <c r="A1369" s="40"/>
      <c r="B1369" s="41"/>
      <c r="C1369" s="230" t="s">
        <v>1522</v>
      </c>
      <c r="D1369" s="230" t="s">
        <v>204</v>
      </c>
      <c r="E1369" s="231" t="s">
        <v>1523</v>
      </c>
      <c r="F1369" s="232" t="s">
        <v>1524</v>
      </c>
      <c r="G1369" s="233" t="s">
        <v>254</v>
      </c>
      <c r="H1369" s="234">
        <v>188.56100000000001</v>
      </c>
      <c r="I1369" s="235"/>
      <c r="J1369" s="236">
        <f>ROUND(I1369*H1369,2)</f>
        <v>0</v>
      </c>
      <c r="K1369" s="232" t="s">
        <v>208</v>
      </c>
      <c r="L1369" s="46"/>
      <c r="M1369" s="237" t="s">
        <v>1</v>
      </c>
      <c r="N1369" s="238" t="s">
        <v>38</v>
      </c>
      <c r="O1369" s="93"/>
      <c r="P1369" s="239">
        <f>O1369*H1369</f>
        <v>0</v>
      </c>
      <c r="Q1369" s="239">
        <v>0.00039825</v>
      </c>
      <c r="R1369" s="239">
        <f>Q1369*H1369</f>
        <v>0.075094418250000003</v>
      </c>
      <c r="S1369" s="239">
        <v>0</v>
      </c>
      <c r="T1369" s="240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41" t="s">
        <v>317</v>
      </c>
      <c r="AT1369" s="241" t="s">
        <v>204</v>
      </c>
      <c r="AU1369" s="241" t="s">
        <v>82</v>
      </c>
      <c r="AY1369" s="19" t="s">
        <v>202</v>
      </c>
      <c r="BE1369" s="242">
        <f>IF(N1369="základní",J1369,0)</f>
        <v>0</v>
      </c>
      <c r="BF1369" s="242">
        <f>IF(N1369="snížená",J1369,0)</f>
        <v>0</v>
      </c>
      <c r="BG1369" s="242">
        <f>IF(N1369="zákl. přenesená",J1369,0)</f>
        <v>0</v>
      </c>
      <c r="BH1369" s="242">
        <f>IF(N1369="sníž. přenesená",J1369,0)</f>
        <v>0</v>
      </c>
      <c r="BI1369" s="242">
        <f>IF(N1369="nulová",J1369,0)</f>
        <v>0</v>
      </c>
      <c r="BJ1369" s="19" t="s">
        <v>80</v>
      </c>
      <c r="BK1369" s="242">
        <f>ROUND(I1369*H1369,2)</f>
        <v>0</v>
      </c>
      <c r="BL1369" s="19" t="s">
        <v>317</v>
      </c>
      <c r="BM1369" s="241" t="s">
        <v>1525</v>
      </c>
    </row>
    <row r="1370" s="13" customFormat="1">
      <c r="A1370" s="13"/>
      <c r="B1370" s="243"/>
      <c r="C1370" s="244"/>
      <c r="D1370" s="245" t="s">
        <v>211</v>
      </c>
      <c r="E1370" s="246" t="s">
        <v>1</v>
      </c>
      <c r="F1370" s="247" t="s">
        <v>368</v>
      </c>
      <c r="G1370" s="244"/>
      <c r="H1370" s="246" t="s">
        <v>1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3" t="s">
        <v>211</v>
      </c>
      <c r="AU1370" s="253" t="s">
        <v>82</v>
      </c>
      <c r="AV1370" s="13" t="s">
        <v>80</v>
      </c>
      <c r="AW1370" s="13" t="s">
        <v>30</v>
      </c>
      <c r="AX1370" s="13" t="s">
        <v>73</v>
      </c>
      <c r="AY1370" s="253" t="s">
        <v>202</v>
      </c>
    </row>
    <row r="1371" s="13" customFormat="1">
      <c r="A1371" s="13"/>
      <c r="B1371" s="243"/>
      <c r="C1371" s="244"/>
      <c r="D1371" s="245" t="s">
        <v>211</v>
      </c>
      <c r="E1371" s="246" t="s">
        <v>1</v>
      </c>
      <c r="F1371" s="247" t="s">
        <v>373</v>
      </c>
      <c r="G1371" s="244"/>
      <c r="H1371" s="246" t="s">
        <v>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3" t="s">
        <v>211</v>
      </c>
      <c r="AU1371" s="253" t="s">
        <v>82</v>
      </c>
      <c r="AV1371" s="13" t="s">
        <v>80</v>
      </c>
      <c r="AW1371" s="13" t="s">
        <v>30</v>
      </c>
      <c r="AX1371" s="13" t="s">
        <v>73</v>
      </c>
      <c r="AY1371" s="253" t="s">
        <v>202</v>
      </c>
    </row>
    <row r="1372" s="14" customFormat="1">
      <c r="A1372" s="14"/>
      <c r="B1372" s="254"/>
      <c r="C1372" s="255"/>
      <c r="D1372" s="245" t="s">
        <v>211</v>
      </c>
      <c r="E1372" s="256" t="s">
        <v>1</v>
      </c>
      <c r="F1372" s="257" t="s">
        <v>511</v>
      </c>
      <c r="G1372" s="255"/>
      <c r="H1372" s="258">
        <v>98.599999999999994</v>
      </c>
      <c r="I1372" s="259"/>
      <c r="J1372" s="255"/>
      <c r="K1372" s="255"/>
      <c r="L1372" s="260"/>
      <c r="M1372" s="261"/>
      <c r="N1372" s="262"/>
      <c r="O1372" s="262"/>
      <c r="P1372" s="262"/>
      <c r="Q1372" s="262"/>
      <c r="R1372" s="262"/>
      <c r="S1372" s="262"/>
      <c r="T1372" s="26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4" t="s">
        <v>211</v>
      </c>
      <c r="AU1372" s="264" t="s">
        <v>82</v>
      </c>
      <c r="AV1372" s="14" t="s">
        <v>82</v>
      </c>
      <c r="AW1372" s="14" t="s">
        <v>30</v>
      </c>
      <c r="AX1372" s="14" t="s">
        <v>73</v>
      </c>
      <c r="AY1372" s="264" t="s">
        <v>202</v>
      </c>
    </row>
    <row r="1373" s="13" customFormat="1">
      <c r="A1373" s="13"/>
      <c r="B1373" s="243"/>
      <c r="C1373" s="244"/>
      <c r="D1373" s="245" t="s">
        <v>211</v>
      </c>
      <c r="E1373" s="246" t="s">
        <v>1</v>
      </c>
      <c r="F1373" s="247" t="s">
        <v>387</v>
      </c>
      <c r="G1373" s="244"/>
      <c r="H1373" s="246" t="s">
        <v>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3" t="s">
        <v>211</v>
      </c>
      <c r="AU1373" s="253" t="s">
        <v>82</v>
      </c>
      <c r="AV1373" s="13" t="s">
        <v>80</v>
      </c>
      <c r="AW1373" s="13" t="s">
        <v>30</v>
      </c>
      <c r="AX1373" s="13" t="s">
        <v>73</v>
      </c>
      <c r="AY1373" s="253" t="s">
        <v>202</v>
      </c>
    </row>
    <row r="1374" s="14" customFormat="1">
      <c r="A1374" s="14"/>
      <c r="B1374" s="254"/>
      <c r="C1374" s="255"/>
      <c r="D1374" s="245" t="s">
        <v>211</v>
      </c>
      <c r="E1374" s="256" t="s">
        <v>1</v>
      </c>
      <c r="F1374" s="257" t="s">
        <v>1526</v>
      </c>
      <c r="G1374" s="255"/>
      <c r="H1374" s="258">
        <v>12.201000000000001</v>
      </c>
      <c r="I1374" s="259"/>
      <c r="J1374" s="255"/>
      <c r="K1374" s="255"/>
      <c r="L1374" s="260"/>
      <c r="M1374" s="261"/>
      <c r="N1374" s="262"/>
      <c r="O1374" s="262"/>
      <c r="P1374" s="262"/>
      <c r="Q1374" s="262"/>
      <c r="R1374" s="262"/>
      <c r="S1374" s="262"/>
      <c r="T1374" s="26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4" t="s">
        <v>211</v>
      </c>
      <c r="AU1374" s="264" t="s">
        <v>82</v>
      </c>
      <c r="AV1374" s="14" t="s">
        <v>82</v>
      </c>
      <c r="AW1374" s="14" t="s">
        <v>30</v>
      </c>
      <c r="AX1374" s="14" t="s">
        <v>73</v>
      </c>
      <c r="AY1374" s="264" t="s">
        <v>202</v>
      </c>
    </row>
    <row r="1375" s="14" customFormat="1">
      <c r="A1375" s="14"/>
      <c r="B1375" s="254"/>
      <c r="C1375" s="255"/>
      <c r="D1375" s="245" t="s">
        <v>211</v>
      </c>
      <c r="E1375" s="256" t="s">
        <v>1</v>
      </c>
      <c r="F1375" s="257" t="s">
        <v>1527</v>
      </c>
      <c r="G1375" s="255"/>
      <c r="H1375" s="258">
        <v>19.140000000000001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4" t="s">
        <v>211</v>
      </c>
      <c r="AU1375" s="264" t="s">
        <v>82</v>
      </c>
      <c r="AV1375" s="14" t="s">
        <v>82</v>
      </c>
      <c r="AW1375" s="14" t="s">
        <v>30</v>
      </c>
      <c r="AX1375" s="14" t="s">
        <v>73</v>
      </c>
      <c r="AY1375" s="264" t="s">
        <v>202</v>
      </c>
    </row>
    <row r="1376" s="13" customFormat="1">
      <c r="A1376" s="13"/>
      <c r="B1376" s="243"/>
      <c r="C1376" s="244"/>
      <c r="D1376" s="245" t="s">
        <v>211</v>
      </c>
      <c r="E1376" s="246" t="s">
        <v>1</v>
      </c>
      <c r="F1376" s="247" t="s">
        <v>370</v>
      </c>
      <c r="G1376" s="244"/>
      <c r="H1376" s="246" t="s">
        <v>1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3" t="s">
        <v>211</v>
      </c>
      <c r="AU1376" s="253" t="s">
        <v>82</v>
      </c>
      <c r="AV1376" s="13" t="s">
        <v>80</v>
      </c>
      <c r="AW1376" s="13" t="s">
        <v>30</v>
      </c>
      <c r="AX1376" s="13" t="s">
        <v>73</v>
      </c>
      <c r="AY1376" s="253" t="s">
        <v>202</v>
      </c>
    </row>
    <row r="1377" s="14" customFormat="1">
      <c r="A1377" s="14"/>
      <c r="B1377" s="254"/>
      <c r="C1377" s="255"/>
      <c r="D1377" s="245" t="s">
        <v>211</v>
      </c>
      <c r="E1377" s="256" t="s">
        <v>1</v>
      </c>
      <c r="F1377" s="257" t="s">
        <v>1528</v>
      </c>
      <c r="G1377" s="255"/>
      <c r="H1377" s="258">
        <v>50.729999999999997</v>
      </c>
      <c r="I1377" s="259"/>
      <c r="J1377" s="255"/>
      <c r="K1377" s="255"/>
      <c r="L1377" s="260"/>
      <c r="M1377" s="261"/>
      <c r="N1377" s="262"/>
      <c r="O1377" s="262"/>
      <c r="P1377" s="262"/>
      <c r="Q1377" s="262"/>
      <c r="R1377" s="262"/>
      <c r="S1377" s="262"/>
      <c r="T1377" s="26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4" t="s">
        <v>211</v>
      </c>
      <c r="AU1377" s="264" t="s">
        <v>82</v>
      </c>
      <c r="AV1377" s="14" t="s">
        <v>82</v>
      </c>
      <c r="AW1377" s="14" t="s">
        <v>30</v>
      </c>
      <c r="AX1377" s="14" t="s">
        <v>73</v>
      </c>
      <c r="AY1377" s="264" t="s">
        <v>202</v>
      </c>
    </row>
    <row r="1378" s="14" customFormat="1">
      <c r="A1378" s="14"/>
      <c r="B1378" s="254"/>
      <c r="C1378" s="255"/>
      <c r="D1378" s="245" t="s">
        <v>211</v>
      </c>
      <c r="E1378" s="256" t="s">
        <v>1</v>
      </c>
      <c r="F1378" s="257" t="s">
        <v>1529</v>
      </c>
      <c r="G1378" s="255"/>
      <c r="H1378" s="258">
        <v>4.6399999999999997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4" t="s">
        <v>211</v>
      </c>
      <c r="AU1378" s="264" t="s">
        <v>82</v>
      </c>
      <c r="AV1378" s="14" t="s">
        <v>82</v>
      </c>
      <c r="AW1378" s="14" t="s">
        <v>30</v>
      </c>
      <c r="AX1378" s="14" t="s">
        <v>73</v>
      </c>
      <c r="AY1378" s="264" t="s">
        <v>202</v>
      </c>
    </row>
    <row r="1379" s="14" customFormat="1">
      <c r="A1379" s="14"/>
      <c r="B1379" s="254"/>
      <c r="C1379" s="255"/>
      <c r="D1379" s="245" t="s">
        <v>211</v>
      </c>
      <c r="E1379" s="256" t="s">
        <v>1</v>
      </c>
      <c r="F1379" s="257" t="s">
        <v>1530</v>
      </c>
      <c r="G1379" s="255"/>
      <c r="H1379" s="258">
        <v>3.25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4" t="s">
        <v>211</v>
      </c>
      <c r="AU1379" s="264" t="s">
        <v>82</v>
      </c>
      <c r="AV1379" s="14" t="s">
        <v>82</v>
      </c>
      <c r="AW1379" s="14" t="s">
        <v>30</v>
      </c>
      <c r="AX1379" s="14" t="s">
        <v>73</v>
      </c>
      <c r="AY1379" s="264" t="s">
        <v>202</v>
      </c>
    </row>
    <row r="1380" s="15" customFormat="1">
      <c r="A1380" s="15"/>
      <c r="B1380" s="265"/>
      <c r="C1380" s="266"/>
      <c r="D1380" s="245" t="s">
        <v>211</v>
      </c>
      <c r="E1380" s="267" t="s">
        <v>1</v>
      </c>
      <c r="F1380" s="268" t="s">
        <v>222</v>
      </c>
      <c r="G1380" s="266"/>
      <c r="H1380" s="269">
        <v>188.56099999999995</v>
      </c>
      <c r="I1380" s="270"/>
      <c r="J1380" s="266"/>
      <c r="K1380" s="266"/>
      <c r="L1380" s="271"/>
      <c r="M1380" s="272"/>
      <c r="N1380" s="273"/>
      <c r="O1380" s="273"/>
      <c r="P1380" s="273"/>
      <c r="Q1380" s="273"/>
      <c r="R1380" s="273"/>
      <c r="S1380" s="273"/>
      <c r="T1380" s="274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5" t="s">
        <v>211</v>
      </c>
      <c r="AU1380" s="275" t="s">
        <v>82</v>
      </c>
      <c r="AV1380" s="15" t="s">
        <v>209</v>
      </c>
      <c r="AW1380" s="15" t="s">
        <v>30</v>
      </c>
      <c r="AX1380" s="15" t="s">
        <v>80</v>
      </c>
      <c r="AY1380" s="275" t="s">
        <v>202</v>
      </c>
    </row>
    <row r="1381" s="2" customFormat="1" ht="49.05" customHeight="1">
      <c r="A1381" s="40"/>
      <c r="B1381" s="41"/>
      <c r="C1381" s="287" t="s">
        <v>1531</v>
      </c>
      <c r="D1381" s="287" t="s">
        <v>534</v>
      </c>
      <c r="E1381" s="288" t="s">
        <v>1514</v>
      </c>
      <c r="F1381" s="289" t="s">
        <v>1515</v>
      </c>
      <c r="G1381" s="290" t="s">
        <v>254</v>
      </c>
      <c r="H1381" s="291">
        <v>230.233</v>
      </c>
      <c r="I1381" s="292"/>
      <c r="J1381" s="293">
        <f>ROUND(I1381*H1381,2)</f>
        <v>0</v>
      </c>
      <c r="K1381" s="289" t="s">
        <v>208</v>
      </c>
      <c r="L1381" s="294"/>
      <c r="M1381" s="295" t="s">
        <v>1</v>
      </c>
      <c r="N1381" s="296" t="s">
        <v>38</v>
      </c>
      <c r="O1381" s="93"/>
      <c r="P1381" s="239">
        <f>O1381*H1381</f>
        <v>0</v>
      </c>
      <c r="Q1381" s="239">
        <v>0.0064000000000000003</v>
      </c>
      <c r="R1381" s="239">
        <f>Q1381*H1381</f>
        <v>1.4734912</v>
      </c>
      <c r="S1381" s="239">
        <v>0</v>
      </c>
      <c r="T1381" s="240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1" t="s">
        <v>442</v>
      </c>
      <c r="AT1381" s="241" t="s">
        <v>534</v>
      </c>
      <c r="AU1381" s="241" t="s">
        <v>82</v>
      </c>
      <c r="AY1381" s="19" t="s">
        <v>202</v>
      </c>
      <c r="BE1381" s="242">
        <f>IF(N1381="základní",J1381,0)</f>
        <v>0</v>
      </c>
      <c r="BF1381" s="242">
        <f>IF(N1381="snížená",J1381,0)</f>
        <v>0</v>
      </c>
      <c r="BG1381" s="242">
        <f>IF(N1381="zákl. přenesená",J1381,0)</f>
        <v>0</v>
      </c>
      <c r="BH1381" s="242">
        <f>IF(N1381="sníž. přenesená",J1381,0)</f>
        <v>0</v>
      </c>
      <c r="BI1381" s="242">
        <f>IF(N1381="nulová",J1381,0)</f>
        <v>0</v>
      </c>
      <c r="BJ1381" s="19" t="s">
        <v>80</v>
      </c>
      <c r="BK1381" s="242">
        <f>ROUND(I1381*H1381,2)</f>
        <v>0</v>
      </c>
      <c r="BL1381" s="19" t="s">
        <v>317</v>
      </c>
      <c r="BM1381" s="241" t="s">
        <v>1532</v>
      </c>
    </row>
    <row r="1382" s="14" customFormat="1">
      <c r="A1382" s="14"/>
      <c r="B1382" s="254"/>
      <c r="C1382" s="255"/>
      <c r="D1382" s="245" t="s">
        <v>211</v>
      </c>
      <c r="E1382" s="256" t="s">
        <v>1</v>
      </c>
      <c r="F1382" s="257" t="s">
        <v>1533</v>
      </c>
      <c r="G1382" s="255"/>
      <c r="H1382" s="258">
        <v>230.233</v>
      </c>
      <c r="I1382" s="259"/>
      <c r="J1382" s="255"/>
      <c r="K1382" s="255"/>
      <c r="L1382" s="260"/>
      <c r="M1382" s="261"/>
      <c r="N1382" s="262"/>
      <c r="O1382" s="262"/>
      <c r="P1382" s="262"/>
      <c r="Q1382" s="262"/>
      <c r="R1382" s="262"/>
      <c r="S1382" s="262"/>
      <c r="T1382" s="26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4" t="s">
        <v>211</v>
      </c>
      <c r="AU1382" s="264" t="s">
        <v>82</v>
      </c>
      <c r="AV1382" s="14" t="s">
        <v>82</v>
      </c>
      <c r="AW1382" s="14" t="s">
        <v>30</v>
      </c>
      <c r="AX1382" s="14" t="s">
        <v>80</v>
      </c>
      <c r="AY1382" s="264" t="s">
        <v>202</v>
      </c>
    </row>
    <row r="1383" s="2" customFormat="1" ht="55.5" customHeight="1">
      <c r="A1383" s="40"/>
      <c r="B1383" s="41"/>
      <c r="C1383" s="287" t="s">
        <v>1534</v>
      </c>
      <c r="D1383" s="287" t="s">
        <v>534</v>
      </c>
      <c r="E1383" s="288" t="s">
        <v>1519</v>
      </c>
      <c r="F1383" s="289" t="s">
        <v>1520</v>
      </c>
      <c r="G1383" s="290" t="s">
        <v>254</v>
      </c>
      <c r="H1383" s="291">
        <v>230.233</v>
      </c>
      <c r="I1383" s="292"/>
      <c r="J1383" s="293">
        <f>ROUND(I1383*H1383,2)</f>
        <v>0</v>
      </c>
      <c r="K1383" s="289" t="s">
        <v>208</v>
      </c>
      <c r="L1383" s="294"/>
      <c r="M1383" s="295" t="s">
        <v>1</v>
      </c>
      <c r="N1383" s="296" t="s">
        <v>38</v>
      </c>
      <c r="O1383" s="93"/>
      <c r="P1383" s="239">
        <f>O1383*H1383</f>
        <v>0</v>
      </c>
      <c r="Q1383" s="239">
        <v>0.0047000000000000002</v>
      </c>
      <c r="R1383" s="239">
        <f>Q1383*H1383</f>
        <v>1.0820951000000001</v>
      </c>
      <c r="S1383" s="239">
        <v>0</v>
      </c>
      <c r="T1383" s="240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41" t="s">
        <v>442</v>
      </c>
      <c r="AT1383" s="241" t="s">
        <v>534</v>
      </c>
      <c r="AU1383" s="241" t="s">
        <v>82</v>
      </c>
      <c r="AY1383" s="19" t="s">
        <v>202</v>
      </c>
      <c r="BE1383" s="242">
        <f>IF(N1383="základní",J1383,0)</f>
        <v>0</v>
      </c>
      <c r="BF1383" s="242">
        <f>IF(N1383="snížená",J1383,0)</f>
        <v>0</v>
      </c>
      <c r="BG1383" s="242">
        <f>IF(N1383="zákl. přenesená",J1383,0)</f>
        <v>0</v>
      </c>
      <c r="BH1383" s="242">
        <f>IF(N1383="sníž. přenesená",J1383,0)</f>
        <v>0</v>
      </c>
      <c r="BI1383" s="242">
        <f>IF(N1383="nulová",J1383,0)</f>
        <v>0</v>
      </c>
      <c r="BJ1383" s="19" t="s">
        <v>80</v>
      </c>
      <c r="BK1383" s="242">
        <f>ROUND(I1383*H1383,2)</f>
        <v>0</v>
      </c>
      <c r="BL1383" s="19" t="s">
        <v>317</v>
      </c>
      <c r="BM1383" s="241" t="s">
        <v>1535</v>
      </c>
    </row>
    <row r="1384" s="14" customFormat="1">
      <c r="A1384" s="14"/>
      <c r="B1384" s="254"/>
      <c r="C1384" s="255"/>
      <c r="D1384" s="245" t="s">
        <v>211</v>
      </c>
      <c r="E1384" s="256" t="s">
        <v>1</v>
      </c>
      <c r="F1384" s="257" t="s">
        <v>1533</v>
      </c>
      <c r="G1384" s="255"/>
      <c r="H1384" s="258">
        <v>230.233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4" t="s">
        <v>211</v>
      </c>
      <c r="AU1384" s="264" t="s">
        <v>82</v>
      </c>
      <c r="AV1384" s="14" t="s">
        <v>82</v>
      </c>
      <c r="AW1384" s="14" t="s">
        <v>30</v>
      </c>
      <c r="AX1384" s="14" t="s">
        <v>80</v>
      </c>
      <c r="AY1384" s="264" t="s">
        <v>202</v>
      </c>
    </row>
    <row r="1385" s="2" customFormat="1" ht="24.15" customHeight="1">
      <c r="A1385" s="40"/>
      <c r="B1385" s="41"/>
      <c r="C1385" s="230" t="s">
        <v>1536</v>
      </c>
      <c r="D1385" s="230" t="s">
        <v>204</v>
      </c>
      <c r="E1385" s="231" t="s">
        <v>1537</v>
      </c>
      <c r="F1385" s="232" t="s">
        <v>1538</v>
      </c>
      <c r="G1385" s="233" t="s">
        <v>466</v>
      </c>
      <c r="H1385" s="234">
        <v>18</v>
      </c>
      <c r="I1385" s="235"/>
      <c r="J1385" s="236">
        <f>ROUND(I1385*H1385,2)</f>
        <v>0</v>
      </c>
      <c r="K1385" s="232" t="s">
        <v>208</v>
      </c>
      <c r="L1385" s="46"/>
      <c r="M1385" s="237" t="s">
        <v>1</v>
      </c>
      <c r="N1385" s="238" t="s">
        <v>38</v>
      </c>
      <c r="O1385" s="93"/>
      <c r="P1385" s="239">
        <f>O1385*H1385</f>
        <v>0</v>
      </c>
      <c r="Q1385" s="239">
        <v>0.00029903999999999998</v>
      </c>
      <c r="R1385" s="239">
        <f>Q1385*H1385</f>
        <v>0.0053827199999999997</v>
      </c>
      <c r="S1385" s="239">
        <v>0</v>
      </c>
      <c r="T1385" s="240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1" t="s">
        <v>317</v>
      </c>
      <c r="AT1385" s="241" t="s">
        <v>204</v>
      </c>
      <c r="AU1385" s="241" t="s">
        <v>82</v>
      </c>
      <c r="AY1385" s="19" t="s">
        <v>202</v>
      </c>
      <c r="BE1385" s="242">
        <f>IF(N1385="základní",J1385,0)</f>
        <v>0</v>
      </c>
      <c r="BF1385" s="242">
        <f>IF(N1385="snížená",J1385,0)</f>
        <v>0</v>
      </c>
      <c r="BG1385" s="242">
        <f>IF(N1385="zákl. přenesená",J1385,0)</f>
        <v>0</v>
      </c>
      <c r="BH1385" s="242">
        <f>IF(N1385="sníž. přenesená",J1385,0)</f>
        <v>0</v>
      </c>
      <c r="BI1385" s="242">
        <f>IF(N1385="nulová",J1385,0)</f>
        <v>0</v>
      </c>
      <c r="BJ1385" s="19" t="s">
        <v>80</v>
      </c>
      <c r="BK1385" s="242">
        <f>ROUND(I1385*H1385,2)</f>
        <v>0</v>
      </c>
      <c r="BL1385" s="19" t="s">
        <v>317</v>
      </c>
      <c r="BM1385" s="241" t="s">
        <v>1539</v>
      </c>
    </row>
    <row r="1386" s="13" customFormat="1">
      <c r="A1386" s="13"/>
      <c r="B1386" s="243"/>
      <c r="C1386" s="244"/>
      <c r="D1386" s="245" t="s">
        <v>211</v>
      </c>
      <c r="E1386" s="246" t="s">
        <v>1</v>
      </c>
      <c r="F1386" s="247" t="s">
        <v>1540</v>
      </c>
      <c r="G1386" s="244"/>
      <c r="H1386" s="246" t="s">
        <v>1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3" t="s">
        <v>211</v>
      </c>
      <c r="AU1386" s="253" t="s">
        <v>82</v>
      </c>
      <c r="AV1386" s="13" t="s">
        <v>80</v>
      </c>
      <c r="AW1386" s="13" t="s">
        <v>30</v>
      </c>
      <c r="AX1386" s="13" t="s">
        <v>73</v>
      </c>
      <c r="AY1386" s="253" t="s">
        <v>202</v>
      </c>
    </row>
    <row r="1387" s="13" customFormat="1">
      <c r="A1387" s="13"/>
      <c r="B1387" s="243"/>
      <c r="C1387" s="244"/>
      <c r="D1387" s="245" t="s">
        <v>211</v>
      </c>
      <c r="E1387" s="246" t="s">
        <v>1</v>
      </c>
      <c r="F1387" s="247" t="s">
        <v>1541</v>
      </c>
      <c r="G1387" s="244"/>
      <c r="H1387" s="246" t="s">
        <v>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3" t="s">
        <v>211</v>
      </c>
      <c r="AU1387" s="253" t="s">
        <v>82</v>
      </c>
      <c r="AV1387" s="13" t="s">
        <v>80</v>
      </c>
      <c r="AW1387" s="13" t="s">
        <v>30</v>
      </c>
      <c r="AX1387" s="13" t="s">
        <v>73</v>
      </c>
      <c r="AY1387" s="253" t="s">
        <v>202</v>
      </c>
    </row>
    <row r="1388" s="14" customFormat="1">
      <c r="A1388" s="14"/>
      <c r="B1388" s="254"/>
      <c r="C1388" s="255"/>
      <c r="D1388" s="245" t="s">
        <v>211</v>
      </c>
      <c r="E1388" s="256" t="s">
        <v>1</v>
      </c>
      <c r="F1388" s="257" t="s">
        <v>270</v>
      </c>
      <c r="G1388" s="255"/>
      <c r="H1388" s="258">
        <v>8</v>
      </c>
      <c r="I1388" s="259"/>
      <c r="J1388" s="255"/>
      <c r="K1388" s="255"/>
      <c r="L1388" s="260"/>
      <c r="M1388" s="261"/>
      <c r="N1388" s="262"/>
      <c r="O1388" s="262"/>
      <c r="P1388" s="262"/>
      <c r="Q1388" s="262"/>
      <c r="R1388" s="262"/>
      <c r="S1388" s="262"/>
      <c r="T1388" s="26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4" t="s">
        <v>211</v>
      </c>
      <c r="AU1388" s="264" t="s">
        <v>82</v>
      </c>
      <c r="AV1388" s="14" t="s">
        <v>82</v>
      </c>
      <c r="AW1388" s="14" t="s">
        <v>30</v>
      </c>
      <c r="AX1388" s="14" t="s">
        <v>73</v>
      </c>
      <c r="AY1388" s="264" t="s">
        <v>202</v>
      </c>
    </row>
    <row r="1389" s="13" customFormat="1">
      <c r="A1389" s="13"/>
      <c r="B1389" s="243"/>
      <c r="C1389" s="244"/>
      <c r="D1389" s="245" t="s">
        <v>211</v>
      </c>
      <c r="E1389" s="246" t="s">
        <v>1</v>
      </c>
      <c r="F1389" s="247" t="s">
        <v>1542</v>
      </c>
      <c r="G1389" s="244"/>
      <c r="H1389" s="246" t="s">
        <v>1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3" t="s">
        <v>211</v>
      </c>
      <c r="AU1389" s="253" t="s">
        <v>82</v>
      </c>
      <c r="AV1389" s="13" t="s">
        <v>80</v>
      </c>
      <c r="AW1389" s="13" t="s">
        <v>30</v>
      </c>
      <c r="AX1389" s="13" t="s">
        <v>73</v>
      </c>
      <c r="AY1389" s="253" t="s">
        <v>202</v>
      </c>
    </row>
    <row r="1390" s="14" customFormat="1">
      <c r="A1390" s="14"/>
      <c r="B1390" s="254"/>
      <c r="C1390" s="255"/>
      <c r="D1390" s="245" t="s">
        <v>211</v>
      </c>
      <c r="E1390" s="256" t="s">
        <v>1</v>
      </c>
      <c r="F1390" s="257" t="s">
        <v>251</v>
      </c>
      <c r="G1390" s="255"/>
      <c r="H1390" s="258">
        <v>5</v>
      </c>
      <c r="I1390" s="259"/>
      <c r="J1390" s="255"/>
      <c r="K1390" s="255"/>
      <c r="L1390" s="260"/>
      <c r="M1390" s="261"/>
      <c r="N1390" s="262"/>
      <c r="O1390" s="262"/>
      <c r="P1390" s="262"/>
      <c r="Q1390" s="262"/>
      <c r="R1390" s="262"/>
      <c r="S1390" s="262"/>
      <c r="T1390" s="26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4" t="s">
        <v>211</v>
      </c>
      <c r="AU1390" s="264" t="s">
        <v>82</v>
      </c>
      <c r="AV1390" s="14" t="s">
        <v>82</v>
      </c>
      <c r="AW1390" s="14" t="s">
        <v>30</v>
      </c>
      <c r="AX1390" s="14" t="s">
        <v>73</v>
      </c>
      <c r="AY1390" s="264" t="s">
        <v>202</v>
      </c>
    </row>
    <row r="1391" s="13" customFormat="1">
      <c r="A1391" s="13"/>
      <c r="B1391" s="243"/>
      <c r="C1391" s="244"/>
      <c r="D1391" s="245" t="s">
        <v>211</v>
      </c>
      <c r="E1391" s="246" t="s">
        <v>1</v>
      </c>
      <c r="F1391" s="247" t="s">
        <v>1543</v>
      </c>
      <c r="G1391" s="244"/>
      <c r="H1391" s="246" t="s">
        <v>1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3" t="s">
        <v>211</v>
      </c>
      <c r="AU1391" s="253" t="s">
        <v>82</v>
      </c>
      <c r="AV1391" s="13" t="s">
        <v>80</v>
      </c>
      <c r="AW1391" s="13" t="s">
        <v>30</v>
      </c>
      <c r="AX1391" s="13" t="s">
        <v>73</v>
      </c>
      <c r="AY1391" s="253" t="s">
        <v>202</v>
      </c>
    </row>
    <row r="1392" s="14" customFormat="1">
      <c r="A1392" s="14"/>
      <c r="B1392" s="254"/>
      <c r="C1392" s="255"/>
      <c r="D1392" s="245" t="s">
        <v>211</v>
      </c>
      <c r="E1392" s="256" t="s">
        <v>1</v>
      </c>
      <c r="F1392" s="257" t="s">
        <v>80</v>
      </c>
      <c r="G1392" s="255"/>
      <c r="H1392" s="258">
        <v>1</v>
      </c>
      <c r="I1392" s="259"/>
      <c r="J1392" s="255"/>
      <c r="K1392" s="255"/>
      <c r="L1392" s="260"/>
      <c r="M1392" s="261"/>
      <c r="N1392" s="262"/>
      <c r="O1392" s="262"/>
      <c r="P1392" s="262"/>
      <c r="Q1392" s="262"/>
      <c r="R1392" s="262"/>
      <c r="S1392" s="262"/>
      <c r="T1392" s="26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4" t="s">
        <v>211</v>
      </c>
      <c r="AU1392" s="264" t="s">
        <v>82</v>
      </c>
      <c r="AV1392" s="14" t="s">
        <v>82</v>
      </c>
      <c r="AW1392" s="14" t="s">
        <v>30</v>
      </c>
      <c r="AX1392" s="14" t="s">
        <v>73</v>
      </c>
      <c r="AY1392" s="264" t="s">
        <v>202</v>
      </c>
    </row>
    <row r="1393" s="13" customFormat="1">
      <c r="A1393" s="13"/>
      <c r="B1393" s="243"/>
      <c r="C1393" s="244"/>
      <c r="D1393" s="245" t="s">
        <v>211</v>
      </c>
      <c r="E1393" s="246" t="s">
        <v>1</v>
      </c>
      <c r="F1393" s="247" t="s">
        <v>1544</v>
      </c>
      <c r="G1393" s="244"/>
      <c r="H1393" s="246" t="s">
        <v>1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3" t="s">
        <v>211</v>
      </c>
      <c r="AU1393" s="253" t="s">
        <v>82</v>
      </c>
      <c r="AV1393" s="13" t="s">
        <v>80</v>
      </c>
      <c r="AW1393" s="13" t="s">
        <v>30</v>
      </c>
      <c r="AX1393" s="13" t="s">
        <v>73</v>
      </c>
      <c r="AY1393" s="253" t="s">
        <v>202</v>
      </c>
    </row>
    <row r="1394" s="14" customFormat="1">
      <c r="A1394" s="14"/>
      <c r="B1394" s="254"/>
      <c r="C1394" s="255"/>
      <c r="D1394" s="245" t="s">
        <v>211</v>
      </c>
      <c r="E1394" s="256" t="s">
        <v>1</v>
      </c>
      <c r="F1394" s="257" t="s">
        <v>209</v>
      </c>
      <c r="G1394" s="255"/>
      <c r="H1394" s="258">
        <v>4</v>
      </c>
      <c r="I1394" s="259"/>
      <c r="J1394" s="255"/>
      <c r="K1394" s="255"/>
      <c r="L1394" s="260"/>
      <c r="M1394" s="261"/>
      <c r="N1394" s="262"/>
      <c r="O1394" s="262"/>
      <c r="P1394" s="262"/>
      <c r="Q1394" s="262"/>
      <c r="R1394" s="262"/>
      <c r="S1394" s="262"/>
      <c r="T1394" s="26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4" t="s">
        <v>211</v>
      </c>
      <c r="AU1394" s="264" t="s">
        <v>82</v>
      </c>
      <c r="AV1394" s="14" t="s">
        <v>82</v>
      </c>
      <c r="AW1394" s="14" t="s">
        <v>30</v>
      </c>
      <c r="AX1394" s="14" t="s">
        <v>73</v>
      </c>
      <c r="AY1394" s="264" t="s">
        <v>202</v>
      </c>
    </row>
    <row r="1395" s="15" customFormat="1">
      <c r="A1395" s="15"/>
      <c r="B1395" s="265"/>
      <c r="C1395" s="266"/>
      <c r="D1395" s="245" t="s">
        <v>211</v>
      </c>
      <c r="E1395" s="267" t="s">
        <v>1</v>
      </c>
      <c r="F1395" s="268" t="s">
        <v>222</v>
      </c>
      <c r="G1395" s="266"/>
      <c r="H1395" s="269">
        <v>18</v>
      </c>
      <c r="I1395" s="270"/>
      <c r="J1395" s="266"/>
      <c r="K1395" s="266"/>
      <c r="L1395" s="271"/>
      <c r="M1395" s="272"/>
      <c r="N1395" s="273"/>
      <c r="O1395" s="273"/>
      <c r="P1395" s="273"/>
      <c r="Q1395" s="273"/>
      <c r="R1395" s="273"/>
      <c r="S1395" s="273"/>
      <c r="T1395" s="274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75" t="s">
        <v>211</v>
      </c>
      <c r="AU1395" s="275" t="s">
        <v>82</v>
      </c>
      <c r="AV1395" s="15" t="s">
        <v>209</v>
      </c>
      <c r="AW1395" s="15" t="s">
        <v>30</v>
      </c>
      <c r="AX1395" s="15" t="s">
        <v>80</v>
      </c>
      <c r="AY1395" s="275" t="s">
        <v>202</v>
      </c>
    </row>
    <row r="1396" s="2" customFormat="1" ht="24.15" customHeight="1">
      <c r="A1396" s="40"/>
      <c r="B1396" s="41"/>
      <c r="C1396" s="287" t="s">
        <v>1545</v>
      </c>
      <c r="D1396" s="287" t="s">
        <v>534</v>
      </c>
      <c r="E1396" s="288" t="s">
        <v>1546</v>
      </c>
      <c r="F1396" s="289" t="s">
        <v>1547</v>
      </c>
      <c r="G1396" s="290" t="s">
        <v>466</v>
      </c>
      <c r="H1396" s="291">
        <v>18</v>
      </c>
      <c r="I1396" s="292"/>
      <c r="J1396" s="293">
        <f>ROUND(I1396*H1396,2)</f>
        <v>0</v>
      </c>
      <c r="K1396" s="289" t="s">
        <v>208</v>
      </c>
      <c r="L1396" s="294"/>
      <c r="M1396" s="295" t="s">
        <v>1</v>
      </c>
      <c r="N1396" s="296" t="s">
        <v>38</v>
      </c>
      <c r="O1396" s="93"/>
      <c r="P1396" s="239">
        <f>O1396*H1396</f>
        <v>0</v>
      </c>
      <c r="Q1396" s="239">
        <v>0.00029999999999999997</v>
      </c>
      <c r="R1396" s="239">
        <f>Q1396*H1396</f>
        <v>0.0053999999999999994</v>
      </c>
      <c r="S1396" s="239">
        <v>0</v>
      </c>
      <c r="T1396" s="240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1" t="s">
        <v>442</v>
      </c>
      <c r="AT1396" s="241" t="s">
        <v>534</v>
      </c>
      <c r="AU1396" s="241" t="s">
        <v>82</v>
      </c>
      <c r="AY1396" s="19" t="s">
        <v>202</v>
      </c>
      <c r="BE1396" s="242">
        <f>IF(N1396="základní",J1396,0)</f>
        <v>0</v>
      </c>
      <c r="BF1396" s="242">
        <f>IF(N1396="snížená",J1396,0)</f>
        <v>0</v>
      </c>
      <c r="BG1396" s="242">
        <f>IF(N1396="zákl. přenesená",J1396,0)</f>
        <v>0</v>
      </c>
      <c r="BH1396" s="242">
        <f>IF(N1396="sníž. přenesená",J1396,0)</f>
        <v>0</v>
      </c>
      <c r="BI1396" s="242">
        <f>IF(N1396="nulová",J1396,0)</f>
        <v>0</v>
      </c>
      <c r="BJ1396" s="19" t="s">
        <v>80</v>
      </c>
      <c r="BK1396" s="242">
        <f>ROUND(I1396*H1396,2)</f>
        <v>0</v>
      </c>
      <c r="BL1396" s="19" t="s">
        <v>317</v>
      </c>
      <c r="BM1396" s="241" t="s">
        <v>1548</v>
      </c>
    </row>
    <row r="1397" s="2" customFormat="1" ht="33" customHeight="1">
      <c r="A1397" s="40"/>
      <c r="B1397" s="41"/>
      <c r="C1397" s="230" t="s">
        <v>1549</v>
      </c>
      <c r="D1397" s="230" t="s">
        <v>204</v>
      </c>
      <c r="E1397" s="231" t="s">
        <v>1550</v>
      </c>
      <c r="F1397" s="232" t="s">
        <v>1551</v>
      </c>
      <c r="G1397" s="233" t="s">
        <v>297</v>
      </c>
      <c r="H1397" s="234">
        <v>5.8209999999999997</v>
      </c>
      <c r="I1397" s="235"/>
      <c r="J1397" s="236">
        <f>ROUND(I1397*H1397,2)</f>
        <v>0</v>
      </c>
      <c r="K1397" s="232" t="s">
        <v>208</v>
      </c>
      <c r="L1397" s="46"/>
      <c r="M1397" s="237" t="s">
        <v>1</v>
      </c>
      <c r="N1397" s="238" t="s">
        <v>38</v>
      </c>
      <c r="O1397" s="93"/>
      <c r="P1397" s="239">
        <f>O1397*H1397</f>
        <v>0</v>
      </c>
      <c r="Q1397" s="239">
        <v>0</v>
      </c>
      <c r="R1397" s="239">
        <f>Q1397*H1397</f>
        <v>0</v>
      </c>
      <c r="S1397" s="239">
        <v>0</v>
      </c>
      <c r="T1397" s="240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1" t="s">
        <v>317</v>
      </c>
      <c r="AT1397" s="241" t="s">
        <v>204</v>
      </c>
      <c r="AU1397" s="241" t="s">
        <v>82</v>
      </c>
      <c r="AY1397" s="19" t="s">
        <v>202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9" t="s">
        <v>80</v>
      </c>
      <c r="BK1397" s="242">
        <f>ROUND(I1397*H1397,2)</f>
        <v>0</v>
      </c>
      <c r="BL1397" s="19" t="s">
        <v>317</v>
      </c>
      <c r="BM1397" s="241" t="s">
        <v>1552</v>
      </c>
    </row>
    <row r="1398" s="12" customFormat="1" ht="22.8" customHeight="1">
      <c r="A1398" s="12"/>
      <c r="B1398" s="214"/>
      <c r="C1398" s="215"/>
      <c r="D1398" s="216" t="s">
        <v>72</v>
      </c>
      <c r="E1398" s="228" t="s">
        <v>1553</v>
      </c>
      <c r="F1398" s="228" t="s">
        <v>1554</v>
      </c>
      <c r="G1398" s="215"/>
      <c r="H1398" s="215"/>
      <c r="I1398" s="218"/>
      <c r="J1398" s="229">
        <f>BK1398</f>
        <v>0</v>
      </c>
      <c r="K1398" s="215"/>
      <c r="L1398" s="220"/>
      <c r="M1398" s="221"/>
      <c r="N1398" s="222"/>
      <c r="O1398" s="222"/>
      <c r="P1398" s="223">
        <f>SUM(P1399:P1608)</f>
        <v>0</v>
      </c>
      <c r="Q1398" s="222"/>
      <c r="R1398" s="223">
        <f>SUM(R1399:R1608)</f>
        <v>18.639714250000001</v>
      </c>
      <c r="S1398" s="222"/>
      <c r="T1398" s="224">
        <f>SUM(T1399:T1608)</f>
        <v>0.058395000000000002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25" t="s">
        <v>82</v>
      </c>
      <c r="AT1398" s="226" t="s">
        <v>72</v>
      </c>
      <c r="AU1398" s="226" t="s">
        <v>80</v>
      </c>
      <c r="AY1398" s="225" t="s">
        <v>202</v>
      </c>
      <c r="BK1398" s="227">
        <f>SUM(BK1399:BK1608)</f>
        <v>0</v>
      </c>
    </row>
    <row r="1399" s="2" customFormat="1" ht="24.15" customHeight="1">
      <c r="A1399" s="40"/>
      <c r="B1399" s="41"/>
      <c r="C1399" s="230" t="s">
        <v>1555</v>
      </c>
      <c r="D1399" s="230" t="s">
        <v>204</v>
      </c>
      <c r="E1399" s="231" t="s">
        <v>1556</v>
      </c>
      <c r="F1399" s="232" t="s">
        <v>1557</v>
      </c>
      <c r="G1399" s="233" t="s">
        <v>254</v>
      </c>
      <c r="H1399" s="234">
        <v>38.93</v>
      </c>
      <c r="I1399" s="235"/>
      <c r="J1399" s="236">
        <f>ROUND(I1399*H1399,2)</f>
        <v>0</v>
      </c>
      <c r="K1399" s="232" t="s">
        <v>208</v>
      </c>
      <c r="L1399" s="46"/>
      <c r="M1399" s="237" t="s">
        <v>1</v>
      </c>
      <c r="N1399" s="238" t="s">
        <v>38</v>
      </c>
      <c r="O1399" s="93"/>
      <c r="P1399" s="239">
        <f>O1399*H1399</f>
        <v>0</v>
      </c>
      <c r="Q1399" s="239">
        <v>0</v>
      </c>
      <c r="R1399" s="239">
        <f>Q1399*H1399</f>
        <v>0</v>
      </c>
      <c r="S1399" s="239">
        <v>0.0015</v>
      </c>
      <c r="T1399" s="240">
        <f>S1399*H1399</f>
        <v>0.058395000000000002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1" t="s">
        <v>317</v>
      </c>
      <c r="AT1399" s="241" t="s">
        <v>204</v>
      </c>
      <c r="AU1399" s="241" t="s">
        <v>82</v>
      </c>
      <c r="AY1399" s="19" t="s">
        <v>202</v>
      </c>
      <c r="BE1399" s="242">
        <f>IF(N1399="základní",J1399,0)</f>
        <v>0</v>
      </c>
      <c r="BF1399" s="242">
        <f>IF(N1399="snížená",J1399,0)</f>
        <v>0</v>
      </c>
      <c r="BG1399" s="242">
        <f>IF(N1399="zákl. přenesená",J1399,0)</f>
        <v>0</v>
      </c>
      <c r="BH1399" s="242">
        <f>IF(N1399="sníž. přenesená",J1399,0)</f>
        <v>0</v>
      </c>
      <c r="BI1399" s="242">
        <f>IF(N1399="nulová",J1399,0)</f>
        <v>0</v>
      </c>
      <c r="BJ1399" s="19" t="s">
        <v>80</v>
      </c>
      <c r="BK1399" s="242">
        <f>ROUND(I1399*H1399,2)</f>
        <v>0</v>
      </c>
      <c r="BL1399" s="19" t="s">
        <v>317</v>
      </c>
      <c r="BM1399" s="241" t="s">
        <v>1558</v>
      </c>
    </row>
    <row r="1400" s="13" customFormat="1">
      <c r="A1400" s="13"/>
      <c r="B1400" s="243"/>
      <c r="C1400" s="244"/>
      <c r="D1400" s="245" t="s">
        <v>211</v>
      </c>
      <c r="E1400" s="246" t="s">
        <v>1</v>
      </c>
      <c r="F1400" s="247" t="s">
        <v>757</v>
      </c>
      <c r="G1400" s="244"/>
      <c r="H1400" s="246" t="s">
        <v>1</v>
      </c>
      <c r="I1400" s="248"/>
      <c r="J1400" s="244"/>
      <c r="K1400" s="244"/>
      <c r="L1400" s="249"/>
      <c r="M1400" s="250"/>
      <c r="N1400" s="251"/>
      <c r="O1400" s="251"/>
      <c r="P1400" s="251"/>
      <c r="Q1400" s="251"/>
      <c r="R1400" s="251"/>
      <c r="S1400" s="251"/>
      <c r="T1400" s="25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3" t="s">
        <v>211</v>
      </c>
      <c r="AU1400" s="253" t="s">
        <v>82</v>
      </c>
      <c r="AV1400" s="13" t="s">
        <v>80</v>
      </c>
      <c r="AW1400" s="13" t="s">
        <v>30</v>
      </c>
      <c r="AX1400" s="13" t="s">
        <v>73</v>
      </c>
      <c r="AY1400" s="253" t="s">
        <v>202</v>
      </c>
    </row>
    <row r="1401" s="14" customFormat="1">
      <c r="A1401" s="14"/>
      <c r="B1401" s="254"/>
      <c r="C1401" s="255"/>
      <c r="D1401" s="245" t="s">
        <v>211</v>
      </c>
      <c r="E1401" s="256" t="s">
        <v>1</v>
      </c>
      <c r="F1401" s="257" t="s">
        <v>1349</v>
      </c>
      <c r="G1401" s="255"/>
      <c r="H1401" s="258">
        <v>19.73</v>
      </c>
      <c r="I1401" s="259"/>
      <c r="J1401" s="255"/>
      <c r="K1401" s="255"/>
      <c r="L1401" s="260"/>
      <c r="M1401" s="261"/>
      <c r="N1401" s="262"/>
      <c r="O1401" s="262"/>
      <c r="P1401" s="262"/>
      <c r="Q1401" s="262"/>
      <c r="R1401" s="262"/>
      <c r="S1401" s="262"/>
      <c r="T1401" s="26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4" t="s">
        <v>211</v>
      </c>
      <c r="AU1401" s="264" t="s">
        <v>82</v>
      </c>
      <c r="AV1401" s="14" t="s">
        <v>82</v>
      </c>
      <c r="AW1401" s="14" t="s">
        <v>30</v>
      </c>
      <c r="AX1401" s="14" t="s">
        <v>73</v>
      </c>
      <c r="AY1401" s="264" t="s">
        <v>202</v>
      </c>
    </row>
    <row r="1402" s="13" customFormat="1">
      <c r="A1402" s="13"/>
      <c r="B1402" s="243"/>
      <c r="C1402" s="244"/>
      <c r="D1402" s="245" t="s">
        <v>211</v>
      </c>
      <c r="E1402" s="246" t="s">
        <v>1</v>
      </c>
      <c r="F1402" s="247" t="s">
        <v>558</v>
      </c>
      <c r="G1402" s="244"/>
      <c r="H1402" s="246" t="s">
        <v>1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3" t="s">
        <v>211</v>
      </c>
      <c r="AU1402" s="253" t="s">
        <v>82</v>
      </c>
      <c r="AV1402" s="13" t="s">
        <v>80</v>
      </c>
      <c r="AW1402" s="13" t="s">
        <v>30</v>
      </c>
      <c r="AX1402" s="13" t="s">
        <v>73</v>
      </c>
      <c r="AY1402" s="253" t="s">
        <v>202</v>
      </c>
    </row>
    <row r="1403" s="14" customFormat="1">
      <c r="A1403" s="14"/>
      <c r="B1403" s="254"/>
      <c r="C1403" s="255"/>
      <c r="D1403" s="245" t="s">
        <v>211</v>
      </c>
      <c r="E1403" s="256" t="s">
        <v>1</v>
      </c>
      <c r="F1403" s="257" t="s">
        <v>1350</v>
      </c>
      <c r="G1403" s="255"/>
      <c r="H1403" s="258">
        <v>19.199999999999999</v>
      </c>
      <c r="I1403" s="259"/>
      <c r="J1403" s="255"/>
      <c r="K1403" s="255"/>
      <c r="L1403" s="260"/>
      <c r="M1403" s="261"/>
      <c r="N1403" s="262"/>
      <c r="O1403" s="262"/>
      <c r="P1403" s="262"/>
      <c r="Q1403" s="262"/>
      <c r="R1403" s="262"/>
      <c r="S1403" s="262"/>
      <c r="T1403" s="26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4" t="s">
        <v>211</v>
      </c>
      <c r="AU1403" s="264" t="s">
        <v>82</v>
      </c>
      <c r="AV1403" s="14" t="s">
        <v>82</v>
      </c>
      <c r="AW1403" s="14" t="s">
        <v>30</v>
      </c>
      <c r="AX1403" s="14" t="s">
        <v>73</v>
      </c>
      <c r="AY1403" s="264" t="s">
        <v>202</v>
      </c>
    </row>
    <row r="1404" s="15" customFormat="1">
      <c r="A1404" s="15"/>
      <c r="B1404" s="265"/>
      <c r="C1404" s="266"/>
      <c r="D1404" s="245" t="s">
        <v>211</v>
      </c>
      <c r="E1404" s="267" t="s">
        <v>1</v>
      </c>
      <c r="F1404" s="268" t="s">
        <v>222</v>
      </c>
      <c r="G1404" s="266"/>
      <c r="H1404" s="269">
        <v>38.93</v>
      </c>
      <c r="I1404" s="270"/>
      <c r="J1404" s="266"/>
      <c r="K1404" s="266"/>
      <c r="L1404" s="271"/>
      <c r="M1404" s="272"/>
      <c r="N1404" s="273"/>
      <c r="O1404" s="273"/>
      <c r="P1404" s="273"/>
      <c r="Q1404" s="273"/>
      <c r="R1404" s="273"/>
      <c r="S1404" s="273"/>
      <c r="T1404" s="27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75" t="s">
        <v>211</v>
      </c>
      <c r="AU1404" s="275" t="s">
        <v>82</v>
      </c>
      <c r="AV1404" s="15" t="s">
        <v>209</v>
      </c>
      <c r="AW1404" s="15" t="s">
        <v>30</v>
      </c>
      <c r="AX1404" s="15" t="s">
        <v>80</v>
      </c>
      <c r="AY1404" s="275" t="s">
        <v>202</v>
      </c>
    </row>
    <row r="1405" s="2" customFormat="1" ht="24.15" customHeight="1">
      <c r="A1405" s="40"/>
      <c r="B1405" s="41"/>
      <c r="C1405" s="230" t="s">
        <v>1559</v>
      </c>
      <c r="D1405" s="230" t="s">
        <v>204</v>
      </c>
      <c r="E1405" s="231" t="s">
        <v>1560</v>
      </c>
      <c r="F1405" s="232" t="s">
        <v>1561</v>
      </c>
      <c r="G1405" s="233" t="s">
        <v>254</v>
      </c>
      <c r="H1405" s="234">
        <v>49.390000000000001</v>
      </c>
      <c r="I1405" s="235"/>
      <c r="J1405" s="236">
        <f>ROUND(I1405*H1405,2)</f>
        <v>0</v>
      </c>
      <c r="K1405" s="232" t="s">
        <v>208</v>
      </c>
      <c r="L1405" s="46"/>
      <c r="M1405" s="237" t="s">
        <v>1</v>
      </c>
      <c r="N1405" s="238" t="s">
        <v>38</v>
      </c>
      <c r="O1405" s="93"/>
      <c r="P1405" s="239">
        <f>O1405*H1405</f>
        <v>0</v>
      </c>
      <c r="Q1405" s="239">
        <v>0</v>
      </c>
      <c r="R1405" s="239">
        <f>Q1405*H1405</f>
        <v>0</v>
      </c>
      <c r="S1405" s="239">
        <v>0</v>
      </c>
      <c r="T1405" s="240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1" t="s">
        <v>317</v>
      </c>
      <c r="AT1405" s="241" t="s">
        <v>204</v>
      </c>
      <c r="AU1405" s="241" t="s">
        <v>82</v>
      </c>
      <c r="AY1405" s="19" t="s">
        <v>202</v>
      </c>
      <c r="BE1405" s="242">
        <f>IF(N1405="základní",J1405,0)</f>
        <v>0</v>
      </c>
      <c r="BF1405" s="242">
        <f>IF(N1405="snížená",J1405,0)</f>
        <v>0</v>
      </c>
      <c r="BG1405" s="242">
        <f>IF(N1405="zákl. přenesená",J1405,0)</f>
        <v>0</v>
      </c>
      <c r="BH1405" s="242">
        <f>IF(N1405="sníž. přenesená",J1405,0)</f>
        <v>0</v>
      </c>
      <c r="BI1405" s="242">
        <f>IF(N1405="nulová",J1405,0)</f>
        <v>0</v>
      </c>
      <c r="BJ1405" s="19" t="s">
        <v>80</v>
      </c>
      <c r="BK1405" s="242">
        <f>ROUND(I1405*H1405,2)</f>
        <v>0</v>
      </c>
      <c r="BL1405" s="19" t="s">
        <v>317</v>
      </c>
      <c r="BM1405" s="241" t="s">
        <v>1562</v>
      </c>
    </row>
    <row r="1406" s="13" customFormat="1">
      <c r="A1406" s="13"/>
      <c r="B1406" s="243"/>
      <c r="C1406" s="244"/>
      <c r="D1406" s="245" t="s">
        <v>211</v>
      </c>
      <c r="E1406" s="246" t="s">
        <v>1</v>
      </c>
      <c r="F1406" s="247" t="s">
        <v>741</v>
      </c>
      <c r="G1406" s="244"/>
      <c r="H1406" s="246" t="s">
        <v>1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3" t="s">
        <v>211</v>
      </c>
      <c r="AU1406" s="253" t="s">
        <v>82</v>
      </c>
      <c r="AV1406" s="13" t="s">
        <v>80</v>
      </c>
      <c r="AW1406" s="13" t="s">
        <v>30</v>
      </c>
      <c r="AX1406" s="13" t="s">
        <v>73</v>
      </c>
      <c r="AY1406" s="253" t="s">
        <v>202</v>
      </c>
    </row>
    <row r="1407" s="14" customFormat="1">
      <c r="A1407" s="14"/>
      <c r="B1407" s="254"/>
      <c r="C1407" s="255"/>
      <c r="D1407" s="245" t="s">
        <v>211</v>
      </c>
      <c r="E1407" s="256" t="s">
        <v>1</v>
      </c>
      <c r="F1407" s="257" t="s">
        <v>993</v>
      </c>
      <c r="G1407" s="255"/>
      <c r="H1407" s="258">
        <v>15.810000000000001</v>
      </c>
      <c r="I1407" s="259"/>
      <c r="J1407" s="255"/>
      <c r="K1407" s="255"/>
      <c r="L1407" s="260"/>
      <c r="M1407" s="261"/>
      <c r="N1407" s="262"/>
      <c r="O1407" s="262"/>
      <c r="P1407" s="262"/>
      <c r="Q1407" s="262"/>
      <c r="R1407" s="262"/>
      <c r="S1407" s="262"/>
      <c r="T1407" s="26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4" t="s">
        <v>211</v>
      </c>
      <c r="AU1407" s="264" t="s">
        <v>82</v>
      </c>
      <c r="AV1407" s="14" t="s">
        <v>82</v>
      </c>
      <c r="AW1407" s="14" t="s">
        <v>30</v>
      </c>
      <c r="AX1407" s="14" t="s">
        <v>73</v>
      </c>
      <c r="AY1407" s="264" t="s">
        <v>202</v>
      </c>
    </row>
    <row r="1408" s="13" customFormat="1">
      <c r="A1408" s="13"/>
      <c r="B1408" s="243"/>
      <c r="C1408" s="244"/>
      <c r="D1408" s="245" t="s">
        <v>211</v>
      </c>
      <c r="E1408" s="246" t="s">
        <v>1</v>
      </c>
      <c r="F1408" s="247" t="s">
        <v>754</v>
      </c>
      <c r="G1408" s="244"/>
      <c r="H1408" s="246" t="s">
        <v>1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3" t="s">
        <v>211</v>
      </c>
      <c r="AU1408" s="253" t="s">
        <v>82</v>
      </c>
      <c r="AV1408" s="13" t="s">
        <v>80</v>
      </c>
      <c r="AW1408" s="13" t="s">
        <v>30</v>
      </c>
      <c r="AX1408" s="13" t="s">
        <v>73</v>
      </c>
      <c r="AY1408" s="253" t="s">
        <v>202</v>
      </c>
    </row>
    <row r="1409" s="14" customFormat="1">
      <c r="A1409" s="14"/>
      <c r="B1409" s="254"/>
      <c r="C1409" s="255"/>
      <c r="D1409" s="245" t="s">
        <v>211</v>
      </c>
      <c r="E1409" s="256" t="s">
        <v>1</v>
      </c>
      <c r="F1409" s="257" t="s">
        <v>1000</v>
      </c>
      <c r="G1409" s="255"/>
      <c r="H1409" s="258">
        <v>14.460000000000001</v>
      </c>
      <c r="I1409" s="259"/>
      <c r="J1409" s="255"/>
      <c r="K1409" s="255"/>
      <c r="L1409" s="260"/>
      <c r="M1409" s="261"/>
      <c r="N1409" s="262"/>
      <c r="O1409" s="262"/>
      <c r="P1409" s="262"/>
      <c r="Q1409" s="262"/>
      <c r="R1409" s="262"/>
      <c r="S1409" s="262"/>
      <c r="T1409" s="26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4" t="s">
        <v>211</v>
      </c>
      <c r="AU1409" s="264" t="s">
        <v>82</v>
      </c>
      <c r="AV1409" s="14" t="s">
        <v>82</v>
      </c>
      <c r="AW1409" s="14" t="s">
        <v>30</v>
      </c>
      <c r="AX1409" s="14" t="s">
        <v>73</v>
      </c>
      <c r="AY1409" s="264" t="s">
        <v>202</v>
      </c>
    </row>
    <row r="1410" s="13" customFormat="1">
      <c r="A1410" s="13"/>
      <c r="B1410" s="243"/>
      <c r="C1410" s="244"/>
      <c r="D1410" s="245" t="s">
        <v>211</v>
      </c>
      <c r="E1410" s="246" t="s">
        <v>1</v>
      </c>
      <c r="F1410" s="247" t="s">
        <v>775</v>
      </c>
      <c r="G1410" s="244"/>
      <c r="H1410" s="246" t="s">
        <v>1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211</v>
      </c>
      <c r="AU1410" s="253" t="s">
        <v>82</v>
      </c>
      <c r="AV1410" s="13" t="s">
        <v>80</v>
      </c>
      <c r="AW1410" s="13" t="s">
        <v>30</v>
      </c>
      <c r="AX1410" s="13" t="s">
        <v>73</v>
      </c>
      <c r="AY1410" s="253" t="s">
        <v>202</v>
      </c>
    </row>
    <row r="1411" s="14" customFormat="1">
      <c r="A1411" s="14"/>
      <c r="B1411" s="254"/>
      <c r="C1411" s="255"/>
      <c r="D1411" s="245" t="s">
        <v>211</v>
      </c>
      <c r="E1411" s="256" t="s">
        <v>1</v>
      </c>
      <c r="F1411" s="257" t="s">
        <v>994</v>
      </c>
      <c r="G1411" s="255"/>
      <c r="H1411" s="258">
        <v>3.1499999999999999</v>
      </c>
      <c r="I1411" s="259"/>
      <c r="J1411" s="255"/>
      <c r="K1411" s="255"/>
      <c r="L1411" s="260"/>
      <c r="M1411" s="261"/>
      <c r="N1411" s="262"/>
      <c r="O1411" s="262"/>
      <c r="P1411" s="262"/>
      <c r="Q1411" s="262"/>
      <c r="R1411" s="262"/>
      <c r="S1411" s="262"/>
      <c r="T1411" s="26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4" t="s">
        <v>211</v>
      </c>
      <c r="AU1411" s="264" t="s">
        <v>82</v>
      </c>
      <c r="AV1411" s="14" t="s">
        <v>82</v>
      </c>
      <c r="AW1411" s="14" t="s">
        <v>30</v>
      </c>
      <c r="AX1411" s="14" t="s">
        <v>73</v>
      </c>
      <c r="AY1411" s="264" t="s">
        <v>202</v>
      </c>
    </row>
    <row r="1412" s="13" customFormat="1">
      <c r="A1412" s="13"/>
      <c r="B1412" s="243"/>
      <c r="C1412" s="244"/>
      <c r="D1412" s="245" t="s">
        <v>211</v>
      </c>
      <c r="E1412" s="246" t="s">
        <v>1</v>
      </c>
      <c r="F1412" s="247" t="s">
        <v>777</v>
      </c>
      <c r="G1412" s="244"/>
      <c r="H1412" s="246" t="s">
        <v>1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211</v>
      </c>
      <c r="AU1412" s="253" t="s">
        <v>82</v>
      </c>
      <c r="AV1412" s="13" t="s">
        <v>80</v>
      </c>
      <c r="AW1412" s="13" t="s">
        <v>30</v>
      </c>
      <c r="AX1412" s="13" t="s">
        <v>73</v>
      </c>
      <c r="AY1412" s="253" t="s">
        <v>202</v>
      </c>
    </row>
    <row r="1413" s="14" customFormat="1">
      <c r="A1413" s="14"/>
      <c r="B1413" s="254"/>
      <c r="C1413" s="255"/>
      <c r="D1413" s="245" t="s">
        <v>211</v>
      </c>
      <c r="E1413" s="256" t="s">
        <v>1</v>
      </c>
      <c r="F1413" s="257" t="s">
        <v>995</v>
      </c>
      <c r="G1413" s="255"/>
      <c r="H1413" s="258">
        <v>15.970000000000001</v>
      </c>
      <c r="I1413" s="259"/>
      <c r="J1413" s="255"/>
      <c r="K1413" s="255"/>
      <c r="L1413" s="260"/>
      <c r="M1413" s="261"/>
      <c r="N1413" s="262"/>
      <c r="O1413" s="262"/>
      <c r="P1413" s="262"/>
      <c r="Q1413" s="262"/>
      <c r="R1413" s="262"/>
      <c r="S1413" s="262"/>
      <c r="T1413" s="26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4" t="s">
        <v>211</v>
      </c>
      <c r="AU1413" s="264" t="s">
        <v>82</v>
      </c>
      <c r="AV1413" s="14" t="s">
        <v>82</v>
      </c>
      <c r="AW1413" s="14" t="s">
        <v>30</v>
      </c>
      <c r="AX1413" s="14" t="s">
        <v>73</v>
      </c>
      <c r="AY1413" s="264" t="s">
        <v>202</v>
      </c>
    </row>
    <row r="1414" s="15" customFormat="1">
      <c r="A1414" s="15"/>
      <c r="B1414" s="265"/>
      <c r="C1414" s="266"/>
      <c r="D1414" s="245" t="s">
        <v>211</v>
      </c>
      <c r="E1414" s="267" t="s">
        <v>1</v>
      </c>
      <c r="F1414" s="268" t="s">
        <v>222</v>
      </c>
      <c r="G1414" s="266"/>
      <c r="H1414" s="269">
        <v>49.390000000000001</v>
      </c>
      <c r="I1414" s="270"/>
      <c r="J1414" s="266"/>
      <c r="K1414" s="266"/>
      <c r="L1414" s="271"/>
      <c r="M1414" s="272"/>
      <c r="N1414" s="273"/>
      <c r="O1414" s="273"/>
      <c r="P1414" s="273"/>
      <c r="Q1414" s="273"/>
      <c r="R1414" s="273"/>
      <c r="S1414" s="273"/>
      <c r="T1414" s="27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5" t="s">
        <v>211</v>
      </c>
      <c r="AU1414" s="275" t="s">
        <v>82</v>
      </c>
      <c r="AV1414" s="15" t="s">
        <v>209</v>
      </c>
      <c r="AW1414" s="15" t="s">
        <v>30</v>
      </c>
      <c r="AX1414" s="15" t="s">
        <v>80</v>
      </c>
      <c r="AY1414" s="275" t="s">
        <v>202</v>
      </c>
    </row>
    <row r="1415" s="2" customFormat="1" ht="24.15" customHeight="1">
      <c r="A1415" s="40"/>
      <c r="B1415" s="41"/>
      <c r="C1415" s="287" t="s">
        <v>1563</v>
      </c>
      <c r="D1415" s="287" t="s">
        <v>534</v>
      </c>
      <c r="E1415" s="288" t="s">
        <v>1564</v>
      </c>
      <c r="F1415" s="289" t="s">
        <v>1565</v>
      </c>
      <c r="G1415" s="290" t="s">
        <v>254</v>
      </c>
      <c r="H1415" s="291">
        <v>50.378</v>
      </c>
      <c r="I1415" s="292"/>
      <c r="J1415" s="293">
        <f>ROUND(I1415*H1415,2)</f>
        <v>0</v>
      </c>
      <c r="K1415" s="289" t="s">
        <v>208</v>
      </c>
      <c r="L1415" s="294"/>
      <c r="M1415" s="295" t="s">
        <v>1</v>
      </c>
      <c r="N1415" s="296" t="s">
        <v>38</v>
      </c>
      <c r="O1415" s="93"/>
      <c r="P1415" s="239">
        <f>O1415*H1415</f>
        <v>0</v>
      </c>
      <c r="Q1415" s="239">
        <v>0.0014</v>
      </c>
      <c r="R1415" s="239">
        <f>Q1415*H1415</f>
        <v>0.0705292</v>
      </c>
      <c r="S1415" s="239">
        <v>0</v>
      </c>
      <c r="T1415" s="240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1" t="s">
        <v>442</v>
      </c>
      <c r="AT1415" s="241" t="s">
        <v>534</v>
      </c>
      <c r="AU1415" s="241" t="s">
        <v>82</v>
      </c>
      <c r="AY1415" s="19" t="s">
        <v>202</v>
      </c>
      <c r="BE1415" s="242">
        <f>IF(N1415="základní",J1415,0)</f>
        <v>0</v>
      </c>
      <c r="BF1415" s="242">
        <f>IF(N1415="snížená",J1415,0)</f>
        <v>0</v>
      </c>
      <c r="BG1415" s="242">
        <f>IF(N1415="zákl. přenesená",J1415,0)</f>
        <v>0</v>
      </c>
      <c r="BH1415" s="242">
        <f>IF(N1415="sníž. přenesená",J1415,0)</f>
        <v>0</v>
      </c>
      <c r="BI1415" s="242">
        <f>IF(N1415="nulová",J1415,0)</f>
        <v>0</v>
      </c>
      <c r="BJ1415" s="19" t="s">
        <v>80</v>
      </c>
      <c r="BK1415" s="242">
        <f>ROUND(I1415*H1415,2)</f>
        <v>0</v>
      </c>
      <c r="BL1415" s="19" t="s">
        <v>317</v>
      </c>
      <c r="BM1415" s="241" t="s">
        <v>1566</v>
      </c>
    </row>
    <row r="1416" s="14" customFormat="1">
      <c r="A1416" s="14"/>
      <c r="B1416" s="254"/>
      <c r="C1416" s="255"/>
      <c r="D1416" s="245" t="s">
        <v>211</v>
      </c>
      <c r="E1416" s="256" t="s">
        <v>1</v>
      </c>
      <c r="F1416" s="257" t="s">
        <v>1567</v>
      </c>
      <c r="G1416" s="255"/>
      <c r="H1416" s="258">
        <v>50.378</v>
      </c>
      <c r="I1416" s="259"/>
      <c r="J1416" s="255"/>
      <c r="K1416" s="255"/>
      <c r="L1416" s="260"/>
      <c r="M1416" s="261"/>
      <c r="N1416" s="262"/>
      <c r="O1416" s="262"/>
      <c r="P1416" s="262"/>
      <c r="Q1416" s="262"/>
      <c r="R1416" s="262"/>
      <c r="S1416" s="262"/>
      <c r="T1416" s="26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4" t="s">
        <v>211</v>
      </c>
      <c r="AU1416" s="264" t="s">
        <v>82</v>
      </c>
      <c r="AV1416" s="14" t="s">
        <v>82</v>
      </c>
      <c r="AW1416" s="14" t="s">
        <v>30</v>
      </c>
      <c r="AX1416" s="14" t="s">
        <v>80</v>
      </c>
      <c r="AY1416" s="264" t="s">
        <v>202</v>
      </c>
    </row>
    <row r="1417" s="2" customFormat="1" ht="24.15" customHeight="1">
      <c r="A1417" s="40"/>
      <c r="B1417" s="41"/>
      <c r="C1417" s="230" t="s">
        <v>1568</v>
      </c>
      <c r="D1417" s="230" t="s">
        <v>204</v>
      </c>
      <c r="E1417" s="231" t="s">
        <v>1560</v>
      </c>
      <c r="F1417" s="232" t="s">
        <v>1561</v>
      </c>
      <c r="G1417" s="233" t="s">
        <v>254</v>
      </c>
      <c r="H1417" s="234">
        <v>54.539999999999999</v>
      </c>
      <c r="I1417" s="235"/>
      <c r="J1417" s="236">
        <f>ROUND(I1417*H1417,2)</f>
        <v>0</v>
      </c>
      <c r="K1417" s="232" t="s">
        <v>208</v>
      </c>
      <c r="L1417" s="46"/>
      <c r="M1417" s="237" t="s">
        <v>1</v>
      </c>
      <c r="N1417" s="238" t="s">
        <v>38</v>
      </c>
      <c r="O1417" s="93"/>
      <c r="P1417" s="239">
        <f>O1417*H1417</f>
        <v>0</v>
      </c>
      <c r="Q1417" s="239">
        <v>0</v>
      </c>
      <c r="R1417" s="239">
        <f>Q1417*H1417</f>
        <v>0</v>
      </c>
      <c r="S1417" s="239">
        <v>0</v>
      </c>
      <c r="T1417" s="240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1" t="s">
        <v>317</v>
      </c>
      <c r="AT1417" s="241" t="s">
        <v>204</v>
      </c>
      <c r="AU1417" s="241" t="s">
        <v>82</v>
      </c>
      <c r="AY1417" s="19" t="s">
        <v>202</v>
      </c>
      <c r="BE1417" s="242">
        <f>IF(N1417="základní",J1417,0)</f>
        <v>0</v>
      </c>
      <c r="BF1417" s="242">
        <f>IF(N1417="snížená",J1417,0)</f>
        <v>0</v>
      </c>
      <c r="BG1417" s="242">
        <f>IF(N1417="zákl. přenesená",J1417,0)</f>
        <v>0</v>
      </c>
      <c r="BH1417" s="242">
        <f>IF(N1417="sníž. přenesená",J1417,0)</f>
        <v>0</v>
      </c>
      <c r="BI1417" s="242">
        <f>IF(N1417="nulová",J1417,0)</f>
        <v>0</v>
      </c>
      <c r="BJ1417" s="19" t="s">
        <v>80</v>
      </c>
      <c r="BK1417" s="242">
        <f>ROUND(I1417*H1417,2)</f>
        <v>0</v>
      </c>
      <c r="BL1417" s="19" t="s">
        <v>317</v>
      </c>
      <c r="BM1417" s="241" t="s">
        <v>1569</v>
      </c>
    </row>
    <row r="1418" s="13" customFormat="1">
      <c r="A1418" s="13"/>
      <c r="B1418" s="243"/>
      <c r="C1418" s="244"/>
      <c r="D1418" s="245" t="s">
        <v>211</v>
      </c>
      <c r="E1418" s="246" t="s">
        <v>1</v>
      </c>
      <c r="F1418" s="247" t="s">
        <v>714</v>
      </c>
      <c r="G1418" s="244"/>
      <c r="H1418" s="246" t="s">
        <v>1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211</v>
      </c>
      <c r="AU1418" s="253" t="s">
        <v>82</v>
      </c>
      <c r="AV1418" s="13" t="s">
        <v>80</v>
      </c>
      <c r="AW1418" s="13" t="s">
        <v>30</v>
      </c>
      <c r="AX1418" s="13" t="s">
        <v>73</v>
      </c>
      <c r="AY1418" s="253" t="s">
        <v>202</v>
      </c>
    </row>
    <row r="1419" s="14" customFormat="1">
      <c r="A1419" s="14"/>
      <c r="B1419" s="254"/>
      <c r="C1419" s="255"/>
      <c r="D1419" s="245" t="s">
        <v>211</v>
      </c>
      <c r="E1419" s="256" t="s">
        <v>1</v>
      </c>
      <c r="F1419" s="257" t="s">
        <v>715</v>
      </c>
      <c r="G1419" s="255"/>
      <c r="H1419" s="258">
        <v>13.73</v>
      </c>
      <c r="I1419" s="259"/>
      <c r="J1419" s="255"/>
      <c r="K1419" s="255"/>
      <c r="L1419" s="260"/>
      <c r="M1419" s="261"/>
      <c r="N1419" s="262"/>
      <c r="O1419" s="262"/>
      <c r="P1419" s="262"/>
      <c r="Q1419" s="262"/>
      <c r="R1419" s="262"/>
      <c r="S1419" s="262"/>
      <c r="T1419" s="26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4" t="s">
        <v>211</v>
      </c>
      <c r="AU1419" s="264" t="s">
        <v>82</v>
      </c>
      <c r="AV1419" s="14" t="s">
        <v>82</v>
      </c>
      <c r="AW1419" s="14" t="s">
        <v>30</v>
      </c>
      <c r="AX1419" s="14" t="s">
        <v>73</v>
      </c>
      <c r="AY1419" s="264" t="s">
        <v>202</v>
      </c>
    </row>
    <row r="1420" s="13" customFormat="1">
      <c r="A1420" s="13"/>
      <c r="B1420" s="243"/>
      <c r="C1420" s="244"/>
      <c r="D1420" s="245" t="s">
        <v>211</v>
      </c>
      <c r="E1420" s="246" t="s">
        <v>1</v>
      </c>
      <c r="F1420" s="247" t="s">
        <v>716</v>
      </c>
      <c r="G1420" s="244"/>
      <c r="H1420" s="246" t="s">
        <v>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3" t="s">
        <v>211</v>
      </c>
      <c r="AU1420" s="253" t="s">
        <v>82</v>
      </c>
      <c r="AV1420" s="13" t="s">
        <v>80</v>
      </c>
      <c r="AW1420" s="13" t="s">
        <v>30</v>
      </c>
      <c r="AX1420" s="13" t="s">
        <v>73</v>
      </c>
      <c r="AY1420" s="253" t="s">
        <v>202</v>
      </c>
    </row>
    <row r="1421" s="14" customFormat="1">
      <c r="A1421" s="14"/>
      <c r="B1421" s="254"/>
      <c r="C1421" s="255"/>
      <c r="D1421" s="245" t="s">
        <v>211</v>
      </c>
      <c r="E1421" s="256" t="s">
        <v>1</v>
      </c>
      <c r="F1421" s="257" t="s">
        <v>717</v>
      </c>
      <c r="G1421" s="255"/>
      <c r="H1421" s="258">
        <v>1.3600000000000001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4" t="s">
        <v>211</v>
      </c>
      <c r="AU1421" s="264" t="s">
        <v>82</v>
      </c>
      <c r="AV1421" s="14" t="s">
        <v>82</v>
      </c>
      <c r="AW1421" s="14" t="s">
        <v>30</v>
      </c>
      <c r="AX1421" s="14" t="s">
        <v>73</v>
      </c>
      <c r="AY1421" s="264" t="s">
        <v>202</v>
      </c>
    </row>
    <row r="1422" s="13" customFormat="1">
      <c r="A1422" s="13"/>
      <c r="B1422" s="243"/>
      <c r="C1422" s="244"/>
      <c r="D1422" s="245" t="s">
        <v>211</v>
      </c>
      <c r="E1422" s="246" t="s">
        <v>1</v>
      </c>
      <c r="F1422" s="247" t="s">
        <v>757</v>
      </c>
      <c r="G1422" s="244"/>
      <c r="H1422" s="246" t="s">
        <v>1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3" t="s">
        <v>211</v>
      </c>
      <c r="AU1422" s="253" t="s">
        <v>82</v>
      </c>
      <c r="AV1422" s="13" t="s">
        <v>80</v>
      </c>
      <c r="AW1422" s="13" t="s">
        <v>30</v>
      </c>
      <c r="AX1422" s="13" t="s">
        <v>73</v>
      </c>
      <c r="AY1422" s="253" t="s">
        <v>202</v>
      </c>
    </row>
    <row r="1423" s="14" customFormat="1">
      <c r="A1423" s="14"/>
      <c r="B1423" s="254"/>
      <c r="C1423" s="255"/>
      <c r="D1423" s="245" t="s">
        <v>211</v>
      </c>
      <c r="E1423" s="256" t="s">
        <v>1</v>
      </c>
      <c r="F1423" s="257" t="s">
        <v>954</v>
      </c>
      <c r="G1423" s="255"/>
      <c r="H1423" s="258">
        <v>39.450000000000003</v>
      </c>
      <c r="I1423" s="259"/>
      <c r="J1423" s="255"/>
      <c r="K1423" s="255"/>
      <c r="L1423" s="260"/>
      <c r="M1423" s="261"/>
      <c r="N1423" s="262"/>
      <c r="O1423" s="262"/>
      <c r="P1423" s="262"/>
      <c r="Q1423" s="262"/>
      <c r="R1423" s="262"/>
      <c r="S1423" s="262"/>
      <c r="T1423" s="26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4" t="s">
        <v>211</v>
      </c>
      <c r="AU1423" s="264" t="s">
        <v>82</v>
      </c>
      <c r="AV1423" s="14" t="s">
        <v>82</v>
      </c>
      <c r="AW1423" s="14" t="s">
        <v>30</v>
      </c>
      <c r="AX1423" s="14" t="s">
        <v>73</v>
      </c>
      <c r="AY1423" s="264" t="s">
        <v>202</v>
      </c>
    </row>
    <row r="1424" s="15" customFormat="1">
      <c r="A1424" s="15"/>
      <c r="B1424" s="265"/>
      <c r="C1424" s="266"/>
      <c r="D1424" s="245" t="s">
        <v>211</v>
      </c>
      <c r="E1424" s="267" t="s">
        <v>1</v>
      </c>
      <c r="F1424" s="268" t="s">
        <v>222</v>
      </c>
      <c r="G1424" s="266"/>
      <c r="H1424" s="269">
        <v>54.540000000000006</v>
      </c>
      <c r="I1424" s="270"/>
      <c r="J1424" s="266"/>
      <c r="K1424" s="266"/>
      <c r="L1424" s="271"/>
      <c r="M1424" s="272"/>
      <c r="N1424" s="273"/>
      <c r="O1424" s="273"/>
      <c r="P1424" s="273"/>
      <c r="Q1424" s="273"/>
      <c r="R1424" s="273"/>
      <c r="S1424" s="273"/>
      <c r="T1424" s="27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5" t="s">
        <v>211</v>
      </c>
      <c r="AU1424" s="275" t="s">
        <v>82</v>
      </c>
      <c r="AV1424" s="15" t="s">
        <v>209</v>
      </c>
      <c r="AW1424" s="15" t="s">
        <v>30</v>
      </c>
      <c r="AX1424" s="15" t="s">
        <v>80</v>
      </c>
      <c r="AY1424" s="275" t="s">
        <v>202</v>
      </c>
    </row>
    <row r="1425" s="2" customFormat="1" ht="24.15" customHeight="1">
      <c r="A1425" s="40"/>
      <c r="B1425" s="41"/>
      <c r="C1425" s="287" t="s">
        <v>1570</v>
      </c>
      <c r="D1425" s="287" t="s">
        <v>534</v>
      </c>
      <c r="E1425" s="288" t="s">
        <v>1571</v>
      </c>
      <c r="F1425" s="289" t="s">
        <v>1572</v>
      </c>
      <c r="G1425" s="290" t="s">
        <v>254</v>
      </c>
      <c r="H1425" s="291">
        <v>55.631</v>
      </c>
      <c r="I1425" s="292"/>
      <c r="J1425" s="293">
        <f>ROUND(I1425*H1425,2)</f>
        <v>0</v>
      </c>
      <c r="K1425" s="289" t="s">
        <v>208</v>
      </c>
      <c r="L1425" s="294"/>
      <c r="M1425" s="295" t="s">
        <v>1</v>
      </c>
      <c r="N1425" s="296" t="s">
        <v>38</v>
      </c>
      <c r="O1425" s="93"/>
      <c r="P1425" s="239">
        <f>O1425*H1425</f>
        <v>0</v>
      </c>
      <c r="Q1425" s="239">
        <v>0.0028999999999999998</v>
      </c>
      <c r="R1425" s="239">
        <f>Q1425*H1425</f>
        <v>0.1613299</v>
      </c>
      <c r="S1425" s="239">
        <v>0</v>
      </c>
      <c r="T1425" s="240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1" t="s">
        <v>442</v>
      </c>
      <c r="AT1425" s="241" t="s">
        <v>534</v>
      </c>
      <c r="AU1425" s="241" t="s">
        <v>82</v>
      </c>
      <c r="AY1425" s="19" t="s">
        <v>202</v>
      </c>
      <c r="BE1425" s="242">
        <f>IF(N1425="základní",J1425,0)</f>
        <v>0</v>
      </c>
      <c r="BF1425" s="242">
        <f>IF(N1425="snížená",J1425,0)</f>
        <v>0</v>
      </c>
      <c r="BG1425" s="242">
        <f>IF(N1425="zákl. přenesená",J1425,0)</f>
        <v>0</v>
      </c>
      <c r="BH1425" s="242">
        <f>IF(N1425="sníž. přenesená",J1425,0)</f>
        <v>0</v>
      </c>
      <c r="BI1425" s="242">
        <f>IF(N1425="nulová",J1425,0)</f>
        <v>0</v>
      </c>
      <c r="BJ1425" s="19" t="s">
        <v>80</v>
      </c>
      <c r="BK1425" s="242">
        <f>ROUND(I1425*H1425,2)</f>
        <v>0</v>
      </c>
      <c r="BL1425" s="19" t="s">
        <v>317</v>
      </c>
      <c r="BM1425" s="241" t="s">
        <v>1573</v>
      </c>
    </row>
    <row r="1426" s="14" customFormat="1">
      <c r="A1426" s="14"/>
      <c r="B1426" s="254"/>
      <c r="C1426" s="255"/>
      <c r="D1426" s="245" t="s">
        <v>211</v>
      </c>
      <c r="E1426" s="256" t="s">
        <v>1</v>
      </c>
      <c r="F1426" s="257" t="s">
        <v>1574</v>
      </c>
      <c r="G1426" s="255"/>
      <c r="H1426" s="258">
        <v>55.631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4" t="s">
        <v>211</v>
      </c>
      <c r="AU1426" s="264" t="s">
        <v>82</v>
      </c>
      <c r="AV1426" s="14" t="s">
        <v>82</v>
      </c>
      <c r="AW1426" s="14" t="s">
        <v>30</v>
      </c>
      <c r="AX1426" s="14" t="s">
        <v>80</v>
      </c>
      <c r="AY1426" s="264" t="s">
        <v>202</v>
      </c>
    </row>
    <row r="1427" s="2" customFormat="1" ht="24.15" customHeight="1">
      <c r="A1427" s="40"/>
      <c r="B1427" s="41"/>
      <c r="C1427" s="230" t="s">
        <v>1575</v>
      </c>
      <c r="D1427" s="230" t="s">
        <v>204</v>
      </c>
      <c r="E1427" s="231" t="s">
        <v>1560</v>
      </c>
      <c r="F1427" s="232" t="s">
        <v>1561</v>
      </c>
      <c r="G1427" s="233" t="s">
        <v>254</v>
      </c>
      <c r="H1427" s="234">
        <v>54.539999999999999</v>
      </c>
      <c r="I1427" s="235"/>
      <c r="J1427" s="236">
        <f>ROUND(I1427*H1427,2)</f>
        <v>0</v>
      </c>
      <c r="K1427" s="232" t="s">
        <v>208</v>
      </c>
      <c r="L1427" s="46"/>
      <c r="M1427" s="237" t="s">
        <v>1</v>
      </c>
      <c r="N1427" s="238" t="s">
        <v>38</v>
      </c>
      <c r="O1427" s="93"/>
      <c r="P1427" s="239">
        <f>O1427*H1427</f>
        <v>0</v>
      </c>
      <c r="Q1427" s="239">
        <v>0</v>
      </c>
      <c r="R1427" s="239">
        <f>Q1427*H1427</f>
        <v>0</v>
      </c>
      <c r="S1427" s="239">
        <v>0</v>
      </c>
      <c r="T1427" s="240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1" t="s">
        <v>317</v>
      </c>
      <c r="AT1427" s="241" t="s">
        <v>204</v>
      </c>
      <c r="AU1427" s="241" t="s">
        <v>82</v>
      </c>
      <c r="AY1427" s="19" t="s">
        <v>202</v>
      </c>
      <c r="BE1427" s="242">
        <f>IF(N1427="základní",J1427,0)</f>
        <v>0</v>
      </c>
      <c r="BF1427" s="242">
        <f>IF(N1427="snížená",J1427,0)</f>
        <v>0</v>
      </c>
      <c r="BG1427" s="242">
        <f>IF(N1427="zákl. přenesená",J1427,0)</f>
        <v>0</v>
      </c>
      <c r="BH1427" s="242">
        <f>IF(N1427="sníž. přenesená",J1427,0)</f>
        <v>0</v>
      </c>
      <c r="BI1427" s="242">
        <f>IF(N1427="nulová",J1427,0)</f>
        <v>0</v>
      </c>
      <c r="BJ1427" s="19" t="s">
        <v>80</v>
      </c>
      <c r="BK1427" s="242">
        <f>ROUND(I1427*H1427,2)</f>
        <v>0</v>
      </c>
      <c r="BL1427" s="19" t="s">
        <v>317</v>
      </c>
      <c r="BM1427" s="241" t="s">
        <v>1576</v>
      </c>
    </row>
    <row r="1428" s="13" customFormat="1">
      <c r="A1428" s="13"/>
      <c r="B1428" s="243"/>
      <c r="C1428" s="244"/>
      <c r="D1428" s="245" t="s">
        <v>211</v>
      </c>
      <c r="E1428" s="246" t="s">
        <v>1</v>
      </c>
      <c r="F1428" s="247" t="s">
        <v>714</v>
      </c>
      <c r="G1428" s="244"/>
      <c r="H1428" s="246" t="s">
        <v>1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3" t="s">
        <v>211</v>
      </c>
      <c r="AU1428" s="253" t="s">
        <v>82</v>
      </c>
      <c r="AV1428" s="13" t="s">
        <v>80</v>
      </c>
      <c r="AW1428" s="13" t="s">
        <v>30</v>
      </c>
      <c r="AX1428" s="13" t="s">
        <v>73</v>
      </c>
      <c r="AY1428" s="253" t="s">
        <v>202</v>
      </c>
    </row>
    <row r="1429" s="14" customFormat="1">
      <c r="A1429" s="14"/>
      <c r="B1429" s="254"/>
      <c r="C1429" s="255"/>
      <c r="D1429" s="245" t="s">
        <v>211</v>
      </c>
      <c r="E1429" s="256" t="s">
        <v>1</v>
      </c>
      <c r="F1429" s="257" t="s">
        <v>715</v>
      </c>
      <c r="G1429" s="255"/>
      <c r="H1429" s="258">
        <v>13.73</v>
      </c>
      <c r="I1429" s="259"/>
      <c r="J1429" s="255"/>
      <c r="K1429" s="255"/>
      <c r="L1429" s="260"/>
      <c r="M1429" s="261"/>
      <c r="N1429" s="262"/>
      <c r="O1429" s="262"/>
      <c r="P1429" s="262"/>
      <c r="Q1429" s="262"/>
      <c r="R1429" s="262"/>
      <c r="S1429" s="262"/>
      <c r="T1429" s="26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4" t="s">
        <v>211</v>
      </c>
      <c r="AU1429" s="264" t="s">
        <v>82</v>
      </c>
      <c r="AV1429" s="14" t="s">
        <v>82</v>
      </c>
      <c r="AW1429" s="14" t="s">
        <v>30</v>
      </c>
      <c r="AX1429" s="14" t="s">
        <v>73</v>
      </c>
      <c r="AY1429" s="264" t="s">
        <v>202</v>
      </c>
    </row>
    <row r="1430" s="13" customFormat="1">
      <c r="A1430" s="13"/>
      <c r="B1430" s="243"/>
      <c r="C1430" s="244"/>
      <c r="D1430" s="245" t="s">
        <v>211</v>
      </c>
      <c r="E1430" s="246" t="s">
        <v>1</v>
      </c>
      <c r="F1430" s="247" t="s">
        <v>716</v>
      </c>
      <c r="G1430" s="244"/>
      <c r="H1430" s="246" t="s">
        <v>1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211</v>
      </c>
      <c r="AU1430" s="253" t="s">
        <v>82</v>
      </c>
      <c r="AV1430" s="13" t="s">
        <v>80</v>
      </c>
      <c r="AW1430" s="13" t="s">
        <v>30</v>
      </c>
      <c r="AX1430" s="13" t="s">
        <v>73</v>
      </c>
      <c r="AY1430" s="253" t="s">
        <v>202</v>
      </c>
    </row>
    <row r="1431" s="14" customFormat="1">
      <c r="A1431" s="14"/>
      <c r="B1431" s="254"/>
      <c r="C1431" s="255"/>
      <c r="D1431" s="245" t="s">
        <v>211</v>
      </c>
      <c r="E1431" s="256" t="s">
        <v>1</v>
      </c>
      <c r="F1431" s="257" t="s">
        <v>717</v>
      </c>
      <c r="G1431" s="255"/>
      <c r="H1431" s="258">
        <v>1.3600000000000001</v>
      </c>
      <c r="I1431" s="259"/>
      <c r="J1431" s="255"/>
      <c r="K1431" s="255"/>
      <c r="L1431" s="260"/>
      <c r="M1431" s="261"/>
      <c r="N1431" s="262"/>
      <c r="O1431" s="262"/>
      <c r="P1431" s="262"/>
      <c r="Q1431" s="262"/>
      <c r="R1431" s="262"/>
      <c r="S1431" s="262"/>
      <c r="T1431" s="26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4" t="s">
        <v>211</v>
      </c>
      <c r="AU1431" s="264" t="s">
        <v>82</v>
      </c>
      <c r="AV1431" s="14" t="s">
        <v>82</v>
      </c>
      <c r="AW1431" s="14" t="s">
        <v>30</v>
      </c>
      <c r="AX1431" s="14" t="s">
        <v>73</v>
      </c>
      <c r="AY1431" s="264" t="s">
        <v>202</v>
      </c>
    </row>
    <row r="1432" s="13" customFormat="1">
      <c r="A1432" s="13"/>
      <c r="B1432" s="243"/>
      <c r="C1432" s="244"/>
      <c r="D1432" s="245" t="s">
        <v>211</v>
      </c>
      <c r="E1432" s="246" t="s">
        <v>1</v>
      </c>
      <c r="F1432" s="247" t="s">
        <v>757</v>
      </c>
      <c r="G1432" s="244"/>
      <c r="H1432" s="246" t="s">
        <v>1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3" t="s">
        <v>211</v>
      </c>
      <c r="AU1432" s="253" t="s">
        <v>82</v>
      </c>
      <c r="AV1432" s="13" t="s">
        <v>80</v>
      </c>
      <c r="AW1432" s="13" t="s">
        <v>30</v>
      </c>
      <c r="AX1432" s="13" t="s">
        <v>73</v>
      </c>
      <c r="AY1432" s="253" t="s">
        <v>202</v>
      </c>
    </row>
    <row r="1433" s="14" customFormat="1">
      <c r="A1433" s="14"/>
      <c r="B1433" s="254"/>
      <c r="C1433" s="255"/>
      <c r="D1433" s="245" t="s">
        <v>211</v>
      </c>
      <c r="E1433" s="256" t="s">
        <v>1</v>
      </c>
      <c r="F1433" s="257" t="s">
        <v>954</v>
      </c>
      <c r="G1433" s="255"/>
      <c r="H1433" s="258">
        <v>39.450000000000003</v>
      </c>
      <c r="I1433" s="259"/>
      <c r="J1433" s="255"/>
      <c r="K1433" s="255"/>
      <c r="L1433" s="260"/>
      <c r="M1433" s="261"/>
      <c r="N1433" s="262"/>
      <c r="O1433" s="262"/>
      <c r="P1433" s="262"/>
      <c r="Q1433" s="262"/>
      <c r="R1433" s="262"/>
      <c r="S1433" s="262"/>
      <c r="T1433" s="26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4" t="s">
        <v>211</v>
      </c>
      <c r="AU1433" s="264" t="s">
        <v>82</v>
      </c>
      <c r="AV1433" s="14" t="s">
        <v>82</v>
      </c>
      <c r="AW1433" s="14" t="s">
        <v>30</v>
      </c>
      <c r="AX1433" s="14" t="s">
        <v>73</v>
      </c>
      <c r="AY1433" s="264" t="s">
        <v>202</v>
      </c>
    </row>
    <row r="1434" s="15" customFormat="1">
      <c r="A1434" s="15"/>
      <c r="B1434" s="265"/>
      <c r="C1434" s="266"/>
      <c r="D1434" s="245" t="s">
        <v>211</v>
      </c>
      <c r="E1434" s="267" t="s">
        <v>1</v>
      </c>
      <c r="F1434" s="268" t="s">
        <v>222</v>
      </c>
      <c r="G1434" s="266"/>
      <c r="H1434" s="269">
        <v>54.540000000000006</v>
      </c>
      <c r="I1434" s="270"/>
      <c r="J1434" s="266"/>
      <c r="K1434" s="266"/>
      <c r="L1434" s="271"/>
      <c r="M1434" s="272"/>
      <c r="N1434" s="273"/>
      <c r="O1434" s="273"/>
      <c r="P1434" s="273"/>
      <c r="Q1434" s="273"/>
      <c r="R1434" s="273"/>
      <c r="S1434" s="273"/>
      <c r="T1434" s="27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5" t="s">
        <v>211</v>
      </c>
      <c r="AU1434" s="275" t="s">
        <v>82</v>
      </c>
      <c r="AV1434" s="15" t="s">
        <v>209</v>
      </c>
      <c r="AW1434" s="15" t="s">
        <v>30</v>
      </c>
      <c r="AX1434" s="15" t="s">
        <v>80</v>
      </c>
      <c r="AY1434" s="275" t="s">
        <v>202</v>
      </c>
    </row>
    <row r="1435" s="2" customFormat="1" ht="24.15" customHeight="1">
      <c r="A1435" s="40"/>
      <c r="B1435" s="41"/>
      <c r="C1435" s="287" t="s">
        <v>1577</v>
      </c>
      <c r="D1435" s="287" t="s">
        <v>534</v>
      </c>
      <c r="E1435" s="288" t="s">
        <v>1578</v>
      </c>
      <c r="F1435" s="289" t="s">
        <v>1579</v>
      </c>
      <c r="G1435" s="290" t="s">
        <v>254</v>
      </c>
      <c r="H1435" s="291">
        <v>55.631</v>
      </c>
      <c r="I1435" s="292"/>
      <c r="J1435" s="293">
        <f>ROUND(I1435*H1435,2)</f>
        <v>0</v>
      </c>
      <c r="K1435" s="289" t="s">
        <v>208</v>
      </c>
      <c r="L1435" s="294"/>
      <c r="M1435" s="295" t="s">
        <v>1</v>
      </c>
      <c r="N1435" s="296" t="s">
        <v>38</v>
      </c>
      <c r="O1435" s="93"/>
      <c r="P1435" s="239">
        <f>O1435*H1435</f>
        <v>0</v>
      </c>
      <c r="Q1435" s="239">
        <v>0.001</v>
      </c>
      <c r="R1435" s="239">
        <f>Q1435*H1435</f>
        <v>0.055631</v>
      </c>
      <c r="S1435" s="239">
        <v>0</v>
      </c>
      <c r="T1435" s="240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1" t="s">
        <v>442</v>
      </c>
      <c r="AT1435" s="241" t="s">
        <v>534</v>
      </c>
      <c r="AU1435" s="241" t="s">
        <v>82</v>
      </c>
      <c r="AY1435" s="19" t="s">
        <v>202</v>
      </c>
      <c r="BE1435" s="242">
        <f>IF(N1435="základní",J1435,0)</f>
        <v>0</v>
      </c>
      <c r="BF1435" s="242">
        <f>IF(N1435="snížená",J1435,0)</f>
        <v>0</v>
      </c>
      <c r="BG1435" s="242">
        <f>IF(N1435="zákl. přenesená",J1435,0)</f>
        <v>0</v>
      </c>
      <c r="BH1435" s="242">
        <f>IF(N1435="sníž. přenesená",J1435,0)</f>
        <v>0</v>
      </c>
      <c r="BI1435" s="242">
        <f>IF(N1435="nulová",J1435,0)</f>
        <v>0</v>
      </c>
      <c r="BJ1435" s="19" t="s">
        <v>80</v>
      </c>
      <c r="BK1435" s="242">
        <f>ROUND(I1435*H1435,2)</f>
        <v>0</v>
      </c>
      <c r="BL1435" s="19" t="s">
        <v>317</v>
      </c>
      <c r="BM1435" s="241" t="s">
        <v>1580</v>
      </c>
    </row>
    <row r="1436" s="14" customFormat="1">
      <c r="A1436" s="14"/>
      <c r="B1436" s="254"/>
      <c r="C1436" s="255"/>
      <c r="D1436" s="245" t="s">
        <v>211</v>
      </c>
      <c r="E1436" s="256" t="s">
        <v>1</v>
      </c>
      <c r="F1436" s="257" t="s">
        <v>1574</v>
      </c>
      <c r="G1436" s="255"/>
      <c r="H1436" s="258">
        <v>55.631</v>
      </c>
      <c r="I1436" s="259"/>
      <c r="J1436" s="255"/>
      <c r="K1436" s="255"/>
      <c r="L1436" s="260"/>
      <c r="M1436" s="261"/>
      <c r="N1436" s="262"/>
      <c r="O1436" s="262"/>
      <c r="P1436" s="262"/>
      <c r="Q1436" s="262"/>
      <c r="R1436" s="262"/>
      <c r="S1436" s="262"/>
      <c r="T1436" s="26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4" t="s">
        <v>211</v>
      </c>
      <c r="AU1436" s="264" t="s">
        <v>82</v>
      </c>
      <c r="AV1436" s="14" t="s">
        <v>82</v>
      </c>
      <c r="AW1436" s="14" t="s">
        <v>30</v>
      </c>
      <c r="AX1436" s="14" t="s">
        <v>80</v>
      </c>
      <c r="AY1436" s="264" t="s">
        <v>202</v>
      </c>
    </row>
    <row r="1437" s="2" customFormat="1" ht="24.15" customHeight="1">
      <c r="A1437" s="40"/>
      <c r="B1437" s="41"/>
      <c r="C1437" s="230" t="s">
        <v>1581</v>
      </c>
      <c r="D1437" s="230" t="s">
        <v>204</v>
      </c>
      <c r="E1437" s="231" t="s">
        <v>1560</v>
      </c>
      <c r="F1437" s="232" t="s">
        <v>1561</v>
      </c>
      <c r="G1437" s="233" t="s">
        <v>254</v>
      </c>
      <c r="H1437" s="234">
        <v>175.00999999999999</v>
      </c>
      <c r="I1437" s="235"/>
      <c r="J1437" s="236">
        <f>ROUND(I1437*H1437,2)</f>
        <v>0</v>
      </c>
      <c r="K1437" s="232" t="s">
        <v>208</v>
      </c>
      <c r="L1437" s="46"/>
      <c r="M1437" s="237" t="s">
        <v>1</v>
      </c>
      <c r="N1437" s="238" t="s">
        <v>38</v>
      </c>
      <c r="O1437" s="93"/>
      <c r="P1437" s="239">
        <f>O1437*H1437</f>
        <v>0</v>
      </c>
      <c r="Q1437" s="239">
        <v>0</v>
      </c>
      <c r="R1437" s="239">
        <f>Q1437*H1437</f>
        <v>0</v>
      </c>
      <c r="S1437" s="239">
        <v>0</v>
      </c>
      <c r="T1437" s="240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1" t="s">
        <v>317</v>
      </c>
      <c r="AT1437" s="241" t="s">
        <v>204</v>
      </c>
      <c r="AU1437" s="241" t="s">
        <v>82</v>
      </c>
      <c r="AY1437" s="19" t="s">
        <v>202</v>
      </c>
      <c r="BE1437" s="242">
        <f>IF(N1437="základní",J1437,0)</f>
        <v>0</v>
      </c>
      <c r="BF1437" s="242">
        <f>IF(N1437="snížená",J1437,0)</f>
        <v>0</v>
      </c>
      <c r="BG1437" s="242">
        <f>IF(N1437="zákl. přenesená",J1437,0)</f>
        <v>0</v>
      </c>
      <c r="BH1437" s="242">
        <f>IF(N1437="sníž. přenesená",J1437,0)</f>
        <v>0</v>
      </c>
      <c r="BI1437" s="242">
        <f>IF(N1437="nulová",J1437,0)</f>
        <v>0</v>
      </c>
      <c r="BJ1437" s="19" t="s">
        <v>80</v>
      </c>
      <c r="BK1437" s="242">
        <f>ROUND(I1437*H1437,2)</f>
        <v>0</v>
      </c>
      <c r="BL1437" s="19" t="s">
        <v>317</v>
      </c>
      <c r="BM1437" s="241" t="s">
        <v>1582</v>
      </c>
    </row>
    <row r="1438" s="13" customFormat="1">
      <c r="A1438" s="13"/>
      <c r="B1438" s="243"/>
      <c r="C1438" s="244"/>
      <c r="D1438" s="245" t="s">
        <v>211</v>
      </c>
      <c r="E1438" s="246" t="s">
        <v>1</v>
      </c>
      <c r="F1438" s="247" t="s">
        <v>554</v>
      </c>
      <c r="G1438" s="244"/>
      <c r="H1438" s="246" t="s">
        <v>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3" t="s">
        <v>211</v>
      </c>
      <c r="AU1438" s="253" t="s">
        <v>82</v>
      </c>
      <c r="AV1438" s="13" t="s">
        <v>80</v>
      </c>
      <c r="AW1438" s="13" t="s">
        <v>30</v>
      </c>
      <c r="AX1438" s="13" t="s">
        <v>73</v>
      </c>
      <c r="AY1438" s="253" t="s">
        <v>202</v>
      </c>
    </row>
    <row r="1439" s="14" customFormat="1">
      <c r="A1439" s="14"/>
      <c r="B1439" s="254"/>
      <c r="C1439" s="255"/>
      <c r="D1439" s="245" t="s">
        <v>211</v>
      </c>
      <c r="E1439" s="256" t="s">
        <v>1</v>
      </c>
      <c r="F1439" s="257" t="s">
        <v>555</v>
      </c>
      <c r="G1439" s="255"/>
      <c r="H1439" s="258">
        <v>49.140000000000001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4" t="s">
        <v>211</v>
      </c>
      <c r="AU1439" s="264" t="s">
        <v>82</v>
      </c>
      <c r="AV1439" s="14" t="s">
        <v>82</v>
      </c>
      <c r="AW1439" s="14" t="s">
        <v>30</v>
      </c>
      <c r="AX1439" s="14" t="s">
        <v>73</v>
      </c>
      <c r="AY1439" s="264" t="s">
        <v>202</v>
      </c>
    </row>
    <row r="1440" s="13" customFormat="1">
      <c r="A1440" s="13"/>
      <c r="B1440" s="243"/>
      <c r="C1440" s="244"/>
      <c r="D1440" s="245" t="s">
        <v>211</v>
      </c>
      <c r="E1440" s="246" t="s">
        <v>1</v>
      </c>
      <c r="F1440" s="247" t="s">
        <v>556</v>
      </c>
      <c r="G1440" s="244"/>
      <c r="H1440" s="246" t="s">
        <v>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3" t="s">
        <v>211</v>
      </c>
      <c r="AU1440" s="253" t="s">
        <v>82</v>
      </c>
      <c r="AV1440" s="13" t="s">
        <v>80</v>
      </c>
      <c r="AW1440" s="13" t="s">
        <v>30</v>
      </c>
      <c r="AX1440" s="13" t="s">
        <v>73</v>
      </c>
      <c r="AY1440" s="253" t="s">
        <v>202</v>
      </c>
    </row>
    <row r="1441" s="14" customFormat="1">
      <c r="A1441" s="14"/>
      <c r="B1441" s="254"/>
      <c r="C1441" s="255"/>
      <c r="D1441" s="245" t="s">
        <v>211</v>
      </c>
      <c r="E1441" s="256" t="s">
        <v>1</v>
      </c>
      <c r="F1441" s="257" t="s">
        <v>557</v>
      </c>
      <c r="G1441" s="255"/>
      <c r="H1441" s="258">
        <v>7.96</v>
      </c>
      <c r="I1441" s="259"/>
      <c r="J1441" s="255"/>
      <c r="K1441" s="255"/>
      <c r="L1441" s="260"/>
      <c r="M1441" s="261"/>
      <c r="N1441" s="262"/>
      <c r="O1441" s="262"/>
      <c r="P1441" s="262"/>
      <c r="Q1441" s="262"/>
      <c r="R1441" s="262"/>
      <c r="S1441" s="262"/>
      <c r="T1441" s="26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4" t="s">
        <v>211</v>
      </c>
      <c r="AU1441" s="264" t="s">
        <v>82</v>
      </c>
      <c r="AV1441" s="14" t="s">
        <v>82</v>
      </c>
      <c r="AW1441" s="14" t="s">
        <v>30</v>
      </c>
      <c r="AX1441" s="14" t="s">
        <v>73</v>
      </c>
      <c r="AY1441" s="264" t="s">
        <v>202</v>
      </c>
    </row>
    <row r="1442" s="13" customFormat="1">
      <c r="A1442" s="13"/>
      <c r="B1442" s="243"/>
      <c r="C1442" s="244"/>
      <c r="D1442" s="245" t="s">
        <v>211</v>
      </c>
      <c r="E1442" s="246" t="s">
        <v>1</v>
      </c>
      <c r="F1442" s="247" t="s">
        <v>558</v>
      </c>
      <c r="G1442" s="244"/>
      <c r="H1442" s="246" t="s">
        <v>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3" t="s">
        <v>211</v>
      </c>
      <c r="AU1442" s="253" t="s">
        <v>82</v>
      </c>
      <c r="AV1442" s="13" t="s">
        <v>80</v>
      </c>
      <c r="AW1442" s="13" t="s">
        <v>30</v>
      </c>
      <c r="AX1442" s="13" t="s">
        <v>73</v>
      </c>
      <c r="AY1442" s="253" t="s">
        <v>202</v>
      </c>
    </row>
    <row r="1443" s="14" customFormat="1">
      <c r="A1443" s="14"/>
      <c r="B1443" s="254"/>
      <c r="C1443" s="255"/>
      <c r="D1443" s="245" t="s">
        <v>211</v>
      </c>
      <c r="E1443" s="256" t="s">
        <v>1</v>
      </c>
      <c r="F1443" s="257" t="s">
        <v>559</v>
      </c>
      <c r="G1443" s="255"/>
      <c r="H1443" s="258">
        <v>17.460000000000001</v>
      </c>
      <c r="I1443" s="259"/>
      <c r="J1443" s="255"/>
      <c r="K1443" s="255"/>
      <c r="L1443" s="260"/>
      <c r="M1443" s="261"/>
      <c r="N1443" s="262"/>
      <c r="O1443" s="262"/>
      <c r="P1443" s="262"/>
      <c r="Q1443" s="262"/>
      <c r="R1443" s="262"/>
      <c r="S1443" s="262"/>
      <c r="T1443" s="26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4" t="s">
        <v>211</v>
      </c>
      <c r="AU1443" s="264" t="s">
        <v>82</v>
      </c>
      <c r="AV1443" s="14" t="s">
        <v>82</v>
      </c>
      <c r="AW1443" s="14" t="s">
        <v>30</v>
      </c>
      <c r="AX1443" s="14" t="s">
        <v>73</v>
      </c>
      <c r="AY1443" s="264" t="s">
        <v>202</v>
      </c>
    </row>
    <row r="1444" s="13" customFormat="1">
      <c r="A1444" s="13"/>
      <c r="B1444" s="243"/>
      <c r="C1444" s="244"/>
      <c r="D1444" s="245" t="s">
        <v>211</v>
      </c>
      <c r="E1444" s="246" t="s">
        <v>1</v>
      </c>
      <c r="F1444" s="247" t="s">
        <v>560</v>
      </c>
      <c r="G1444" s="244"/>
      <c r="H1444" s="246" t="s">
        <v>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3" t="s">
        <v>211</v>
      </c>
      <c r="AU1444" s="253" t="s">
        <v>82</v>
      </c>
      <c r="AV1444" s="13" t="s">
        <v>80</v>
      </c>
      <c r="AW1444" s="13" t="s">
        <v>30</v>
      </c>
      <c r="AX1444" s="13" t="s">
        <v>73</v>
      </c>
      <c r="AY1444" s="253" t="s">
        <v>202</v>
      </c>
    </row>
    <row r="1445" s="14" customFormat="1">
      <c r="A1445" s="14"/>
      <c r="B1445" s="254"/>
      <c r="C1445" s="255"/>
      <c r="D1445" s="245" t="s">
        <v>211</v>
      </c>
      <c r="E1445" s="256" t="s">
        <v>1</v>
      </c>
      <c r="F1445" s="257" t="s">
        <v>561</v>
      </c>
      <c r="G1445" s="255"/>
      <c r="H1445" s="258">
        <v>48.920000000000002</v>
      </c>
      <c r="I1445" s="259"/>
      <c r="J1445" s="255"/>
      <c r="K1445" s="255"/>
      <c r="L1445" s="260"/>
      <c r="M1445" s="261"/>
      <c r="N1445" s="262"/>
      <c r="O1445" s="262"/>
      <c r="P1445" s="262"/>
      <c r="Q1445" s="262"/>
      <c r="R1445" s="262"/>
      <c r="S1445" s="262"/>
      <c r="T1445" s="26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4" t="s">
        <v>211</v>
      </c>
      <c r="AU1445" s="264" t="s">
        <v>82</v>
      </c>
      <c r="AV1445" s="14" t="s">
        <v>82</v>
      </c>
      <c r="AW1445" s="14" t="s">
        <v>30</v>
      </c>
      <c r="AX1445" s="14" t="s">
        <v>73</v>
      </c>
      <c r="AY1445" s="264" t="s">
        <v>202</v>
      </c>
    </row>
    <row r="1446" s="13" customFormat="1">
      <c r="A1446" s="13"/>
      <c r="B1446" s="243"/>
      <c r="C1446" s="244"/>
      <c r="D1446" s="245" t="s">
        <v>211</v>
      </c>
      <c r="E1446" s="246" t="s">
        <v>1</v>
      </c>
      <c r="F1446" s="247" t="s">
        <v>799</v>
      </c>
      <c r="G1446" s="244"/>
      <c r="H1446" s="246" t="s">
        <v>1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3" t="s">
        <v>211</v>
      </c>
      <c r="AU1446" s="253" t="s">
        <v>82</v>
      </c>
      <c r="AV1446" s="13" t="s">
        <v>80</v>
      </c>
      <c r="AW1446" s="13" t="s">
        <v>30</v>
      </c>
      <c r="AX1446" s="13" t="s">
        <v>73</v>
      </c>
      <c r="AY1446" s="253" t="s">
        <v>202</v>
      </c>
    </row>
    <row r="1447" s="14" customFormat="1">
      <c r="A1447" s="14"/>
      <c r="B1447" s="254"/>
      <c r="C1447" s="255"/>
      <c r="D1447" s="245" t="s">
        <v>211</v>
      </c>
      <c r="E1447" s="256" t="s">
        <v>1</v>
      </c>
      <c r="F1447" s="257" t="s">
        <v>1001</v>
      </c>
      <c r="G1447" s="255"/>
      <c r="H1447" s="258">
        <v>2.1899999999999999</v>
      </c>
      <c r="I1447" s="259"/>
      <c r="J1447" s="255"/>
      <c r="K1447" s="255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4" t="s">
        <v>211</v>
      </c>
      <c r="AU1447" s="264" t="s">
        <v>82</v>
      </c>
      <c r="AV1447" s="14" t="s">
        <v>82</v>
      </c>
      <c r="AW1447" s="14" t="s">
        <v>30</v>
      </c>
      <c r="AX1447" s="14" t="s">
        <v>73</v>
      </c>
      <c r="AY1447" s="264" t="s">
        <v>202</v>
      </c>
    </row>
    <row r="1448" s="13" customFormat="1">
      <c r="A1448" s="13"/>
      <c r="B1448" s="243"/>
      <c r="C1448" s="244"/>
      <c r="D1448" s="245" t="s">
        <v>211</v>
      </c>
      <c r="E1448" s="246" t="s">
        <v>1</v>
      </c>
      <c r="F1448" s="247" t="s">
        <v>758</v>
      </c>
      <c r="G1448" s="244"/>
      <c r="H1448" s="246" t="s">
        <v>1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3" t="s">
        <v>211</v>
      </c>
      <c r="AU1448" s="253" t="s">
        <v>82</v>
      </c>
      <c r="AV1448" s="13" t="s">
        <v>80</v>
      </c>
      <c r="AW1448" s="13" t="s">
        <v>30</v>
      </c>
      <c r="AX1448" s="13" t="s">
        <v>73</v>
      </c>
      <c r="AY1448" s="253" t="s">
        <v>202</v>
      </c>
    </row>
    <row r="1449" s="14" customFormat="1">
      <c r="A1449" s="14"/>
      <c r="B1449" s="254"/>
      <c r="C1449" s="255"/>
      <c r="D1449" s="245" t="s">
        <v>211</v>
      </c>
      <c r="E1449" s="256" t="s">
        <v>1</v>
      </c>
      <c r="F1449" s="257" t="s">
        <v>1002</v>
      </c>
      <c r="G1449" s="255"/>
      <c r="H1449" s="258">
        <v>35.909999999999997</v>
      </c>
      <c r="I1449" s="259"/>
      <c r="J1449" s="255"/>
      <c r="K1449" s="255"/>
      <c r="L1449" s="260"/>
      <c r="M1449" s="261"/>
      <c r="N1449" s="262"/>
      <c r="O1449" s="262"/>
      <c r="P1449" s="262"/>
      <c r="Q1449" s="262"/>
      <c r="R1449" s="262"/>
      <c r="S1449" s="262"/>
      <c r="T1449" s="26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4" t="s">
        <v>211</v>
      </c>
      <c r="AU1449" s="264" t="s">
        <v>82</v>
      </c>
      <c r="AV1449" s="14" t="s">
        <v>82</v>
      </c>
      <c r="AW1449" s="14" t="s">
        <v>30</v>
      </c>
      <c r="AX1449" s="14" t="s">
        <v>73</v>
      </c>
      <c r="AY1449" s="264" t="s">
        <v>202</v>
      </c>
    </row>
    <row r="1450" s="13" customFormat="1">
      <c r="A1450" s="13"/>
      <c r="B1450" s="243"/>
      <c r="C1450" s="244"/>
      <c r="D1450" s="245" t="s">
        <v>211</v>
      </c>
      <c r="E1450" s="246" t="s">
        <v>1</v>
      </c>
      <c r="F1450" s="247" t="s">
        <v>759</v>
      </c>
      <c r="G1450" s="244"/>
      <c r="H1450" s="246" t="s">
        <v>1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3" t="s">
        <v>211</v>
      </c>
      <c r="AU1450" s="253" t="s">
        <v>82</v>
      </c>
      <c r="AV1450" s="13" t="s">
        <v>80</v>
      </c>
      <c r="AW1450" s="13" t="s">
        <v>30</v>
      </c>
      <c r="AX1450" s="13" t="s">
        <v>73</v>
      </c>
      <c r="AY1450" s="253" t="s">
        <v>202</v>
      </c>
    </row>
    <row r="1451" s="14" customFormat="1">
      <c r="A1451" s="14"/>
      <c r="B1451" s="254"/>
      <c r="C1451" s="255"/>
      <c r="D1451" s="245" t="s">
        <v>211</v>
      </c>
      <c r="E1451" s="256" t="s">
        <v>1</v>
      </c>
      <c r="F1451" s="257" t="s">
        <v>1003</v>
      </c>
      <c r="G1451" s="255"/>
      <c r="H1451" s="258">
        <v>13.43</v>
      </c>
      <c r="I1451" s="259"/>
      <c r="J1451" s="255"/>
      <c r="K1451" s="255"/>
      <c r="L1451" s="260"/>
      <c r="M1451" s="261"/>
      <c r="N1451" s="262"/>
      <c r="O1451" s="262"/>
      <c r="P1451" s="262"/>
      <c r="Q1451" s="262"/>
      <c r="R1451" s="262"/>
      <c r="S1451" s="262"/>
      <c r="T1451" s="26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4" t="s">
        <v>211</v>
      </c>
      <c r="AU1451" s="264" t="s">
        <v>82</v>
      </c>
      <c r="AV1451" s="14" t="s">
        <v>82</v>
      </c>
      <c r="AW1451" s="14" t="s">
        <v>30</v>
      </c>
      <c r="AX1451" s="14" t="s">
        <v>73</v>
      </c>
      <c r="AY1451" s="264" t="s">
        <v>202</v>
      </c>
    </row>
    <row r="1452" s="15" customFormat="1">
      <c r="A1452" s="15"/>
      <c r="B1452" s="265"/>
      <c r="C1452" s="266"/>
      <c r="D1452" s="245" t="s">
        <v>211</v>
      </c>
      <c r="E1452" s="267" t="s">
        <v>1</v>
      </c>
      <c r="F1452" s="268" t="s">
        <v>222</v>
      </c>
      <c r="G1452" s="266"/>
      <c r="H1452" s="269">
        <v>175.00999999999999</v>
      </c>
      <c r="I1452" s="270"/>
      <c r="J1452" s="266"/>
      <c r="K1452" s="266"/>
      <c r="L1452" s="271"/>
      <c r="M1452" s="272"/>
      <c r="N1452" s="273"/>
      <c r="O1452" s="273"/>
      <c r="P1452" s="273"/>
      <c r="Q1452" s="273"/>
      <c r="R1452" s="273"/>
      <c r="S1452" s="273"/>
      <c r="T1452" s="274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75" t="s">
        <v>211</v>
      </c>
      <c r="AU1452" s="275" t="s">
        <v>82</v>
      </c>
      <c r="AV1452" s="15" t="s">
        <v>209</v>
      </c>
      <c r="AW1452" s="15" t="s">
        <v>30</v>
      </c>
      <c r="AX1452" s="15" t="s">
        <v>80</v>
      </c>
      <c r="AY1452" s="275" t="s">
        <v>202</v>
      </c>
    </row>
    <row r="1453" s="2" customFormat="1" ht="24.15" customHeight="1">
      <c r="A1453" s="40"/>
      <c r="B1453" s="41"/>
      <c r="C1453" s="287" t="s">
        <v>1583</v>
      </c>
      <c r="D1453" s="287" t="s">
        <v>534</v>
      </c>
      <c r="E1453" s="288" t="s">
        <v>1584</v>
      </c>
      <c r="F1453" s="289" t="s">
        <v>1585</v>
      </c>
      <c r="G1453" s="290" t="s">
        <v>254</v>
      </c>
      <c r="H1453" s="291">
        <v>178.50999999999999</v>
      </c>
      <c r="I1453" s="292"/>
      <c r="J1453" s="293">
        <f>ROUND(I1453*H1453,2)</f>
        <v>0</v>
      </c>
      <c r="K1453" s="289" t="s">
        <v>208</v>
      </c>
      <c r="L1453" s="294"/>
      <c r="M1453" s="295" t="s">
        <v>1</v>
      </c>
      <c r="N1453" s="296" t="s">
        <v>38</v>
      </c>
      <c r="O1453" s="93"/>
      <c r="P1453" s="239">
        <f>O1453*H1453</f>
        <v>0</v>
      </c>
      <c r="Q1453" s="239">
        <v>0.00069999999999999999</v>
      </c>
      <c r="R1453" s="239">
        <f>Q1453*H1453</f>
        <v>0.124957</v>
      </c>
      <c r="S1453" s="239">
        <v>0</v>
      </c>
      <c r="T1453" s="240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1" t="s">
        <v>442</v>
      </c>
      <c r="AT1453" s="241" t="s">
        <v>534</v>
      </c>
      <c r="AU1453" s="241" t="s">
        <v>82</v>
      </c>
      <c r="AY1453" s="19" t="s">
        <v>202</v>
      </c>
      <c r="BE1453" s="242">
        <f>IF(N1453="základní",J1453,0)</f>
        <v>0</v>
      </c>
      <c r="BF1453" s="242">
        <f>IF(N1453="snížená",J1453,0)</f>
        <v>0</v>
      </c>
      <c r="BG1453" s="242">
        <f>IF(N1453="zákl. přenesená",J1453,0)</f>
        <v>0</v>
      </c>
      <c r="BH1453" s="242">
        <f>IF(N1453="sníž. přenesená",J1453,0)</f>
        <v>0</v>
      </c>
      <c r="BI1453" s="242">
        <f>IF(N1453="nulová",J1453,0)</f>
        <v>0</v>
      </c>
      <c r="BJ1453" s="19" t="s">
        <v>80</v>
      </c>
      <c r="BK1453" s="242">
        <f>ROUND(I1453*H1453,2)</f>
        <v>0</v>
      </c>
      <c r="BL1453" s="19" t="s">
        <v>317</v>
      </c>
      <c r="BM1453" s="241" t="s">
        <v>1586</v>
      </c>
    </row>
    <row r="1454" s="14" customFormat="1">
      <c r="A1454" s="14"/>
      <c r="B1454" s="254"/>
      <c r="C1454" s="255"/>
      <c r="D1454" s="245" t="s">
        <v>211</v>
      </c>
      <c r="E1454" s="256" t="s">
        <v>1</v>
      </c>
      <c r="F1454" s="257" t="s">
        <v>1587</v>
      </c>
      <c r="G1454" s="255"/>
      <c r="H1454" s="258">
        <v>178.50999999999999</v>
      </c>
      <c r="I1454" s="259"/>
      <c r="J1454" s="255"/>
      <c r="K1454" s="255"/>
      <c r="L1454" s="260"/>
      <c r="M1454" s="261"/>
      <c r="N1454" s="262"/>
      <c r="O1454" s="262"/>
      <c r="P1454" s="262"/>
      <c r="Q1454" s="262"/>
      <c r="R1454" s="262"/>
      <c r="S1454" s="262"/>
      <c r="T1454" s="26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4" t="s">
        <v>211</v>
      </c>
      <c r="AU1454" s="264" t="s">
        <v>82</v>
      </c>
      <c r="AV1454" s="14" t="s">
        <v>82</v>
      </c>
      <c r="AW1454" s="14" t="s">
        <v>30</v>
      </c>
      <c r="AX1454" s="14" t="s">
        <v>80</v>
      </c>
      <c r="AY1454" s="264" t="s">
        <v>202</v>
      </c>
    </row>
    <row r="1455" s="2" customFormat="1" ht="24.15" customHeight="1">
      <c r="A1455" s="40"/>
      <c r="B1455" s="41"/>
      <c r="C1455" s="230" t="s">
        <v>1588</v>
      </c>
      <c r="D1455" s="230" t="s">
        <v>204</v>
      </c>
      <c r="E1455" s="231" t="s">
        <v>1589</v>
      </c>
      <c r="F1455" s="232" t="s">
        <v>1590</v>
      </c>
      <c r="G1455" s="233" t="s">
        <v>254</v>
      </c>
      <c r="H1455" s="234">
        <v>88.170000000000002</v>
      </c>
      <c r="I1455" s="235"/>
      <c r="J1455" s="236">
        <f>ROUND(I1455*H1455,2)</f>
        <v>0</v>
      </c>
      <c r="K1455" s="232" t="s">
        <v>208</v>
      </c>
      <c r="L1455" s="46"/>
      <c r="M1455" s="237" t="s">
        <v>1</v>
      </c>
      <c r="N1455" s="238" t="s">
        <v>38</v>
      </c>
      <c r="O1455" s="93"/>
      <c r="P1455" s="239">
        <f>O1455*H1455</f>
        <v>0</v>
      </c>
      <c r="Q1455" s="239">
        <v>0</v>
      </c>
      <c r="R1455" s="239">
        <f>Q1455*H1455</f>
        <v>0</v>
      </c>
      <c r="S1455" s="239">
        <v>0</v>
      </c>
      <c r="T1455" s="240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1" t="s">
        <v>317</v>
      </c>
      <c r="AT1455" s="241" t="s">
        <v>204</v>
      </c>
      <c r="AU1455" s="241" t="s">
        <v>82</v>
      </c>
      <c r="AY1455" s="19" t="s">
        <v>202</v>
      </c>
      <c r="BE1455" s="242">
        <f>IF(N1455="základní",J1455,0)</f>
        <v>0</v>
      </c>
      <c r="BF1455" s="242">
        <f>IF(N1455="snížená",J1455,0)</f>
        <v>0</v>
      </c>
      <c r="BG1455" s="242">
        <f>IF(N1455="zákl. přenesená",J1455,0)</f>
        <v>0</v>
      </c>
      <c r="BH1455" s="242">
        <f>IF(N1455="sníž. přenesená",J1455,0)</f>
        <v>0</v>
      </c>
      <c r="BI1455" s="242">
        <f>IF(N1455="nulová",J1455,0)</f>
        <v>0</v>
      </c>
      <c r="BJ1455" s="19" t="s">
        <v>80</v>
      </c>
      <c r="BK1455" s="242">
        <f>ROUND(I1455*H1455,2)</f>
        <v>0</v>
      </c>
      <c r="BL1455" s="19" t="s">
        <v>317</v>
      </c>
      <c r="BM1455" s="241" t="s">
        <v>1591</v>
      </c>
    </row>
    <row r="1456" s="13" customFormat="1">
      <c r="A1456" s="13"/>
      <c r="B1456" s="243"/>
      <c r="C1456" s="244"/>
      <c r="D1456" s="245" t="s">
        <v>211</v>
      </c>
      <c r="E1456" s="246" t="s">
        <v>1</v>
      </c>
      <c r="F1456" s="247" t="s">
        <v>736</v>
      </c>
      <c r="G1456" s="244"/>
      <c r="H1456" s="246" t="s">
        <v>1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3" t="s">
        <v>211</v>
      </c>
      <c r="AU1456" s="253" t="s">
        <v>82</v>
      </c>
      <c r="AV1456" s="13" t="s">
        <v>80</v>
      </c>
      <c r="AW1456" s="13" t="s">
        <v>30</v>
      </c>
      <c r="AX1456" s="13" t="s">
        <v>73</v>
      </c>
      <c r="AY1456" s="253" t="s">
        <v>202</v>
      </c>
    </row>
    <row r="1457" s="14" customFormat="1">
      <c r="A1457" s="14"/>
      <c r="B1457" s="254"/>
      <c r="C1457" s="255"/>
      <c r="D1457" s="245" t="s">
        <v>211</v>
      </c>
      <c r="E1457" s="256" t="s">
        <v>1</v>
      </c>
      <c r="F1457" s="257" t="s">
        <v>962</v>
      </c>
      <c r="G1457" s="255"/>
      <c r="H1457" s="258">
        <v>2.9300000000000002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4" t="s">
        <v>211</v>
      </c>
      <c r="AU1457" s="264" t="s">
        <v>82</v>
      </c>
      <c r="AV1457" s="14" t="s">
        <v>82</v>
      </c>
      <c r="AW1457" s="14" t="s">
        <v>30</v>
      </c>
      <c r="AX1457" s="14" t="s">
        <v>73</v>
      </c>
      <c r="AY1457" s="264" t="s">
        <v>202</v>
      </c>
    </row>
    <row r="1458" s="13" customFormat="1">
      <c r="A1458" s="13"/>
      <c r="B1458" s="243"/>
      <c r="C1458" s="244"/>
      <c r="D1458" s="245" t="s">
        <v>211</v>
      </c>
      <c r="E1458" s="246" t="s">
        <v>1</v>
      </c>
      <c r="F1458" s="247" t="s">
        <v>246</v>
      </c>
      <c r="G1458" s="244"/>
      <c r="H1458" s="246" t="s">
        <v>1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3" t="s">
        <v>211</v>
      </c>
      <c r="AU1458" s="253" t="s">
        <v>82</v>
      </c>
      <c r="AV1458" s="13" t="s">
        <v>80</v>
      </c>
      <c r="AW1458" s="13" t="s">
        <v>30</v>
      </c>
      <c r="AX1458" s="13" t="s">
        <v>73</v>
      </c>
      <c r="AY1458" s="253" t="s">
        <v>202</v>
      </c>
    </row>
    <row r="1459" s="14" customFormat="1">
      <c r="A1459" s="14"/>
      <c r="B1459" s="254"/>
      <c r="C1459" s="255"/>
      <c r="D1459" s="245" t="s">
        <v>211</v>
      </c>
      <c r="E1459" s="256" t="s">
        <v>1</v>
      </c>
      <c r="F1459" s="257" t="s">
        <v>963</v>
      </c>
      <c r="G1459" s="255"/>
      <c r="H1459" s="258">
        <v>17.289999999999999</v>
      </c>
      <c r="I1459" s="259"/>
      <c r="J1459" s="255"/>
      <c r="K1459" s="255"/>
      <c r="L1459" s="260"/>
      <c r="M1459" s="261"/>
      <c r="N1459" s="262"/>
      <c r="O1459" s="262"/>
      <c r="P1459" s="262"/>
      <c r="Q1459" s="262"/>
      <c r="R1459" s="262"/>
      <c r="S1459" s="262"/>
      <c r="T1459" s="26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4" t="s">
        <v>211</v>
      </c>
      <c r="AU1459" s="264" t="s">
        <v>82</v>
      </c>
      <c r="AV1459" s="14" t="s">
        <v>82</v>
      </c>
      <c r="AW1459" s="14" t="s">
        <v>30</v>
      </c>
      <c r="AX1459" s="14" t="s">
        <v>73</v>
      </c>
      <c r="AY1459" s="264" t="s">
        <v>202</v>
      </c>
    </row>
    <row r="1460" s="13" customFormat="1">
      <c r="A1460" s="13"/>
      <c r="B1460" s="243"/>
      <c r="C1460" s="244"/>
      <c r="D1460" s="245" t="s">
        <v>211</v>
      </c>
      <c r="E1460" s="246" t="s">
        <v>1</v>
      </c>
      <c r="F1460" s="247" t="s">
        <v>242</v>
      </c>
      <c r="G1460" s="244"/>
      <c r="H1460" s="246" t="s">
        <v>1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3" t="s">
        <v>211</v>
      </c>
      <c r="AU1460" s="253" t="s">
        <v>82</v>
      </c>
      <c r="AV1460" s="13" t="s">
        <v>80</v>
      </c>
      <c r="AW1460" s="13" t="s">
        <v>30</v>
      </c>
      <c r="AX1460" s="13" t="s">
        <v>73</v>
      </c>
      <c r="AY1460" s="253" t="s">
        <v>202</v>
      </c>
    </row>
    <row r="1461" s="14" customFormat="1">
      <c r="A1461" s="14"/>
      <c r="B1461" s="254"/>
      <c r="C1461" s="255"/>
      <c r="D1461" s="245" t="s">
        <v>211</v>
      </c>
      <c r="E1461" s="256" t="s">
        <v>1</v>
      </c>
      <c r="F1461" s="257" t="s">
        <v>964</v>
      </c>
      <c r="G1461" s="255"/>
      <c r="H1461" s="258">
        <v>14.4</v>
      </c>
      <c r="I1461" s="259"/>
      <c r="J1461" s="255"/>
      <c r="K1461" s="255"/>
      <c r="L1461" s="260"/>
      <c r="M1461" s="261"/>
      <c r="N1461" s="262"/>
      <c r="O1461" s="262"/>
      <c r="P1461" s="262"/>
      <c r="Q1461" s="262"/>
      <c r="R1461" s="262"/>
      <c r="S1461" s="262"/>
      <c r="T1461" s="26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4" t="s">
        <v>211</v>
      </c>
      <c r="AU1461" s="264" t="s">
        <v>82</v>
      </c>
      <c r="AV1461" s="14" t="s">
        <v>82</v>
      </c>
      <c r="AW1461" s="14" t="s">
        <v>30</v>
      </c>
      <c r="AX1461" s="14" t="s">
        <v>73</v>
      </c>
      <c r="AY1461" s="264" t="s">
        <v>202</v>
      </c>
    </row>
    <row r="1462" s="13" customFormat="1">
      <c r="A1462" s="13"/>
      <c r="B1462" s="243"/>
      <c r="C1462" s="244"/>
      <c r="D1462" s="245" t="s">
        <v>211</v>
      </c>
      <c r="E1462" s="246" t="s">
        <v>1</v>
      </c>
      <c r="F1462" s="247" t="s">
        <v>249</v>
      </c>
      <c r="G1462" s="244"/>
      <c r="H1462" s="246" t="s">
        <v>1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3" t="s">
        <v>211</v>
      </c>
      <c r="AU1462" s="253" t="s">
        <v>82</v>
      </c>
      <c r="AV1462" s="13" t="s">
        <v>80</v>
      </c>
      <c r="AW1462" s="13" t="s">
        <v>30</v>
      </c>
      <c r="AX1462" s="13" t="s">
        <v>73</v>
      </c>
      <c r="AY1462" s="253" t="s">
        <v>202</v>
      </c>
    </row>
    <row r="1463" s="14" customFormat="1">
      <c r="A1463" s="14"/>
      <c r="B1463" s="254"/>
      <c r="C1463" s="255"/>
      <c r="D1463" s="245" t="s">
        <v>211</v>
      </c>
      <c r="E1463" s="256" t="s">
        <v>1</v>
      </c>
      <c r="F1463" s="257" t="s">
        <v>965</v>
      </c>
      <c r="G1463" s="255"/>
      <c r="H1463" s="258">
        <v>4.3799999999999999</v>
      </c>
      <c r="I1463" s="259"/>
      <c r="J1463" s="255"/>
      <c r="K1463" s="255"/>
      <c r="L1463" s="260"/>
      <c r="M1463" s="261"/>
      <c r="N1463" s="262"/>
      <c r="O1463" s="262"/>
      <c r="P1463" s="262"/>
      <c r="Q1463" s="262"/>
      <c r="R1463" s="262"/>
      <c r="S1463" s="262"/>
      <c r="T1463" s="26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4" t="s">
        <v>211</v>
      </c>
      <c r="AU1463" s="264" t="s">
        <v>82</v>
      </c>
      <c r="AV1463" s="14" t="s">
        <v>82</v>
      </c>
      <c r="AW1463" s="14" t="s">
        <v>30</v>
      </c>
      <c r="AX1463" s="14" t="s">
        <v>73</v>
      </c>
      <c r="AY1463" s="264" t="s">
        <v>202</v>
      </c>
    </row>
    <row r="1464" s="13" customFormat="1">
      <c r="A1464" s="13"/>
      <c r="B1464" s="243"/>
      <c r="C1464" s="244"/>
      <c r="D1464" s="245" t="s">
        <v>211</v>
      </c>
      <c r="E1464" s="246" t="s">
        <v>1</v>
      </c>
      <c r="F1464" s="247" t="s">
        <v>718</v>
      </c>
      <c r="G1464" s="244"/>
      <c r="H1464" s="246" t="s">
        <v>1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3" t="s">
        <v>211</v>
      </c>
      <c r="AU1464" s="253" t="s">
        <v>82</v>
      </c>
      <c r="AV1464" s="13" t="s">
        <v>80</v>
      </c>
      <c r="AW1464" s="13" t="s">
        <v>30</v>
      </c>
      <c r="AX1464" s="13" t="s">
        <v>73</v>
      </c>
      <c r="AY1464" s="253" t="s">
        <v>202</v>
      </c>
    </row>
    <row r="1465" s="14" customFormat="1">
      <c r="A1465" s="14"/>
      <c r="B1465" s="254"/>
      <c r="C1465" s="255"/>
      <c r="D1465" s="245" t="s">
        <v>211</v>
      </c>
      <c r="E1465" s="256" t="s">
        <v>1</v>
      </c>
      <c r="F1465" s="257" t="s">
        <v>719</v>
      </c>
      <c r="G1465" s="255"/>
      <c r="H1465" s="258">
        <v>5.5099999999999998</v>
      </c>
      <c r="I1465" s="259"/>
      <c r="J1465" s="255"/>
      <c r="K1465" s="255"/>
      <c r="L1465" s="260"/>
      <c r="M1465" s="261"/>
      <c r="N1465" s="262"/>
      <c r="O1465" s="262"/>
      <c r="P1465" s="262"/>
      <c r="Q1465" s="262"/>
      <c r="R1465" s="262"/>
      <c r="S1465" s="262"/>
      <c r="T1465" s="26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4" t="s">
        <v>211</v>
      </c>
      <c r="AU1465" s="264" t="s">
        <v>82</v>
      </c>
      <c r="AV1465" s="14" t="s">
        <v>82</v>
      </c>
      <c r="AW1465" s="14" t="s">
        <v>30</v>
      </c>
      <c r="AX1465" s="14" t="s">
        <v>73</v>
      </c>
      <c r="AY1465" s="264" t="s">
        <v>202</v>
      </c>
    </row>
    <row r="1466" s="13" customFormat="1">
      <c r="A1466" s="13"/>
      <c r="B1466" s="243"/>
      <c r="C1466" s="244"/>
      <c r="D1466" s="245" t="s">
        <v>211</v>
      </c>
      <c r="E1466" s="246" t="s">
        <v>1</v>
      </c>
      <c r="F1466" s="247" t="s">
        <v>720</v>
      </c>
      <c r="G1466" s="244"/>
      <c r="H1466" s="246" t="s">
        <v>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3" t="s">
        <v>211</v>
      </c>
      <c r="AU1466" s="253" t="s">
        <v>82</v>
      </c>
      <c r="AV1466" s="13" t="s">
        <v>80</v>
      </c>
      <c r="AW1466" s="13" t="s">
        <v>30</v>
      </c>
      <c r="AX1466" s="13" t="s">
        <v>73</v>
      </c>
      <c r="AY1466" s="253" t="s">
        <v>202</v>
      </c>
    </row>
    <row r="1467" s="14" customFormat="1">
      <c r="A1467" s="14"/>
      <c r="B1467" s="254"/>
      <c r="C1467" s="255"/>
      <c r="D1467" s="245" t="s">
        <v>211</v>
      </c>
      <c r="E1467" s="256" t="s">
        <v>1</v>
      </c>
      <c r="F1467" s="257" t="s">
        <v>721</v>
      </c>
      <c r="G1467" s="255"/>
      <c r="H1467" s="258">
        <v>9.2699999999999996</v>
      </c>
      <c r="I1467" s="259"/>
      <c r="J1467" s="255"/>
      <c r="K1467" s="255"/>
      <c r="L1467" s="260"/>
      <c r="M1467" s="261"/>
      <c r="N1467" s="262"/>
      <c r="O1467" s="262"/>
      <c r="P1467" s="262"/>
      <c r="Q1467" s="262"/>
      <c r="R1467" s="262"/>
      <c r="S1467" s="262"/>
      <c r="T1467" s="26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4" t="s">
        <v>211</v>
      </c>
      <c r="AU1467" s="264" t="s">
        <v>82</v>
      </c>
      <c r="AV1467" s="14" t="s">
        <v>82</v>
      </c>
      <c r="AW1467" s="14" t="s">
        <v>30</v>
      </c>
      <c r="AX1467" s="14" t="s">
        <v>73</v>
      </c>
      <c r="AY1467" s="264" t="s">
        <v>202</v>
      </c>
    </row>
    <row r="1468" s="13" customFormat="1">
      <c r="A1468" s="13"/>
      <c r="B1468" s="243"/>
      <c r="C1468" s="244"/>
      <c r="D1468" s="245" t="s">
        <v>211</v>
      </c>
      <c r="E1468" s="246" t="s">
        <v>1</v>
      </c>
      <c r="F1468" s="247" t="s">
        <v>722</v>
      </c>
      <c r="G1468" s="244"/>
      <c r="H1468" s="246" t="s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3" t="s">
        <v>211</v>
      </c>
      <c r="AU1468" s="253" t="s">
        <v>82</v>
      </c>
      <c r="AV1468" s="13" t="s">
        <v>80</v>
      </c>
      <c r="AW1468" s="13" t="s">
        <v>30</v>
      </c>
      <c r="AX1468" s="13" t="s">
        <v>73</v>
      </c>
      <c r="AY1468" s="253" t="s">
        <v>202</v>
      </c>
    </row>
    <row r="1469" s="14" customFormat="1">
      <c r="A1469" s="14"/>
      <c r="B1469" s="254"/>
      <c r="C1469" s="255"/>
      <c r="D1469" s="245" t="s">
        <v>211</v>
      </c>
      <c r="E1469" s="256" t="s">
        <v>1</v>
      </c>
      <c r="F1469" s="257" t="s">
        <v>723</v>
      </c>
      <c r="G1469" s="255"/>
      <c r="H1469" s="258">
        <v>19.710000000000001</v>
      </c>
      <c r="I1469" s="259"/>
      <c r="J1469" s="255"/>
      <c r="K1469" s="255"/>
      <c r="L1469" s="260"/>
      <c r="M1469" s="261"/>
      <c r="N1469" s="262"/>
      <c r="O1469" s="262"/>
      <c r="P1469" s="262"/>
      <c r="Q1469" s="262"/>
      <c r="R1469" s="262"/>
      <c r="S1469" s="262"/>
      <c r="T1469" s="26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4" t="s">
        <v>211</v>
      </c>
      <c r="AU1469" s="264" t="s">
        <v>82</v>
      </c>
      <c r="AV1469" s="14" t="s">
        <v>82</v>
      </c>
      <c r="AW1469" s="14" t="s">
        <v>30</v>
      </c>
      <c r="AX1469" s="14" t="s">
        <v>73</v>
      </c>
      <c r="AY1469" s="264" t="s">
        <v>202</v>
      </c>
    </row>
    <row r="1470" s="13" customFormat="1">
      <c r="A1470" s="13"/>
      <c r="B1470" s="243"/>
      <c r="C1470" s="244"/>
      <c r="D1470" s="245" t="s">
        <v>211</v>
      </c>
      <c r="E1470" s="246" t="s">
        <v>1</v>
      </c>
      <c r="F1470" s="247" t="s">
        <v>724</v>
      </c>
      <c r="G1470" s="244"/>
      <c r="H1470" s="246" t="s">
        <v>1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3" t="s">
        <v>211</v>
      </c>
      <c r="AU1470" s="253" t="s">
        <v>82</v>
      </c>
      <c r="AV1470" s="13" t="s">
        <v>80</v>
      </c>
      <c r="AW1470" s="13" t="s">
        <v>30</v>
      </c>
      <c r="AX1470" s="13" t="s">
        <v>73</v>
      </c>
      <c r="AY1470" s="253" t="s">
        <v>202</v>
      </c>
    </row>
    <row r="1471" s="14" customFormat="1">
      <c r="A1471" s="14"/>
      <c r="B1471" s="254"/>
      <c r="C1471" s="255"/>
      <c r="D1471" s="245" t="s">
        <v>211</v>
      </c>
      <c r="E1471" s="256" t="s">
        <v>1</v>
      </c>
      <c r="F1471" s="257" t="s">
        <v>1008</v>
      </c>
      <c r="G1471" s="255"/>
      <c r="H1471" s="258">
        <v>10.060000000000001</v>
      </c>
      <c r="I1471" s="259"/>
      <c r="J1471" s="255"/>
      <c r="K1471" s="255"/>
      <c r="L1471" s="260"/>
      <c r="M1471" s="261"/>
      <c r="N1471" s="262"/>
      <c r="O1471" s="262"/>
      <c r="P1471" s="262"/>
      <c r="Q1471" s="262"/>
      <c r="R1471" s="262"/>
      <c r="S1471" s="262"/>
      <c r="T1471" s="26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4" t="s">
        <v>211</v>
      </c>
      <c r="AU1471" s="264" t="s">
        <v>82</v>
      </c>
      <c r="AV1471" s="14" t="s">
        <v>82</v>
      </c>
      <c r="AW1471" s="14" t="s">
        <v>30</v>
      </c>
      <c r="AX1471" s="14" t="s">
        <v>73</v>
      </c>
      <c r="AY1471" s="264" t="s">
        <v>202</v>
      </c>
    </row>
    <row r="1472" s="13" customFormat="1">
      <c r="A1472" s="13"/>
      <c r="B1472" s="243"/>
      <c r="C1472" s="244"/>
      <c r="D1472" s="245" t="s">
        <v>211</v>
      </c>
      <c r="E1472" s="246" t="s">
        <v>1</v>
      </c>
      <c r="F1472" s="247" t="s">
        <v>726</v>
      </c>
      <c r="G1472" s="244"/>
      <c r="H1472" s="246" t="s">
        <v>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3" t="s">
        <v>211</v>
      </c>
      <c r="AU1472" s="253" t="s">
        <v>82</v>
      </c>
      <c r="AV1472" s="13" t="s">
        <v>80</v>
      </c>
      <c r="AW1472" s="13" t="s">
        <v>30</v>
      </c>
      <c r="AX1472" s="13" t="s">
        <v>73</v>
      </c>
      <c r="AY1472" s="253" t="s">
        <v>202</v>
      </c>
    </row>
    <row r="1473" s="14" customFormat="1">
      <c r="A1473" s="14"/>
      <c r="B1473" s="254"/>
      <c r="C1473" s="255"/>
      <c r="D1473" s="245" t="s">
        <v>211</v>
      </c>
      <c r="E1473" s="256" t="s">
        <v>1</v>
      </c>
      <c r="F1473" s="257" t="s">
        <v>727</v>
      </c>
      <c r="G1473" s="255"/>
      <c r="H1473" s="258">
        <v>4.6200000000000001</v>
      </c>
      <c r="I1473" s="259"/>
      <c r="J1473" s="255"/>
      <c r="K1473" s="255"/>
      <c r="L1473" s="260"/>
      <c r="M1473" s="261"/>
      <c r="N1473" s="262"/>
      <c r="O1473" s="262"/>
      <c r="P1473" s="262"/>
      <c r="Q1473" s="262"/>
      <c r="R1473" s="262"/>
      <c r="S1473" s="262"/>
      <c r="T1473" s="26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4" t="s">
        <v>211</v>
      </c>
      <c r="AU1473" s="264" t="s">
        <v>82</v>
      </c>
      <c r="AV1473" s="14" t="s">
        <v>82</v>
      </c>
      <c r="AW1473" s="14" t="s">
        <v>30</v>
      </c>
      <c r="AX1473" s="14" t="s">
        <v>73</v>
      </c>
      <c r="AY1473" s="264" t="s">
        <v>202</v>
      </c>
    </row>
    <row r="1474" s="15" customFormat="1">
      <c r="A1474" s="15"/>
      <c r="B1474" s="265"/>
      <c r="C1474" s="266"/>
      <c r="D1474" s="245" t="s">
        <v>211</v>
      </c>
      <c r="E1474" s="267" t="s">
        <v>1</v>
      </c>
      <c r="F1474" s="268" t="s">
        <v>222</v>
      </c>
      <c r="G1474" s="266"/>
      <c r="H1474" s="269">
        <v>88.170000000000016</v>
      </c>
      <c r="I1474" s="270"/>
      <c r="J1474" s="266"/>
      <c r="K1474" s="266"/>
      <c r="L1474" s="271"/>
      <c r="M1474" s="272"/>
      <c r="N1474" s="273"/>
      <c r="O1474" s="273"/>
      <c r="P1474" s="273"/>
      <c r="Q1474" s="273"/>
      <c r="R1474" s="273"/>
      <c r="S1474" s="273"/>
      <c r="T1474" s="274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75" t="s">
        <v>211</v>
      </c>
      <c r="AU1474" s="275" t="s">
        <v>82</v>
      </c>
      <c r="AV1474" s="15" t="s">
        <v>209</v>
      </c>
      <c r="AW1474" s="15" t="s">
        <v>30</v>
      </c>
      <c r="AX1474" s="15" t="s">
        <v>80</v>
      </c>
      <c r="AY1474" s="275" t="s">
        <v>202</v>
      </c>
    </row>
    <row r="1475" s="2" customFormat="1" ht="24.15" customHeight="1">
      <c r="A1475" s="40"/>
      <c r="B1475" s="41"/>
      <c r="C1475" s="287" t="s">
        <v>1592</v>
      </c>
      <c r="D1475" s="287" t="s">
        <v>534</v>
      </c>
      <c r="E1475" s="288" t="s">
        <v>1593</v>
      </c>
      <c r="F1475" s="289" t="s">
        <v>1594</v>
      </c>
      <c r="G1475" s="290" t="s">
        <v>254</v>
      </c>
      <c r="H1475" s="291">
        <v>89.933000000000007</v>
      </c>
      <c r="I1475" s="292"/>
      <c r="J1475" s="293">
        <f>ROUND(I1475*H1475,2)</f>
        <v>0</v>
      </c>
      <c r="K1475" s="289" t="s">
        <v>208</v>
      </c>
      <c r="L1475" s="294"/>
      <c r="M1475" s="295" t="s">
        <v>1</v>
      </c>
      <c r="N1475" s="296" t="s">
        <v>38</v>
      </c>
      <c r="O1475" s="93"/>
      <c r="P1475" s="239">
        <f>O1475*H1475</f>
        <v>0</v>
      </c>
      <c r="Q1475" s="239">
        <v>0.0024499999999999999</v>
      </c>
      <c r="R1475" s="239">
        <f>Q1475*H1475</f>
        <v>0.22033585</v>
      </c>
      <c r="S1475" s="239">
        <v>0</v>
      </c>
      <c r="T1475" s="240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1" t="s">
        <v>442</v>
      </c>
      <c r="AT1475" s="241" t="s">
        <v>534</v>
      </c>
      <c r="AU1475" s="241" t="s">
        <v>82</v>
      </c>
      <c r="AY1475" s="19" t="s">
        <v>202</v>
      </c>
      <c r="BE1475" s="242">
        <f>IF(N1475="základní",J1475,0)</f>
        <v>0</v>
      </c>
      <c r="BF1475" s="242">
        <f>IF(N1475="snížená",J1475,0)</f>
        <v>0</v>
      </c>
      <c r="BG1475" s="242">
        <f>IF(N1475="zákl. přenesená",J1475,0)</f>
        <v>0</v>
      </c>
      <c r="BH1475" s="242">
        <f>IF(N1475="sníž. přenesená",J1475,0)</f>
        <v>0</v>
      </c>
      <c r="BI1475" s="242">
        <f>IF(N1475="nulová",J1475,0)</f>
        <v>0</v>
      </c>
      <c r="BJ1475" s="19" t="s">
        <v>80</v>
      </c>
      <c r="BK1475" s="242">
        <f>ROUND(I1475*H1475,2)</f>
        <v>0</v>
      </c>
      <c r="BL1475" s="19" t="s">
        <v>317</v>
      </c>
      <c r="BM1475" s="241" t="s">
        <v>1595</v>
      </c>
    </row>
    <row r="1476" s="14" customFormat="1">
      <c r="A1476" s="14"/>
      <c r="B1476" s="254"/>
      <c r="C1476" s="255"/>
      <c r="D1476" s="245" t="s">
        <v>211</v>
      </c>
      <c r="E1476" s="256" t="s">
        <v>1</v>
      </c>
      <c r="F1476" s="257" t="s">
        <v>1596</v>
      </c>
      <c r="G1476" s="255"/>
      <c r="H1476" s="258">
        <v>89.933000000000007</v>
      </c>
      <c r="I1476" s="259"/>
      <c r="J1476" s="255"/>
      <c r="K1476" s="255"/>
      <c r="L1476" s="260"/>
      <c r="M1476" s="261"/>
      <c r="N1476" s="262"/>
      <c r="O1476" s="262"/>
      <c r="P1476" s="262"/>
      <c r="Q1476" s="262"/>
      <c r="R1476" s="262"/>
      <c r="S1476" s="262"/>
      <c r="T1476" s="26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4" t="s">
        <v>211</v>
      </c>
      <c r="AU1476" s="264" t="s">
        <v>82</v>
      </c>
      <c r="AV1476" s="14" t="s">
        <v>82</v>
      </c>
      <c r="AW1476" s="14" t="s">
        <v>30</v>
      </c>
      <c r="AX1476" s="14" t="s">
        <v>80</v>
      </c>
      <c r="AY1476" s="264" t="s">
        <v>202</v>
      </c>
    </row>
    <row r="1477" s="2" customFormat="1" ht="24.15" customHeight="1">
      <c r="A1477" s="40"/>
      <c r="B1477" s="41"/>
      <c r="C1477" s="287" t="s">
        <v>1597</v>
      </c>
      <c r="D1477" s="287" t="s">
        <v>534</v>
      </c>
      <c r="E1477" s="288" t="s">
        <v>1598</v>
      </c>
      <c r="F1477" s="289" t="s">
        <v>1599</v>
      </c>
      <c r="G1477" s="290" t="s">
        <v>254</v>
      </c>
      <c r="H1477" s="291">
        <v>89.933000000000007</v>
      </c>
      <c r="I1477" s="292"/>
      <c r="J1477" s="293">
        <f>ROUND(I1477*H1477,2)</f>
        <v>0</v>
      </c>
      <c r="K1477" s="289" t="s">
        <v>208</v>
      </c>
      <c r="L1477" s="294"/>
      <c r="M1477" s="295" t="s">
        <v>1</v>
      </c>
      <c r="N1477" s="296" t="s">
        <v>38</v>
      </c>
      <c r="O1477" s="93"/>
      <c r="P1477" s="239">
        <f>O1477*H1477</f>
        <v>0</v>
      </c>
      <c r="Q1477" s="239">
        <v>0.0028</v>
      </c>
      <c r="R1477" s="239">
        <f>Q1477*H1477</f>
        <v>0.25181239999999999</v>
      </c>
      <c r="S1477" s="239">
        <v>0</v>
      </c>
      <c r="T1477" s="240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1" t="s">
        <v>442</v>
      </c>
      <c r="AT1477" s="241" t="s">
        <v>534</v>
      </c>
      <c r="AU1477" s="241" t="s">
        <v>82</v>
      </c>
      <c r="AY1477" s="19" t="s">
        <v>202</v>
      </c>
      <c r="BE1477" s="242">
        <f>IF(N1477="základní",J1477,0)</f>
        <v>0</v>
      </c>
      <c r="BF1477" s="242">
        <f>IF(N1477="snížená",J1477,0)</f>
        <v>0</v>
      </c>
      <c r="BG1477" s="242">
        <f>IF(N1477="zákl. přenesená",J1477,0)</f>
        <v>0</v>
      </c>
      <c r="BH1477" s="242">
        <f>IF(N1477="sníž. přenesená",J1477,0)</f>
        <v>0</v>
      </c>
      <c r="BI1477" s="242">
        <f>IF(N1477="nulová",J1477,0)</f>
        <v>0</v>
      </c>
      <c r="BJ1477" s="19" t="s">
        <v>80</v>
      </c>
      <c r="BK1477" s="242">
        <f>ROUND(I1477*H1477,2)</f>
        <v>0</v>
      </c>
      <c r="BL1477" s="19" t="s">
        <v>317</v>
      </c>
      <c r="BM1477" s="241" t="s">
        <v>1600</v>
      </c>
    </row>
    <row r="1478" s="14" customFormat="1">
      <c r="A1478" s="14"/>
      <c r="B1478" s="254"/>
      <c r="C1478" s="255"/>
      <c r="D1478" s="245" t="s">
        <v>211</v>
      </c>
      <c r="E1478" s="256" t="s">
        <v>1</v>
      </c>
      <c r="F1478" s="257" t="s">
        <v>1596</v>
      </c>
      <c r="G1478" s="255"/>
      <c r="H1478" s="258">
        <v>89.933000000000007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4" t="s">
        <v>211</v>
      </c>
      <c r="AU1478" s="264" t="s">
        <v>82</v>
      </c>
      <c r="AV1478" s="14" t="s">
        <v>82</v>
      </c>
      <c r="AW1478" s="14" t="s">
        <v>30</v>
      </c>
      <c r="AX1478" s="14" t="s">
        <v>80</v>
      </c>
      <c r="AY1478" s="264" t="s">
        <v>202</v>
      </c>
    </row>
    <row r="1479" s="2" customFormat="1" ht="24.15" customHeight="1">
      <c r="A1479" s="40"/>
      <c r="B1479" s="41"/>
      <c r="C1479" s="230" t="s">
        <v>1601</v>
      </c>
      <c r="D1479" s="230" t="s">
        <v>204</v>
      </c>
      <c r="E1479" s="231" t="s">
        <v>1589</v>
      </c>
      <c r="F1479" s="232" t="s">
        <v>1590</v>
      </c>
      <c r="G1479" s="233" t="s">
        <v>254</v>
      </c>
      <c r="H1479" s="234">
        <v>123.48</v>
      </c>
      <c r="I1479" s="235"/>
      <c r="J1479" s="236">
        <f>ROUND(I1479*H1479,2)</f>
        <v>0</v>
      </c>
      <c r="K1479" s="232" t="s">
        <v>208</v>
      </c>
      <c r="L1479" s="46"/>
      <c r="M1479" s="237" t="s">
        <v>1</v>
      </c>
      <c r="N1479" s="238" t="s">
        <v>38</v>
      </c>
      <c r="O1479" s="93"/>
      <c r="P1479" s="239">
        <f>O1479*H1479</f>
        <v>0</v>
      </c>
      <c r="Q1479" s="239">
        <v>0</v>
      </c>
      <c r="R1479" s="239">
        <f>Q1479*H1479</f>
        <v>0</v>
      </c>
      <c r="S1479" s="239">
        <v>0</v>
      </c>
      <c r="T1479" s="240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1" t="s">
        <v>317</v>
      </c>
      <c r="AT1479" s="241" t="s">
        <v>204</v>
      </c>
      <c r="AU1479" s="241" t="s">
        <v>82</v>
      </c>
      <c r="AY1479" s="19" t="s">
        <v>202</v>
      </c>
      <c r="BE1479" s="242">
        <f>IF(N1479="základní",J1479,0)</f>
        <v>0</v>
      </c>
      <c r="BF1479" s="242">
        <f>IF(N1479="snížená",J1479,0)</f>
        <v>0</v>
      </c>
      <c r="BG1479" s="242">
        <f>IF(N1479="zákl. přenesená",J1479,0)</f>
        <v>0</v>
      </c>
      <c r="BH1479" s="242">
        <f>IF(N1479="sníž. přenesená",J1479,0)</f>
        <v>0</v>
      </c>
      <c r="BI1479" s="242">
        <f>IF(N1479="nulová",J1479,0)</f>
        <v>0</v>
      </c>
      <c r="BJ1479" s="19" t="s">
        <v>80</v>
      </c>
      <c r="BK1479" s="242">
        <f>ROUND(I1479*H1479,2)</f>
        <v>0</v>
      </c>
      <c r="BL1479" s="19" t="s">
        <v>317</v>
      </c>
      <c r="BM1479" s="241" t="s">
        <v>1602</v>
      </c>
    </row>
    <row r="1480" s="13" customFormat="1">
      <c r="A1480" s="13"/>
      <c r="B1480" s="243"/>
      <c r="C1480" s="244"/>
      <c r="D1480" s="245" t="s">
        <v>211</v>
      </c>
      <c r="E1480" s="246" t="s">
        <v>1</v>
      </c>
      <c r="F1480" s="247" t="s">
        <v>554</v>
      </c>
      <c r="G1480" s="244"/>
      <c r="H1480" s="246" t="s">
        <v>1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3" t="s">
        <v>211</v>
      </c>
      <c r="AU1480" s="253" t="s">
        <v>82</v>
      </c>
      <c r="AV1480" s="13" t="s">
        <v>80</v>
      </c>
      <c r="AW1480" s="13" t="s">
        <v>30</v>
      </c>
      <c r="AX1480" s="13" t="s">
        <v>73</v>
      </c>
      <c r="AY1480" s="253" t="s">
        <v>202</v>
      </c>
    </row>
    <row r="1481" s="14" customFormat="1">
      <c r="A1481" s="14"/>
      <c r="B1481" s="254"/>
      <c r="C1481" s="255"/>
      <c r="D1481" s="245" t="s">
        <v>211</v>
      </c>
      <c r="E1481" s="256" t="s">
        <v>1</v>
      </c>
      <c r="F1481" s="257" t="s">
        <v>555</v>
      </c>
      <c r="G1481" s="255"/>
      <c r="H1481" s="258">
        <v>49.140000000000001</v>
      </c>
      <c r="I1481" s="259"/>
      <c r="J1481" s="255"/>
      <c r="K1481" s="255"/>
      <c r="L1481" s="260"/>
      <c r="M1481" s="261"/>
      <c r="N1481" s="262"/>
      <c r="O1481" s="262"/>
      <c r="P1481" s="262"/>
      <c r="Q1481" s="262"/>
      <c r="R1481" s="262"/>
      <c r="S1481" s="262"/>
      <c r="T1481" s="26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4" t="s">
        <v>211</v>
      </c>
      <c r="AU1481" s="264" t="s">
        <v>82</v>
      </c>
      <c r="AV1481" s="14" t="s">
        <v>82</v>
      </c>
      <c r="AW1481" s="14" t="s">
        <v>30</v>
      </c>
      <c r="AX1481" s="14" t="s">
        <v>73</v>
      </c>
      <c r="AY1481" s="264" t="s">
        <v>202</v>
      </c>
    </row>
    <row r="1482" s="13" customFormat="1">
      <c r="A1482" s="13"/>
      <c r="B1482" s="243"/>
      <c r="C1482" s="244"/>
      <c r="D1482" s="245" t="s">
        <v>211</v>
      </c>
      <c r="E1482" s="246" t="s">
        <v>1</v>
      </c>
      <c r="F1482" s="247" t="s">
        <v>556</v>
      </c>
      <c r="G1482" s="244"/>
      <c r="H1482" s="246" t="s">
        <v>1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3" t="s">
        <v>211</v>
      </c>
      <c r="AU1482" s="253" t="s">
        <v>82</v>
      </c>
      <c r="AV1482" s="13" t="s">
        <v>80</v>
      </c>
      <c r="AW1482" s="13" t="s">
        <v>30</v>
      </c>
      <c r="AX1482" s="13" t="s">
        <v>73</v>
      </c>
      <c r="AY1482" s="253" t="s">
        <v>202</v>
      </c>
    </row>
    <row r="1483" s="14" customFormat="1">
      <c r="A1483" s="14"/>
      <c r="B1483" s="254"/>
      <c r="C1483" s="255"/>
      <c r="D1483" s="245" t="s">
        <v>211</v>
      </c>
      <c r="E1483" s="256" t="s">
        <v>1</v>
      </c>
      <c r="F1483" s="257" t="s">
        <v>557</v>
      </c>
      <c r="G1483" s="255"/>
      <c r="H1483" s="258">
        <v>7.96</v>
      </c>
      <c r="I1483" s="259"/>
      <c r="J1483" s="255"/>
      <c r="K1483" s="255"/>
      <c r="L1483" s="260"/>
      <c r="M1483" s="261"/>
      <c r="N1483" s="262"/>
      <c r="O1483" s="262"/>
      <c r="P1483" s="262"/>
      <c r="Q1483" s="262"/>
      <c r="R1483" s="262"/>
      <c r="S1483" s="262"/>
      <c r="T1483" s="26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4" t="s">
        <v>211</v>
      </c>
      <c r="AU1483" s="264" t="s">
        <v>82</v>
      </c>
      <c r="AV1483" s="14" t="s">
        <v>82</v>
      </c>
      <c r="AW1483" s="14" t="s">
        <v>30</v>
      </c>
      <c r="AX1483" s="14" t="s">
        <v>73</v>
      </c>
      <c r="AY1483" s="264" t="s">
        <v>202</v>
      </c>
    </row>
    <row r="1484" s="13" customFormat="1">
      <c r="A1484" s="13"/>
      <c r="B1484" s="243"/>
      <c r="C1484" s="244"/>
      <c r="D1484" s="245" t="s">
        <v>211</v>
      </c>
      <c r="E1484" s="246" t="s">
        <v>1</v>
      </c>
      <c r="F1484" s="247" t="s">
        <v>558</v>
      </c>
      <c r="G1484" s="244"/>
      <c r="H1484" s="246" t="s">
        <v>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3" t="s">
        <v>211</v>
      </c>
      <c r="AU1484" s="253" t="s">
        <v>82</v>
      </c>
      <c r="AV1484" s="13" t="s">
        <v>80</v>
      </c>
      <c r="AW1484" s="13" t="s">
        <v>30</v>
      </c>
      <c r="AX1484" s="13" t="s">
        <v>73</v>
      </c>
      <c r="AY1484" s="253" t="s">
        <v>202</v>
      </c>
    </row>
    <row r="1485" s="14" customFormat="1">
      <c r="A1485" s="14"/>
      <c r="B1485" s="254"/>
      <c r="C1485" s="255"/>
      <c r="D1485" s="245" t="s">
        <v>211</v>
      </c>
      <c r="E1485" s="256" t="s">
        <v>1</v>
      </c>
      <c r="F1485" s="257" t="s">
        <v>559</v>
      </c>
      <c r="G1485" s="255"/>
      <c r="H1485" s="258">
        <v>17.460000000000001</v>
      </c>
      <c r="I1485" s="259"/>
      <c r="J1485" s="255"/>
      <c r="K1485" s="255"/>
      <c r="L1485" s="260"/>
      <c r="M1485" s="261"/>
      <c r="N1485" s="262"/>
      <c r="O1485" s="262"/>
      <c r="P1485" s="262"/>
      <c r="Q1485" s="262"/>
      <c r="R1485" s="262"/>
      <c r="S1485" s="262"/>
      <c r="T1485" s="26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4" t="s">
        <v>211</v>
      </c>
      <c r="AU1485" s="264" t="s">
        <v>82</v>
      </c>
      <c r="AV1485" s="14" t="s">
        <v>82</v>
      </c>
      <c r="AW1485" s="14" t="s">
        <v>30</v>
      </c>
      <c r="AX1485" s="14" t="s">
        <v>73</v>
      </c>
      <c r="AY1485" s="264" t="s">
        <v>202</v>
      </c>
    </row>
    <row r="1486" s="13" customFormat="1">
      <c r="A1486" s="13"/>
      <c r="B1486" s="243"/>
      <c r="C1486" s="244"/>
      <c r="D1486" s="245" t="s">
        <v>211</v>
      </c>
      <c r="E1486" s="246" t="s">
        <v>1</v>
      </c>
      <c r="F1486" s="247" t="s">
        <v>560</v>
      </c>
      <c r="G1486" s="244"/>
      <c r="H1486" s="246" t="s">
        <v>1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3" t="s">
        <v>211</v>
      </c>
      <c r="AU1486" s="253" t="s">
        <v>82</v>
      </c>
      <c r="AV1486" s="13" t="s">
        <v>80</v>
      </c>
      <c r="AW1486" s="13" t="s">
        <v>30</v>
      </c>
      <c r="AX1486" s="13" t="s">
        <v>73</v>
      </c>
      <c r="AY1486" s="253" t="s">
        <v>202</v>
      </c>
    </row>
    <row r="1487" s="14" customFormat="1">
      <c r="A1487" s="14"/>
      <c r="B1487" s="254"/>
      <c r="C1487" s="255"/>
      <c r="D1487" s="245" t="s">
        <v>211</v>
      </c>
      <c r="E1487" s="256" t="s">
        <v>1</v>
      </c>
      <c r="F1487" s="257" t="s">
        <v>561</v>
      </c>
      <c r="G1487" s="255"/>
      <c r="H1487" s="258">
        <v>48.920000000000002</v>
      </c>
      <c r="I1487" s="259"/>
      <c r="J1487" s="255"/>
      <c r="K1487" s="255"/>
      <c r="L1487" s="260"/>
      <c r="M1487" s="261"/>
      <c r="N1487" s="262"/>
      <c r="O1487" s="262"/>
      <c r="P1487" s="262"/>
      <c r="Q1487" s="262"/>
      <c r="R1487" s="262"/>
      <c r="S1487" s="262"/>
      <c r="T1487" s="26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4" t="s">
        <v>211</v>
      </c>
      <c r="AU1487" s="264" t="s">
        <v>82</v>
      </c>
      <c r="AV1487" s="14" t="s">
        <v>82</v>
      </c>
      <c r="AW1487" s="14" t="s">
        <v>30</v>
      </c>
      <c r="AX1487" s="14" t="s">
        <v>73</v>
      </c>
      <c r="AY1487" s="264" t="s">
        <v>202</v>
      </c>
    </row>
    <row r="1488" s="15" customFormat="1">
      <c r="A1488" s="15"/>
      <c r="B1488" s="265"/>
      <c r="C1488" s="266"/>
      <c r="D1488" s="245" t="s">
        <v>211</v>
      </c>
      <c r="E1488" s="267" t="s">
        <v>1</v>
      </c>
      <c r="F1488" s="268" t="s">
        <v>222</v>
      </c>
      <c r="G1488" s="266"/>
      <c r="H1488" s="269">
        <v>123.48</v>
      </c>
      <c r="I1488" s="270"/>
      <c r="J1488" s="266"/>
      <c r="K1488" s="266"/>
      <c r="L1488" s="271"/>
      <c r="M1488" s="272"/>
      <c r="N1488" s="273"/>
      <c r="O1488" s="273"/>
      <c r="P1488" s="273"/>
      <c r="Q1488" s="273"/>
      <c r="R1488" s="273"/>
      <c r="S1488" s="273"/>
      <c r="T1488" s="27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5" t="s">
        <v>211</v>
      </c>
      <c r="AU1488" s="275" t="s">
        <v>82</v>
      </c>
      <c r="AV1488" s="15" t="s">
        <v>209</v>
      </c>
      <c r="AW1488" s="15" t="s">
        <v>30</v>
      </c>
      <c r="AX1488" s="15" t="s">
        <v>80</v>
      </c>
      <c r="AY1488" s="275" t="s">
        <v>202</v>
      </c>
    </row>
    <row r="1489" s="2" customFormat="1" ht="24.15" customHeight="1">
      <c r="A1489" s="40"/>
      <c r="B1489" s="41"/>
      <c r="C1489" s="287" t="s">
        <v>1603</v>
      </c>
      <c r="D1489" s="287" t="s">
        <v>534</v>
      </c>
      <c r="E1489" s="288" t="s">
        <v>1604</v>
      </c>
      <c r="F1489" s="289" t="s">
        <v>1605</v>
      </c>
      <c r="G1489" s="290" t="s">
        <v>254</v>
      </c>
      <c r="H1489" s="291">
        <v>251.899</v>
      </c>
      <c r="I1489" s="292"/>
      <c r="J1489" s="293">
        <f>ROUND(I1489*H1489,2)</f>
        <v>0</v>
      </c>
      <c r="K1489" s="289" t="s">
        <v>208</v>
      </c>
      <c r="L1489" s="294"/>
      <c r="M1489" s="295" t="s">
        <v>1</v>
      </c>
      <c r="N1489" s="296" t="s">
        <v>38</v>
      </c>
      <c r="O1489" s="93"/>
      <c r="P1489" s="239">
        <f>O1489*H1489</f>
        <v>0</v>
      </c>
      <c r="Q1489" s="239">
        <v>0.00089999999999999998</v>
      </c>
      <c r="R1489" s="239">
        <f>Q1489*H1489</f>
        <v>0.2267091</v>
      </c>
      <c r="S1489" s="239">
        <v>0</v>
      </c>
      <c r="T1489" s="240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41" t="s">
        <v>442</v>
      </c>
      <c r="AT1489" s="241" t="s">
        <v>534</v>
      </c>
      <c r="AU1489" s="241" t="s">
        <v>82</v>
      </c>
      <c r="AY1489" s="19" t="s">
        <v>202</v>
      </c>
      <c r="BE1489" s="242">
        <f>IF(N1489="základní",J1489,0)</f>
        <v>0</v>
      </c>
      <c r="BF1489" s="242">
        <f>IF(N1489="snížená",J1489,0)</f>
        <v>0</v>
      </c>
      <c r="BG1489" s="242">
        <f>IF(N1489="zákl. přenesená",J1489,0)</f>
        <v>0</v>
      </c>
      <c r="BH1489" s="242">
        <f>IF(N1489="sníž. přenesená",J1489,0)</f>
        <v>0</v>
      </c>
      <c r="BI1489" s="242">
        <f>IF(N1489="nulová",J1489,0)</f>
        <v>0</v>
      </c>
      <c r="BJ1489" s="19" t="s">
        <v>80</v>
      </c>
      <c r="BK1489" s="242">
        <f>ROUND(I1489*H1489,2)</f>
        <v>0</v>
      </c>
      <c r="BL1489" s="19" t="s">
        <v>317</v>
      </c>
      <c r="BM1489" s="241" t="s">
        <v>1606</v>
      </c>
    </row>
    <row r="1490" s="14" customFormat="1">
      <c r="A1490" s="14"/>
      <c r="B1490" s="254"/>
      <c r="C1490" s="255"/>
      <c r="D1490" s="245" t="s">
        <v>211</v>
      </c>
      <c r="E1490" s="256" t="s">
        <v>1</v>
      </c>
      <c r="F1490" s="257" t="s">
        <v>1607</v>
      </c>
      <c r="G1490" s="255"/>
      <c r="H1490" s="258">
        <v>251.899</v>
      </c>
      <c r="I1490" s="259"/>
      <c r="J1490" s="255"/>
      <c r="K1490" s="255"/>
      <c r="L1490" s="260"/>
      <c r="M1490" s="261"/>
      <c r="N1490" s="262"/>
      <c r="O1490" s="262"/>
      <c r="P1490" s="262"/>
      <c r="Q1490" s="262"/>
      <c r="R1490" s="262"/>
      <c r="S1490" s="262"/>
      <c r="T1490" s="26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4" t="s">
        <v>211</v>
      </c>
      <c r="AU1490" s="264" t="s">
        <v>82</v>
      </c>
      <c r="AV1490" s="14" t="s">
        <v>82</v>
      </c>
      <c r="AW1490" s="14" t="s">
        <v>30</v>
      </c>
      <c r="AX1490" s="14" t="s">
        <v>80</v>
      </c>
      <c r="AY1490" s="264" t="s">
        <v>202</v>
      </c>
    </row>
    <row r="1491" s="2" customFormat="1" ht="24.15" customHeight="1">
      <c r="A1491" s="40"/>
      <c r="B1491" s="41"/>
      <c r="C1491" s="287" t="s">
        <v>1608</v>
      </c>
      <c r="D1491" s="287" t="s">
        <v>534</v>
      </c>
      <c r="E1491" s="288" t="s">
        <v>1609</v>
      </c>
      <c r="F1491" s="289" t="s">
        <v>1610</v>
      </c>
      <c r="G1491" s="290" t="s">
        <v>254</v>
      </c>
      <c r="H1491" s="291">
        <v>251.899</v>
      </c>
      <c r="I1491" s="292"/>
      <c r="J1491" s="293">
        <f>ROUND(I1491*H1491,2)</f>
        <v>0</v>
      </c>
      <c r="K1491" s="289" t="s">
        <v>208</v>
      </c>
      <c r="L1491" s="294"/>
      <c r="M1491" s="295" t="s">
        <v>1</v>
      </c>
      <c r="N1491" s="296" t="s">
        <v>38</v>
      </c>
      <c r="O1491" s="93"/>
      <c r="P1491" s="239">
        <f>O1491*H1491</f>
        <v>0</v>
      </c>
      <c r="Q1491" s="239">
        <v>0.0011999999999999999</v>
      </c>
      <c r="R1491" s="239">
        <f>Q1491*H1491</f>
        <v>0.30227879999999996</v>
      </c>
      <c r="S1491" s="239">
        <v>0</v>
      </c>
      <c r="T1491" s="240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1" t="s">
        <v>442</v>
      </c>
      <c r="AT1491" s="241" t="s">
        <v>534</v>
      </c>
      <c r="AU1491" s="241" t="s">
        <v>82</v>
      </c>
      <c r="AY1491" s="19" t="s">
        <v>202</v>
      </c>
      <c r="BE1491" s="242">
        <f>IF(N1491="základní",J1491,0)</f>
        <v>0</v>
      </c>
      <c r="BF1491" s="242">
        <f>IF(N1491="snížená",J1491,0)</f>
        <v>0</v>
      </c>
      <c r="BG1491" s="242">
        <f>IF(N1491="zákl. přenesená",J1491,0)</f>
        <v>0</v>
      </c>
      <c r="BH1491" s="242">
        <f>IF(N1491="sníž. přenesená",J1491,0)</f>
        <v>0</v>
      </c>
      <c r="BI1491" s="242">
        <f>IF(N1491="nulová",J1491,0)</f>
        <v>0</v>
      </c>
      <c r="BJ1491" s="19" t="s">
        <v>80</v>
      </c>
      <c r="BK1491" s="242">
        <f>ROUND(I1491*H1491,2)</f>
        <v>0</v>
      </c>
      <c r="BL1491" s="19" t="s">
        <v>317</v>
      </c>
      <c r="BM1491" s="241" t="s">
        <v>1611</v>
      </c>
    </row>
    <row r="1492" s="14" customFormat="1">
      <c r="A1492" s="14"/>
      <c r="B1492" s="254"/>
      <c r="C1492" s="255"/>
      <c r="D1492" s="245" t="s">
        <v>211</v>
      </c>
      <c r="E1492" s="256" t="s">
        <v>1</v>
      </c>
      <c r="F1492" s="257" t="s">
        <v>1607</v>
      </c>
      <c r="G1492" s="255"/>
      <c r="H1492" s="258">
        <v>251.899</v>
      </c>
      <c r="I1492" s="259"/>
      <c r="J1492" s="255"/>
      <c r="K1492" s="255"/>
      <c r="L1492" s="260"/>
      <c r="M1492" s="261"/>
      <c r="N1492" s="262"/>
      <c r="O1492" s="262"/>
      <c r="P1492" s="262"/>
      <c r="Q1492" s="262"/>
      <c r="R1492" s="262"/>
      <c r="S1492" s="262"/>
      <c r="T1492" s="26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4" t="s">
        <v>211</v>
      </c>
      <c r="AU1492" s="264" t="s">
        <v>82</v>
      </c>
      <c r="AV1492" s="14" t="s">
        <v>82</v>
      </c>
      <c r="AW1492" s="14" t="s">
        <v>30</v>
      </c>
      <c r="AX1492" s="14" t="s">
        <v>80</v>
      </c>
      <c r="AY1492" s="264" t="s">
        <v>202</v>
      </c>
    </row>
    <row r="1493" s="2" customFormat="1" ht="24.15" customHeight="1">
      <c r="A1493" s="40"/>
      <c r="B1493" s="41"/>
      <c r="C1493" s="230" t="s">
        <v>1612</v>
      </c>
      <c r="D1493" s="230" t="s">
        <v>204</v>
      </c>
      <c r="E1493" s="231" t="s">
        <v>1589</v>
      </c>
      <c r="F1493" s="232" t="s">
        <v>1590</v>
      </c>
      <c r="G1493" s="233" t="s">
        <v>254</v>
      </c>
      <c r="H1493" s="234">
        <v>51.530000000000001</v>
      </c>
      <c r="I1493" s="235"/>
      <c r="J1493" s="236">
        <f>ROUND(I1493*H1493,2)</f>
        <v>0</v>
      </c>
      <c r="K1493" s="232" t="s">
        <v>208</v>
      </c>
      <c r="L1493" s="46"/>
      <c r="M1493" s="237" t="s">
        <v>1</v>
      </c>
      <c r="N1493" s="238" t="s">
        <v>38</v>
      </c>
      <c r="O1493" s="93"/>
      <c r="P1493" s="239">
        <f>O1493*H1493</f>
        <v>0</v>
      </c>
      <c r="Q1493" s="239">
        <v>0</v>
      </c>
      <c r="R1493" s="239">
        <f>Q1493*H1493</f>
        <v>0</v>
      </c>
      <c r="S1493" s="239">
        <v>0</v>
      </c>
      <c r="T1493" s="240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1" t="s">
        <v>317</v>
      </c>
      <c r="AT1493" s="241" t="s">
        <v>204</v>
      </c>
      <c r="AU1493" s="241" t="s">
        <v>82</v>
      </c>
      <c r="AY1493" s="19" t="s">
        <v>202</v>
      </c>
      <c r="BE1493" s="242">
        <f>IF(N1493="základní",J1493,0)</f>
        <v>0</v>
      </c>
      <c r="BF1493" s="242">
        <f>IF(N1493="snížená",J1493,0)</f>
        <v>0</v>
      </c>
      <c r="BG1493" s="242">
        <f>IF(N1493="zákl. přenesená",J1493,0)</f>
        <v>0</v>
      </c>
      <c r="BH1493" s="242">
        <f>IF(N1493="sníž. přenesená",J1493,0)</f>
        <v>0</v>
      </c>
      <c r="BI1493" s="242">
        <f>IF(N1493="nulová",J1493,0)</f>
        <v>0</v>
      </c>
      <c r="BJ1493" s="19" t="s">
        <v>80</v>
      </c>
      <c r="BK1493" s="242">
        <f>ROUND(I1493*H1493,2)</f>
        <v>0</v>
      </c>
      <c r="BL1493" s="19" t="s">
        <v>317</v>
      </c>
      <c r="BM1493" s="241" t="s">
        <v>1613</v>
      </c>
    </row>
    <row r="1494" s="13" customFormat="1">
      <c r="A1494" s="13"/>
      <c r="B1494" s="243"/>
      <c r="C1494" s="244"/>
      <c r="D1494" s="245" t="s">
        <v>211</v>
      </c>
      <c r="E1494" s="246" t="s">
        <v>1</v>
      </c>
      <c r="F1494" s="247" t="s">
        <v>799</v>
      </c>
      <c r="G1494" s="244"/>
      <c r="H1494" s="246" t="s">
        <v>1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3" t="s">
        <v>211</v>
      </c>
      <c r="AU1494" s="253" t="s">
        <v>82</v>
      </c>
      <c r="AV1494" s="13" t="s">
        <v>80</v>
      </c>
      <c r="AW1494" s="13" t="s">
        <v>30</v>
      </c>
      <c r="AX1494" s="13" t="s">
        <v>73</v>
      </c>
      <c r="AY1494" s="253" t="s">
        <v>202</v>
      </c>
    </row>
    <row r="1495" s="14" customFormat="1">
      <c r="A1495" s="14"/>
      <c r="B1495" s="254"/>
      <c r="C1495" s="255"/>
      <c r="D1495" s="245" t="s">
        <v>211</v>
      </c>
      <c r="E1495" s="256" t="s">
        <v>1</v>
      </c>
      <c r="F1495" s="257" t="s">
        <v>1001</v>
      </c>
      <c r="G1495" s="255"/>
      <c r="H1495" s="258">
        <v>2.1899999999999999</v>
      </c>
      <c r="I1495" s="259"/>
      <c r="J1495" s="255"/>
      <c r="K1495" s="255"/>
      <c r="L1495" s="260"/>
      <c r="M1495" s="261"/>
      <c r="N1495" s="262"/>
      <c r="O1495" s="262"/>
      <c r="P1495" s="262"/>
      <c r="Q1495" s="262"/>
      <c r="R1495" s="262"/>
      <c r="S1495" s="262"/>
      <c r="T1495" s="26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4" t="s">
        <v>211</v>
      </c>
      <c r="AU1495" s="264" t="s">
        <v>82</v>
      </c>
      <c r="AV1495" s="14" t="s">
        <v>82</v>
      </c>
      <c r="AW1495" s="14" t="s">
        <v>30</v>
      </c>
      <c r="AX1495" s="14" t="s">
        <v>73</v>
      </c>
      <c r="AY1495" s="264" t="s">
        <v>202</v>
      </c>
    </row>
    <row r="1496" s="13" customFormat="1">
      <c r="A1496" s="13"/>
      <c r="B1496" s="243"/>
      <c r="C1496" s="244"/>
      <c r="D1496" s="245" t="s">
        <v>211</v>
      </c>
      <c r="E1496" s="246" t="s">
        <v>1</v>
      </c>
      <c r="F1496" s="247" t="s">
        <v>758</v>
      </c>
      <c r="G1496" s="244"/>
      <c r="H1496" s="246" t="s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3" t="s">
        <v>211</v>
      </c>
      <c r="AU1496" s="253" t="s">
        <v>82</v>
      </c>
      <c r="AV1496" s="13" t="s">
        <v>80</v>
      </c>
      <c r="AW1496" s="13" t="s">
        <v>30</v>
      </c>
      <c r="AX1496" s="13" t="s">
        <v>73</v>
      </c>
      <c r="AY1496" s="253" t="s">
        <v>202</v>
      </c>
    </row>
    <row r="1497" s="14" customFormat="1">
      <c r="A1497" s="14"/>
      <c r="B1497" s="254"/>
      <c r="C1497" s="255"/>
      <c r="D1497" s="245" t="s">
        <v>211</v>
      </c>
      <c r="E1497" s="256" t="s">
        <v>1</v>
      </c>
      <c r="F1497" s="257" t="s">
        <v>1002</v>
      </c>
      <c r="G1497" s="255"/>
      <c r="H1497" s="258">
        <v>35.909999999999997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4" t="s">
        <v>211</v>
      </c>
      <c r="AU1497" s="264" t="s">
        <v>82</v>
      </c>
      <c r="AV1497" s="14" t="s">
        <v>82</v>
      </c>
      <c r="AW1497" s="14" t="s">
        <v>30</v>
      </c>
      <c r="AX1497" s="14" t="s">
        <v>73</v>
      </c>
      <c r="AY1497" s="264" t="s">
        <v>202</v>
      </c>
    </row>
    <row r="1498" s="13" customFormat="1">
      <c r="A1498" s="13"/>
      <c r="B1498" s="243"/>
      <c r="C1498" s="244"/>
      <c r="D1498" s="245" t="s">
        <v>211</v>
      </c>
      <c r="E1498" s="246" t="s">
        <v>1</v>
      </c>
      <c r="F1498" s="247" t="s">
        <v>759</v>
      </c>
      <c r="G1498" s="244"/>
      <c r="H1498" s="246" t="s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3" t="s">
        <v>211</v>
      </c>
      <c r="AU1498" s="253" t="s">
        <v>82</v>
      </c>
      <c r="AV1498" s="13" t="s">
        <v>80</v>
      </c>
      <c r="AW1498" s="13" t="s">
        <v>30</v>
      </c>
      <c r="AX1498" s="13" t="s">
        <v>73</v>
      </c>
      <c r="AY1498" s="253" t="s">
        <v>202</v>
      </c>
    </row>
    <row r="1499" s="14" customFormat="1">
      <c r="A1499" s="14"/>
      <c r="B1499" s="254"/>
      <c r="C1499" s="255"/>
      <c r="D1499" s="245" t="s">
        <v>211</v>
      </c>
      <c r="E1499" s="256" t="s">
        <v>1</v>
      </c>
      <c r="F1499" s="257" t="s">
        <v>1003</v>
      </c>
      <c r="G1499" s="255"/>
      <c r="H1499" s="258">
        <v>13.43</v>
      </c>
      <c r="I1499" s="259"/>
      <c r="J1499" s="255"/>
      <c r="K1499" s="255"/>
      <c r="L1499" s="260"/>
      <c r="M1499" s="261"/>
      <c r="N1499" s="262"/>
      <c r="O1499" s="262"/>
      <c r="P1499" s="262"/>
      <c r="Q1499" s="262"/>
      <c r="R1499" s="262"/>
      <c r="S1499" s="262"/>
      <c r="T1499" s="26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4" t="s">
        <v>211</v>
      </c>
      <c r="AU1499" s="264" t="s">
        <v>82</v>
      </c>
      <c r="AV1499" s="14" t="s">
        <v>82</v>
      </c>
      <c r="AW1499" s="14" t="s">
        <v>30</v>
      </c>
      <c r="AX1499" s="14" t="s">
        <v>73</v>
      </c>
      <c r="AY1499" s="264" t="s">
        <v>202</v>
      </c>
    </row>
    <row r="1500" s="15" customFormat="1">
      <c r="A1500" s="15"/>
      <c r="B1500" s="265"/>
      <c r="C1500" s="266"/>
      <c r="D1500" s="245" t="s">
        <v>211</v>
      </c>
      <c r="E1500" s="267" t="s">
        <v>1</v>
      </c>
      <c r="F1500" s="268" t="s">
        <v>222</v>
      </c>
      <c r="G1500" s="266"/>
      <c r="H1500" s="269">
        <v>51.529999999999994</v>
      </c>
      <c r="I1500" s="270"/>
      <c r="J1500" s="266"/>
      <c r="K1500" s="266"/>
      <c r="L1500" s="271"/>
      <c r="M1500" s="272"/>
      <c r="N1500" s="273"/>
      <c r="O1500" s="273"/>
      <c r="P1500" s="273"/>
      <c r="Q1500" s="273"/>
      <c r="R1500" s="273"/>
      <c r="S1500" s="273"/>
      <c r="T1500" s="27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75" t="s">
        <v>211</v>
      </c>
      <c r="AU1500" s="275" t="s">
        <v>82</v>
      </c>
      <c r="AV1500" s="15" t="s">
        <v>209</v>
      </c>
      <c r="AW1500" s="15" t="s">
        <v>30</v>
      </c>
      <c r="AX1500" s="15" t="s">
        <v>80</v>
      </c>
      <c r="AY1500" s="275" t="s">
        <v>202</v>
      </c>
    </row>
    <row r="1501" s="2" customFormat="1" ht="24.15" customHeight="1">
      <c r="A1501" s="40"/>
      <c r="B1501" s="41"/>
      <c r="C1501" s="287" t="s">
        <v>1614</v>
      </c>
      <c r="D1501" s="287" t="s">
        <v>534</v>
      </c>
      <c r="E1501" s="288" t="s">
        <v>1615</v>
      </c>
      <c r="F1501" s="289" t="s">
        <v>1616</v>
      </c>
      <c r="G1501" s="290" t="s">
        <v>254</v>
      </c>
      <c r="H1501" s="291">
        <v>105.121</v>
      </c>
      <c r="I1501" s="292"/>
      <c r="J1501" s="293">
        <f>ROUND(I1501*H1501,2)</f>
        <v>0</v>
      </c>
      <c r="K1501" s="289" t="s">
        <v>208</v>
      </c>
      <c r="L1501" s="294"/>
      <c r="M1501" s="295" t="s">
        <v>1</v>
      </c>
      <c r="N1501" s="296" t="s">
        <v>38</v>
      </c>
      <c r="O1501" s="93"/>
      <c r="P1501" s="239">
        <f>O1501*H1501</f>
        <v>0</v>
      </c>
      <c r="Q1501" s="239">
        <v>0.0015</v>
      </c>
      <c r="R1501" s="239">
        <f>Q1501*H1501</f>
        <v>0.1576815</v>
      </c>
      <c r="S1501" s="239">
        <v>0</v>
      </c>
      <c r="T1501" s="240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1" t="s">
        <v>442</v>
      </c>
      <c r="AT1501" s="241" t="s">
        <v>534</v>
      </c>
      <c r="AU1501" s="241" t="s">
        <v>82</v>
      </c>
      <c r="AY1501" s="19" t="s">
        <v>202</v>
      </c>
      <c r="BE1501" s="242">
        <f>IF(N1501="základní",J1501,0)</f>
        <v>0</v>
      </c>
      <c r="BF1501" s="242">
        <f>IF(N1501="snížená",J1501,0)</f>
        <v>0</v>
      </c>
      <c r="BG1501" s="242">
        <f>IF(N1501="zákl. přenesená",J1501,0)</f>
        <v>0</v>
      </c>
      <c r="BH1501" s="242">
        <f>IF(N1501="sníž. přenesená",J1501,0)</f>
        <v>0</v>
      </c>
      <c r="BI1501" s="242">
        <f>IF(N1501="nulová",J1501,0)</f>
        <v>0</v>
      </c>
      <c r="BJ1501" s="19" t="s">
        <v>80</v>
      </c>
      <c r="BK1501" s="242">
        <f>ROUND(I1501*H1501,2)</f>
        <v>0</v>
      </c>
      <c r="BL1501" s="19" t="s">
        <v>317</v>
      </c>
      <c r="BM1501" s="241" t="s">
        <v>1617</v>
      </c>
    </row>
    <row r="1502" s="14" customFormat="1">
      <c r="A1502" s="14"/>
      <c r="B1502" s="254"/>
      <c r="C1502" s="255"/>
      <c r="D1502" s="245" t="s">
        <v>211</v>
      </c>
      <c r="E1502" s="256" t="s">
        <v>1</v>
      </c>
      <c r="F1502" s="257" t="s">
        <v>1618</v>
      </c>
      <c r="G1502" s="255"/>
      <c r="H1502" s="258">
        <v>105.121</v>
      </c>
      <c r="I1502" s="259"/>
      <c r="J1502" s="255"/>
      <c r="K1502" s="255"/>
      <c r="L1502" s="260"/>
      <c r="M1502" s="261"/>
      <c r="N1502" s="262"/>
      <c r="O1502" s="262"/>
      <c r="P1502" s="262"/>
      <c r="Q1502" s="262"/>
      <c r="R1502" s="262"/>
      <c r="S1502" s="262"/>
      <c r="T1502" s="26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4" t="s">
        <v>211</v>
      </c>
      <c r="AU1502" s="264" t="s">
        <v>82</v>
      </c>
      <c r="AV1502" s="14" t="s">
        <v>82</v>
      </c>
      <c r="AW1502" s="14" t="s">
        <v>30</v>
      </c>
      <c r="AX1502" s="14" t="s">
        <v>80</v>
      </c>
      <c r="AY1502" s="264" t="s">
        <v>202</v>
      </c>
    </row>
    <row r="1503" s="2" customFormat="1" ht="24.15" customHeight="1">
      <c r="A1503" s="40"/>
      <c r="B1503" s="41"/>
      <c r="C1503" s="230" t="s">
        <v>1619</v>
      </c>
      <c r="D1503" s="230" t="s">
        <v>204</v>
      </c>
      <c r="E1503" s="231" t="s">
        <v>1620</v>
      </c>
      <c r="F1503" s="232" t="s">
        <v>1621</v>
      </c>
      <c r="G1503" s="233" t="s">
        <v>844</v>
      </c>
      <c r="H1503" s="234">
        <v>293.60000000000002</v>
      </c>
      <c r="I1503" s="235"/>
      <c r="J1503" s="236">
        <f>ROUND(I1503*H1503,2)</f>
        <v>0</v>
      </c>
      <c r="K1503" s="232" t="s">
        <v>208</v>
      </c>
      <c r="L1503" s="46"/>
      <c r="M1503" s="237" t="s">
        <v>1</v>
      </c>
      <c r="N1503" s="238" t="s">
        <v>38</v>
      </c>
      <c r="O1503" s="93"/>
      <c r="P1503" s="239">
        <f>O1503*H1503</f>
        <v>0</v>
      </c>
      <c r="Q1503" s="239">
        <v>0</v>
      </c>
      <c r="R1503" s="239">
        <f>Q1503*H1503</f>
        <v>0</v>
      </c>
      <c r="S1503" s="239">
        <v>0</v>
      </c>
      <c r="T1503" s="240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1" t="s">
        <v>317</v>
      </c>
      <c r="AT1503" s="241" t="s">
        <v>204</v>
      </c>
      <c r="AU1503" s="241" t="s">
        <v>82</v>
      </c>
      <c r="AY1503" s="19" t="s">
        <v>202</v>
      </c>
      <c r="BE1503" s="242">
        <f>IF(N1503="základní",J1503,0)</f>
        <v>0</v>
      </c>
      <c r="BF1503" s="242">
        <f>IF(N1503="snížená",J1503,0)</f>
        <v>0</v>
      </c>
      <c r="BG1503" s="242">
        <f>IF(N1503="zákl. přenesená",J1503,0)</f>
        <v>0</v>
      </c>
      <c r="BH1503" s="242">
        <f>IF(N1503="sníž. přenesená",J1503,0)</f>
        <v>0</v>
      </c>
      <c r="BI1503" s="242">
        <f>IF(N1503="nulová",J1503,0)</f>
        <v>0</v>
      </c>
      <c r="BJ1503" s="19" t="s">
        <v>80</v>
      </c>
      <c r="BK1503" s="242">
        <f>ROUND(I1503*H1503,2)</f>
        <v>0</v>
      </c>
      <c r="BL1503" s="19" t="s">
        <v>317</v>
      </c>
      <c r="BM1503" s="241" t="s">
        <v>1622</v>
      </c>
    </row>
    <row r="1504" s="13" customFormat="1">
      <c r="A1504" s="13"/>
      <c r="B1504" s="243"/>
      <c r="C1504" s="244"/>
      <c r="D1504" s="245" t="s">
        <v>211</v>
      </c>
      <c r="E1504" s="246" t="s">
        <v>1</v>
      </c>
      <c r="F1504" s="247" t="s">
        <v>368</v>
      </c>
      <c r="G1504" s="244"/>
      <c r="H1504" s="246" t="s">
        <v>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3" t="s">
        <v>211</v>
      </c>
      <c r="AU1504" s="253" t="s">
        <v>82</v>
      </c>
      <c r="AV1504" s="13" t="s">
        <v>80</v>
      </c>
      <c r="AW1504" s="13" t="s">
        <v>30</v>
      </c>
      <c r="AX1504" s="13" t="s">
        <v>73</v>
      </c>
      <c r="AY1504" s="253" t="s">
        <v>202</v>
      </c>
    </row>
    <row r="1505" s="13" customFormat="1">
      <c r="A1505" s="13"/>
      <c r="B1505" s="243"/>
      <c r="C1505" s="244"/>
      <c r="D1505" s="245" t="s">
        <v>211</v>
      </c>
      <c r="E1505" s="246" t="s">
        <v>1</v>
      </c>
      <c r="F1505" s="247" t="s">
        <v>373</v>
      </c>
      <c r="G1505" s="244"/>
      <c r="H1505" s="246" t="s">
        <v>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3" t="s">
        <v>211</v>
      </c>
      <c r="AU1505" s="253" t="s">
        <v>82</v>
      </c>
      <c r="AV1505" s="13" t="s">
        <v>80</v>
      </c>
      <c r="AW1505" s="13" t="s">
        <v>30</v>
      </c>
      <c r="AX1505" s="13" t="s">
        <v>73</v>
      </c>
      <c r="AY1505" s="253" t="s">
        <v>202</v>
      </c>
    </row>
    <row r="1506" s="13" customFormat="1">
      <c r="A1506" s="13"/>
      <c r="B1506" s="243"/>
      <c r="C1506" s="244"/>
      <c r="D1506" s="245" t="s">
        <v>211</v>
      </c>
      <c r="E1506" s="246" t="s">
        <v>1</v>
      </c>
      <c r="F1506" s="247" t="s">
        <v>237</v>
      </c>
      <c r="G1506" s="244"/>
      <c r="H1506" s="246" t="s">
        <v>1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3" t="s">
        <v>211</v>
      </c>
      <c r="AU1506" s="253" t="s">
        <v>82</v>
      </c>
      <c r="AV1506" s="13" t="s">
        <v>80</v>
      </c>
      <c r="AW1506" s="13" t="s">
        <v>30</v>
      </c>
      <c r="AX1506" s="13" t="s">
        <v>73</v>
      </c>
      <c r="AY1506" s="253" t="s">
        <v>202</v>
      </c>
    </row>
    <row r="1507" s="14" customFormat="1">
      <c r="A1507" s="14"/>
      <c r="B1507" s="254"/>
      <c r="C1507" s="255"/>
      <c r="D1507" s="245" t="s">
        <v>211</v>
      </c>
      <c r="E1507" s="256" t="s">
        <v>1</v>
      </c>
      <c r="F1507" s="257" t="s">
        <v>1623</v>
      </c>
      <c r="G1507" s="255"/>
      <c r="H1507" s="258">
        <v>10.02</v>
      </c>
      <c r="I1507" s="259"/>
      <c r="J1507" s="255"/>
      <c r="K1507" s="255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4" t="s">
        <v>211</v>
      </c>
      <c r="AU1507" s="264" t="s">
        <v>82</v>
      </c>
      <c r="AV1507" s="14" t="s">
        <v>82</v>
      </c>
      <c r="AW1507" s="14" t="s">
        <v>30</v>
      </c>
      <c r="AX1507" s="14" t="s">
        <v>73</v>
      </c>
      <c r="AY1507" s="264" t="s">
        <v>202</v>
      </c>
    </row>
    <row r="1508" s="13" customFormat="1">
      <c r="A1508" s="13"/>
      <c r="B1508" s="243"/>
      <c r="C1508" s="244"/>
      <c r="D1508" s="245" t="s">
        <v>211</v>
      </c>
      <c r="E1508" s="246" t="s">
        <v>1</v>
      </c>
      <c r="F1508" s="247" t="s">
        <v>239</v>
      </c>
      <c r="G1508" s="244"/>
      <c r="H1508" s="246" t="s">
        <v>1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3" t="s">
        <v>211</v>
      </c>
      <c r="AU1508" s="253" t="s">
        <v>82</v>
      </c>
      <c r="AV1508" s="13" t="s">
        <v>80</v>
      </c>
      <c r="AW1508" s="13" t="s">
        <v>30</v>
      </c>
      <c r="AX1508" s="13" t="s">
        <v>73</v>
      </c>
      <c r="AY1508" s="253" t="s">
        <v>202</v>
      </c>
    </row>
    <row r="1509" s="14" customFormat="1">
      <c r="A1509" s="14"/>
      <c r="B1509" s="254"/>
      <c r="C1509" s="255"/>
      <c r="D1509" s="245" t="s">
        <v>211</v>
      </c>
      <c r="E1509" s="256" t="s">
        <v>1</v>
      </c>
      <c r="F1509" s="257" t="s">
        <v>1624</v>
      </c>
      <c r="G1509" s="255"/>
      <c r="H1509" s="258">
        <v>26.829999999999998</v>
      </c>
      <c r="I1509" s="259"/>
      <c r="J1509" s="255"/>
      <c r="K1509" s="255"/>
      <c r="L1509" s="260"/>
      <c r="M1509" s="261"/>
      <c r="N1509" s="262"/>
      <c r="O1509" s="262"/>
      <c r="P1509" s="262"/>
      <c r="Q1509" s="262"/>
      <c r="R1509" s="262"/>
      <c r="S1509" s="262"/>
      <c r="T1509" s="26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4" t="s">
        <v>211</v>
      </c>
      <c r="AU1509" s="264" t="s">
        <v>82</v>
      </c>
      <c r="AV1509" s="14" t="s">
        <v>82</v>
      </c>
      <c r="AW1509" s="14" t="s">
        <v>30</v>
      </c>
      <c r="AX1509" s="14" t="s">
        <v>73</v>
      </c>
      <c r="AY1509" s="264" t="s">
        <v>202</v>
      </c>
    </row>
    <row r="1510" s="13" customFormat="1">
      <c r="A1510" s="13"/>
      <c r="B1510" s="243"/>
      <c r="C1510" s="244"/>
      <c r="D1510" s="245" t="s">
        <v>211</v>
      </c>
      <c r="E1510" s="246" t="s">
        <v>1</v>
      </c>
      <c r="F1510" s="247" t="s">
        <v>734</v>
      </c>
      <c r="G1510" s="244"/>
      <c r="H1510" s="246" t="s">
        <v>1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3" t="s">
        <v>211</v>
      </c>
      <c r="AU1510" s="253" t="s">
        <v>82</v>
      </c>
      <c r="AV1510" s="13" t="s">
        <v>80</v>
      </c>
      <c r="AW1510" s="13" t="s">
        <v>30</v>
      </c>
      <c r="AX1510" s="13" t="s">
        <v>73</v>
      </c>
      <c r="AY1510" s="253" t="s">
        <v>202</v>
      </c>
    </row>
    <row r="1511" s="14" customFormat="1">
      <c r="A1511" s="14"/>
      <c r="B1511" s="254"/>
      <c r="C1511" s="255"/>
      <c r="D1511" s="245" t="s">
        <v>211</v>
      </c>
      <c r="E1511" s="256" t="s">
        <v>1</v>
      </c>
      <c r="F1511" s="257" t="s">
        <v>1625</v>
      </c>
      <c r="G1511" s="255"/>
      <c r="H1511" s="258">
        <v>33.619999999999997</v>
      </c>
      <c r="I1511" s="259"/>
      <c r="J1511" s="255"/>
      <c r="K1511" s="255"/>
      <c r="L1511" s="260"/>
      <c r="M1511" s="261"/>
      <c r="N1511" s="262"/>
      <c r="O1511" s="262"/>
      <c r="P1511" s="262"/>
      <c r="Q1511" s="262"/>
      <c r="R1511" s="262"/>
      <c r="S1511" s="262"/>
      <c r="T1511" s="26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4" t="s">
        <v>211</v>
      </c>
      <c r="AU1511" s="264" t="s">
        <v>82</v>
      </c>
      <c r="AV1511" s="14" t="s">
        <v>82</v>
      </c>
      <c r="AW1511" s="14" t="s">
        <v>30</v>
      </c>
      <c r="AX1511" s="14" t="s">
        <v>73</v>
      </c>
      <c r="AY1511" s="264" t="s">
        <v>202</v>
      </c>
    </row>
    <row r="1512" s="13" customFormat="1">
      <c r="A1512" s="13"/>
      <c r="B1512" s="243"/>
      <c r="C1512" s="244"/>
      <c r="D1512" s="245" t="s">
        <v>211</v>
      </c>
      <c r="E1512" s="246" t="s">
        <v>1</v>
      </c>
      <c r="F1512" s="247" t="s">
        <v>736</v>
      </c>
      <c r="G1512" s="244"/>
      <c r="H1512" s="246" t="s">
        <v>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3" t="s">
        <v>211</v>
      </c>
      <c r="AU1512" s="253" t="s">
        <v>82</v>
      </c>
      <c r="AV1512" s="13" t="s">
        <v>80</v>
      </c>
      <c r="AW1512" s="13" t="s">
        <v>30</v>
      </c>
      <c r="AX1512" s="13" t="s">
        <v>73</v>
      </c>
      <c r="AY1512" s="253" t="s">
        <v>202</v>
      </c>
    </row>
    <row r="1513" s="14" customFormat="1">
      <c r="A1513" s="14"/>
      <c r="B1513" s="254"/>
      <c r="C1513" s="255"/>
      <c r="D1513" s="245" t="s">
        <v>211</v>
      </c>
      <c r="E1513" s="256" t="s">
        <v>1</v>
      </c>
      <c r="F1513" s="257" t="s">
        <v>1626</v>
      </c>
      <c r="G1513" s="255"/>
      <c r="H1513" s="258">
        <v>5.8099999999999996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4" t="s">
        <v>211</v>
      </c>
      <c r="AU1513" s="264" t="s">
        <v>82</v>
      </c>
      <c r="AV1513" s="14" t="s">
        <v>82</v>
      </c>
      <c r="AW1513" s="14" t="s">
        <v>30</v>
      </c>
      <c r="AX1513" s="14" t="s">
        <v>73</v>
      </c>
      <c r="AY1513" s="264" t="s">
        <v>202</v>
      </c>
    </row>
    <row r="1514" s="13" customFormat="1">
      <c r="A1514" s="13"/>
      <c r="B1514" s="243"/>
      <c r="C1514" s="244"/>
      <c r="D1514" s="245" t="s">
        <v>211</v>
      </c>
      <c r="E1514" s="246" t="s">
        <v>1</v>
      </c>
      <c r="F1514" s="247" t="s">
        <v>246</v>
      </c>
      <c r="G1514" s="244"/>
      <c r="H1514" s="246" t="s">
        <v>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3" t="s">
        <v>211</v>
      </c>
      <c r="AU1514" s="253" t="s">
        <v>82</v>
      </c>
      <c r="AV1514" s="13" t="s">
        <v>80</v>
      </c>
      <c r="AW1514" s="13" t="s">
        <v>30</v>
      </c>
      <c r="AX1514" s="13" t="s">
        <v>73</v>
      </c>
      <c r="AY1514" s="253" t="s">
        <v>202</v>
      </c>
    </row>
    <row r="1515" s="14" customFormat="1">
      <c r="A1515" s="14"/>
      <c r="B1515" s="254"/>
      <c r="C1515" s="255"/>
      <c r="D1515" s="245" t="s">
        <v>211</v>
      </c>
      <c r="E1515" s="256" t="s">
        <v>1</v>
      </c>
      <c r="F1515" s="257" t="s">
        <v>1627</v>
      </c>
      <c r="G1515" s="255"/>
      <c r="H1515" s="258">
        <v>17.219999999999999</v>
      </c>
      <c r="I1515" s="259"/>
      <c r="J1515" s="255"/>
      <c r="K1515" s="255"/>
      <c r="L1515" s="260"/>
      <c r="M1515" s="261"/>
      <c r="N1515" s="262"/>
      <c r="O1515" s="262"/>
      <c r="P1515" s="262"/>
      <c r="Q1515" s="262"/>
      <c r="R1515" s="262"/>
      <c r="S1515" s="262"/>
      <c r="T1515" s="26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4" t="s">
        <v>211</v>
      </c>
      <c r="AU1515" s="264" t="s">
        <v>82</v>
      </c>
      <c r="AV1515" s="14" t="s">
        <v>82</v>
      </c>
      <c r="AW1515" s="14" t="s">
        <v>30</v>
      </c>
      <c r="AX1515" s="14" t="s">
        <v>73</v>
      </c>
      <c r="AY1515" s="264" t="s">
        <v>202</v>
      </c>
    </row>
    <row r="1516" s="13" customFormat="1">
      <c r="A1516" s="13"/>
      <c r="B1516" s="243"/>
      <c r="C1516" s="244"/>
      <c r="D1516" s="245" t="s">
        <v>211</v>
      </c>
      <c r="E1516" s="246" t="s">
        <v>1</v>
      </c>
      <c r="F1516" s="247" t="s">
        <v>242</v>
      </c>
      <c r="G1516" s="244"/>
      <c r="H1516" s="246" t="s">
        <v>1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3" t="s">
        <v>211</v>
      </c>
      <c r="AU1516" s="253" t="s">
        <v>82</v>
      </c>
      <c r="AV1516" s="13" t="s">
        <v>80</v>
      </c>
      <c r="AW1516" s="13" t="s">
        <v>30</v>
      </c>
      <c r="AX1516" s="13" t="s">
        <v>73</v>
      </c>
      <c r="AY1516" s="253" t="s">
        <v>202</v>
      </c>
    </row>
    <row r="1517" s="14" customFormat="1">
      <c r="A1517" s="14"/>
      <c r="B1517" s="254"/>
      <c r="C1517" s="255"/>
      <c r="D1517" s="245" t="s">
        <v>211</v>
      </c>
      <c r="E1517" s="256" t="s">
        <v>1</v>
      </c>
      <c r="F1517" s="257" t="s">
        <v>1628</v>
      </c>
      <c r="G1517" s="255"/>
      <c r="H1517" s="258">
        <v>23.949999999999999</v>
      </c>
      <c r="I1517" s="259"/>
      <c r="J1517" s="255"/>
      <c r="K1517" s="255"/>
      <c r="L1517" s="260"/>
      <c r="M1517" s="261"/>
      <c r="N1517" s="262"/>
      <c r="O1517" s="262"/>
      <c r="P1517" s="262"/>
      <c r="Q1517" s="262"/>
      <c r="R1517" s="262"/>
      <c r="S1517" s="262"/>
      <c r="T1517" s="26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4" t="s">
        <v>211</v>
      </c>
      <c r="AU1517" s="264" t="s">
        <v>82</v>
      </c>
      <c r="AV1517" s="14" t="s">
        <v>82</v>
      </c>
      <c r="AW1517" s="14" t="s">
        <v>30</v>
      </c>
      <c r="AX1517" s="14" t="s">
        <v>73</v>
      </c>
      <c r="AY1517" s="264" t="s">
        <v>202</v>
      </c>
    </row>
    <row r="1518" s="13" customFormat="1">
      <c r="A1518" s="13"/>
      <c r="B1518" s="243"/>
      <c r="C1518" s="244"/>
      <c r="D1518" s="245" t="s">
        <v>211</v>
      </c>
      <c r="E1518" s="246" t="s">
        <v>1</v>
      </c>
      <c r="F1518" s="247" t="s">
        <v>249</v>
      </c>
      <c r="G1518" s="244"/>
      <c r="H1518" s="246" t="s">
        <v>1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3" t="s">
        <v>211</v>
      </c>
      <c r="AU1518" s="253" t="s">
        <v>82</v>
      </c>
      <c r="AV1518" s="13" t="s">
        <v>80</v>
      </c>
      <c r="AW1518" s="13" t="s">
        <v>30</v>
      </c>
      <c r="AX1518" s="13" t="s">
        <v>73</v>
      </c>
      <c r="AY1518" s="253" t="s">
        <v>202</v>
      </c>
    </row>
    <row r="1519" s="14" customFormat="1">
      <c r="A1519" s="14"/>
      <c r="B1519" s="254"/>
      <c r="C1519" s="255"/>
      <c r="D1519" s="245" t="s">
        <v>211</v>
      </c>
      <c r="E1519" s="256" t="s">
        <v>1</v>
      </c>
      <c r="F1519" s="257" t="s">
        <v>1629</v>
      </c>
      <c r="G1519" s="255"/>
      <c r="H1519" s="258">
        <v>5.5</v>
      </c>
      <c r="I1519" s="259"/>
      <c r="J1519" s="255"/>
      <c r="K1519" s="255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4" t="s">
        <v>211</v>
      </c>
      <c r="AU1519" s="264" t="s">
        <v>82</v>
      </c>
      <c r="AV1519" s="14" t="s">
        <v>82</v>
      </c>
      <c r="AW1519" s="14" t="s">
        <v>30</v>
      </c>
      <c r="AX1519" s="14" t="s">
        <v>73</v>
      </c>
      <c r="AY1519" s="264" t="s">
        <v>202</v>
      </c>
    </row>
    <row r="1520" s="13" customFormat="1">
      <c r="A1520" s="13"/>
      <c r="B1520" s="243"/>
      <c r="C1520" s="244"/>
      <c r="D1520" s="245" t="s">
        <v>211</v>
      </c>
      <c r="E1520" s="246" t="s">
        <v>1</v>
      </c>
      <c r="F1520" s="247" t="s">
        <v>741</v>
      </c>
      <c r="G1520" s="244"/>
      <c r="H1520" s="246" t="s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3" t="s">
        <v>211</v>
      </c>
      <c r="AU1520" s="253" t="s">
        <v>82</v>
      </c>
      <c r="AV1520" s="13" t="s">
        <v>80</v>
      </c>
      <c r="AW1520" s="13" t="s">
        <v>30</v>
      </c>
      <c r="AX1520" s="13" t="s">
        <v>73</v>
      </c>
      <c r="AY1520" s="253" t="s">
        <v>202</v>
      </c>
    </row>
    <row r="1521" s="14" customFormat="1">
      <c r="A1521" s="14"/>
      <c r="B1521" s="254"/>
      <c r="C1521" s="255"/>
      <c r="D1521" s="245" t="s">
        <v>211</v>
      </c>
      <c r="E1521" s="256" t="s">
        <v>1</v>
      </c>
      <c r="F1521" s="257" t="s">
        <v>1630</v>
      </c>
      <c r="G1521" s="255"/>
      <c r="H1521" s="258">
        <v>9.9000000000000004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4" t="s">
        <v>211</v>
      </c>
      <c r="AU1521" s="264" t="s">
        <v>82</v>
      </c>
      <c r="AV1521" s="14" t="s">
        <v>82</v>
      </c>
      <c r="AW1521" s="14" t="s">
        <v>30</v>
      </c>
      <c r="AX1521" s="14" t="s">
        <v>73</v>
      </c>
      <c r="AY1521" s="264" t="s">
        <v>202</v>
      </c>
    </row>
    <row r="1522" s="13" customFormat="1">
      <c r="A1522" s="13"/>
      <c r="B1522" s="243"/>
      <c r="C1522" s="244"/>
      <c r="D1522" s="245" t="s">
        <v>211</v>
      </c>
      <c r="E1522" s="246" t="s">
        <v>1</v>
      </c>
      <c r="F1522" s="247" t="s">
        <v>754</v>
      </c>
      <c r="G1522" s="244"/>
      <c r="H1522" s="246" t="s">
        <v>1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3" t="s">
        <v>211</v>
      </c>
      <c r="AU1522" s="253" t="s">
        <v>82</v>
      </c>
      <c r="AV1522" s="13" t="s">
        <v>80</v>
      </c>
      <c r="AW1522" s="13" t="s">
        <v>30</v>
      </c>
      <c r="AX1522" s="13" t="s">
        <v>73</v>
      </c>
      <c r="AY1522" s="253" t="s">
        <v>202</v>
      </c>
    </row>
    <row r="1523" s="14" customFormat="1">
      <c r="A1523" s="14"/>
      <c r="B1523" s="254"/>
      <c r="C1523" s="255"/>
      <c r="D1523" s="245" t="s">
        <v>211</v>
      </c>
      <c r="E1523" s="256" t="s">
        <v>1</v>
      </c>
      <c r="F1523" s="257" t="s">
        <v>1631</v>
      </c>
      <c r="G1523" s="255"/>
      <c r="H1523" s="258">
        <v>20.079999999999998</v>
      </c>
      <c r="I1523" s="259"/>
      <c r="J1523" s="255"/>
      <c r="K1523" s="255"/>
      <c r="L1523" s="260"/>
      <c r="M1523" s="261"/>
      <c r="N1523" s="262"/>
      <c r="O1523" s="262"/>
      <c r="P1523" s="262"/>
      <c r="Q1523" s="262"/>
      <c r="R1523" s="262"/>
      <c r="S1523" s="262"/>
      <c r="T1523" s="26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4" t="s">
        <v>211</v>
      </c>
      <c r="AU1523" s="264" t="s">
        <v>82</v>
      </c>
      <c r="AV1523" s="14" t="s">
        <v>82</v>
      </c>
      <c r="AW1523" s="14" t="s">
        <v>30</v>
      </c>
      <c r="AX1523" s="14" t="s">
        <v>73</v>
      </c>
      <c r="AY1523" s="264" t="s">
        <v>202</v>
      </c>
    </row>
    <row r="1524" s="13" customFormat="1">
      <c r="A1524" s="13"/>
      <c r="B1524" s="243"/>
      <c r="C1524" s="244"/>
      <c r="D1524" s="245" t="s">
        <v>211</v>
      </c>
      <c r="E1524" s="246" t="s">
        <v>1</v>
      </c>
      <c r="F1524" s="247" t="s">
        <v>775</v>
      </c>
      <c r="G1524" s="244"/>
      <c r="H1524" s="246" t="s">
        <v>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3" t="s">
        <v>211</v>
      </c>
      <c r="AU1524" s="253" t="s">
        <v>82</v>
      </c>
      <c r="AV1524" s="13" t="s">
        <v>80</v>
      </c>
      <c r="AW1524" s="13" t="s">
        <v>30</v>
      </c>
      <c r="AX1524" s="13" t="s">
        <v>73</v>
      </c>
      <c r="AY1524" s="253" t="s">
        <v>202</v>
      </c>
    </row>
    <row r="1525" s="14" customFormat="1">
      <c r="A1525" s="14"/>
      <c r="B1525" s="254"/>
      <c r="C1525" s="255"/>
      <c r="D1525" s="245" t="s">
        <v>211</v>
      </c>
      <c r="E1525" s="256" t="s">
        <v>1</v>
      </c>
      <c r="F1525" s="257" t="s">
        <v>1632</v>
      </c>
      <c r="G1525" s="255"/>
      <c r="H1525" s="258">
        <v>4.2000000000000002</v>
      </c>
      <c r="I1525" s="259"/>
      <c r="J1525" s="255"/>
      <c r="K1525" s="255"/>
      <c r="L1525" s="260"/>
      <c r="M1525" s="261"/>
      <c r="N1525" s="262"/>
      <c r="O1525" s="262"/>
      <c r="P1525" s="262"/>
      <c r="Q1525" s="262"/>
      <c r="R1525" s="262"/>
      <c r="S1525" s="262"/>
      <c r="T1525" s="26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4" t="s">
        <v>211</v>
      </c>
      <c r="AU1525" s="264" t="s">
        <v>82</v>
      </c>
      <c r="AV1525" s="14" t="s">
        <v>82</v>
      </c>
      <c r="AW1525" s="14" t="s">
        <v>30</v>
      </c>
      <c r="AX1525" s="14" t="s">
        <v>73</v>
      </c>
      <c r="AY1525" s="264" t="s">
        <v>202</v>
      </c>
    </row>
    <row r="1526" s="13" customFormat="1">
      <c r="A1526" s="13"/>
      <c r="B1526" s="243"/>
      <c r="C1526" s="244"/>
      <c r="D1526" s="245" t="s">
        <v>211</v>
      </c>
      <c r="E1526" s="246" t="s">
        <v>1</v>
      </c>
      <c r="F1526" s="247" t="s">
        <v>777</v>
      </c>
      <c r="G1526" s="244"/>
      <c r="H1526" s="246" t="s">
        <v>1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3" t="s">
        <v>211</v>
      </c>
      <c r="AU1526" s="253" t="s">
        <v>82</v>
      </c>
      <c r="AV1526" s="13" t="s">
        <v>80</v>
      </c>
      <c r="AW1526" s="13" t="s">
        <v>30</v>
      </c>
      <c r="AX1526" s="13" t="s">
        <v>73</v>
      </c>
      <c r="AY1526" s="253" t="s">
        <v>202</v>
      </c>
    </row>
    <row r="1527" s="14" customFormat="1">
      <c r="A1527" s="14"/>
      <c r="B1527" s="254"/>
      <c r="C1527" s="255"/>
      <c r="D1527" s="245" t="s">
        <v>211</v>
      </c>
      <c r="E1527" s="256" t="s">
        <v>1</v>
      </c>
      <c r="F1527" s="257" t="s">
        <v>1633</v>
      </c>
      <c r="G1527" s="255"/>
      <c r="H1527" s="258">
        <v>15.300000000000001</v>
      </c>
      <c r="I1527" s="259"/>
      <c r="J1527" s="255"/>
      <c r="K1527" s="255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4" t="s">
        <v>211</v>
      </c>
      <c r="AU1527" s="264" t="s">
        <v>82</v>
      </c>
      <c r="AV1527" s="14" t="s">
        <v>82</v>
      </c>
      <c r="AW1527" s="14" t="s">
        <v>30</v>
      </c>
      <c r="AX1527" s="14" t="s">
        <v>73</v>
      </c>
      <c r="AY1527" s="264" t="s">
        <v>202</v>
      </c>
    </row>
    <row r="1528" s="13" customFormat="1">
      <c r="A1528" s="13"/>
      <c r="B1528" s="243"/>
      <c r="C1528" s="244"/>
      <c r="D1528" s="245" t="s">
        <v>211</v>
      </c>
      <c r="E1528" s="246" t="s">
        <v>1</v>
      </c>
      <c r="F1528" s="247" t="s">
        <v>554</v>
      </c>
      <c r="G1528" s="244"/>
      <c r="H1528" s="246" t="s">
        <v>1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3" t="s">
        <v>211</v>
      </c>
      <c r="AU1528" s="253" t="s">
        <v>82</v>
      </c>
      <c r="AV1528" s="13" t="s">
        <v>80</v>
      </c>
      <c r="AW1528" s="13" t="s">
        <v>30</v>
      </c>
      <c r="AX1528" s="13" t="s">
        <v>73</v>
      </c>
      <c r="AY1528" s="253" t="s">
        <v>202</v>
      </c>
    </row>
    <row r="1529" s="14" customFormat="1">
      <c r="A1529" s="14"/>
      <c r="B1529" s="254"/>
      <c r="C1529" s="255"/>
      <c r="D1529" s="245" t="s">
        <v>211</v>
      </c>
      <c r="E1529" s="256" t="s">
        <v>1</v>
      </c>
      <c r="F1529" s="257" t="s">
        <v>1634</v>
      </c>
      <c r="G1529" s="255"/>
      <c r="H1529" s="258">
        <v>27.800000000000001</v>
      </c>
      <c r="I1529" s="259"/>
      <c r="J1529" s="255"/>
      <c r="K1529" s="255"/>
      <c r="L1529" s="260"/>
      <c r="M1529" s="261"/>
      <c r="N1529" s="262"/>
      <c r="O1529" s="262"/>
      <c r="P1529" s="262"/>
      <c r="Q1529" s="262"/>
      <c r="R1529" s="262"/>
      <c r="S1529" s="262"/>
      <c r="T1529" s="26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4" t="s">
        <v>211</v>
      </c>
      <c r="AU1529" s="264" t="s">
        <v>82</v>
      </c>
      <c r="AV1529" s="14" t="s">
        <v>82</v>
      </c>
      <c r="AW1529" s="14" t="s">
        <v>30</v>
      </c>
      <c r="AX1529" s="14" t="s">
        <v>73</v>
      </c>
      <c r="AY1529" s="264" t="s">
        <v>202</v>
      </c>
    </row>
    <row r="1530" s="13" customFormat="1">
      <c r="A1530" s="13"/>
      <c r="B1530" s="243"/>
      <c r="C1530" s="244"/>
      <c r="D1530" s="245" t="s">
        <v>211</v>
      </c>
      <c r="E1530" s="246" t="s">
        <v>1</v>
      </c>
      <c r="F1530" s="247" t="s">
        <v>556</v>
      </c>
      <c r="G1530" s="244"/>
      <c r="H1530" s="246" t="s">
        <v>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3" t="s">
        <v>211</v>
      </c>
      <c r="AU1530" s="253" t="s">
        <v>82</v>
      </c>
      <c r="AV1530" s="13" t="s">
        <v>80</v>
      </c>
      <c r="AW1530" s="13" t="s">
        <v>30</v>
      </c>
      <c r="AX1530" s="13" t="s">
        <v>73</v>
      </c>
      <c r="AY1530" s="253" t="s">
        <v>202</v>
      </c>
    </row>
    <row r="1531" s="14" customFormat="1">
      <c r="A1531" s="14"/>
      <c r="B1531" s="254"/>
      <c r="C1531" s="255"/>
      <c r="D1531" s="245" t="s">
        <v>211</v>
      </c>
      <c r="E1531" s="256" t="s">
        <v>1</v>
      </c>
      <c r="F1531" s="257" t="s">
        <v>1635</v>
      </c>
      <c r="G1531" s="255"/>
      <c r="H1531" s="258">
        <v>9.25</v>
      </c>
      <c r="I1531" s="259"/>
      <c r="J1531" s="255"/>
      <c r="K1531" s="255"/>
      <c r="L1531" s="260"/>
      <c r="M1531" s="261"/>
      <c r="N1531" s="262"/>
      <c r="O1531" s="262"/>
      <c r="P1531" s="262"/>
      <c r="Q1531" s="262"/>
      <c r="R1531" s="262"/>
      <c r="S1531" s="262"/>
      <c r="T1531" s="26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4" t="s">
        <v>211</v>
      </c>
      <c r="AU1531" s="264" t="s">
        <v>82</v>
      </c>
      <c r="AV1531" s="14" t="s">
        <v>82</v>
      </c>
      <c r="AW1531" s="14" t="s">
        <v>30</v>
      </c>
      <c r="AX1531" s="14" t="s">
        <v>73</v>
      </c>
      <c r="AY1531" s="264" t="s">
        <v>202</v>
      </c>
    </row>
    <row r="1532" s="13" customFormat="1">
      <c r="A1532" s="13"/>
      <c r="B1532" s="243"/>
      <c r="C1532" s="244"/>
      <c r="D1532" s="245" t="s">
        <v>211</v>
      </c>
      <c r="E1532" s="246" t="s">
        <v>1</v>
      </c>
      <c r="F1532" s="247" t="s">
        <v>714</v>
      </c>
      <c r="G1532" s="244"/>
      <c r="H1532" s="246" t="s">
        <v>1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3" t="s">
        <v>211</v>
      </c>
      <c r="AU1532" s="253" t="s">
        <v>82</v>
      </c>
      <c r="AV1532" s="13" t="s">
        <v>80</v>
      </c>
      <c r="AW1532" s="13" t="s">
        <v>30</v>
      </c>
      <c r="AX1532" s="13" t="s">
        <v>73</v>
      </c>
      <c r="AY1532" s="253" t="s">
        <v>202</v>
      </c>
    </row>
    <row r="1533" s="14" customFormat="1">
      <c r="A1533" s="14"/>
      <c r="B1533" s="254"/>
      <c r="C1533" s="255"/>
      <c r="D1533" s="245" t="s">
        <v>211</v>
      </c>
      <c r="E1533" s="256" t="s">
        <v>1</v>
      </c>
      <c r="F1533" s="257" t="s">
        <v>1636</v>
      </c>
      <c r="G1533" s="255"/>
      <c r="H1533" s="258">
        <v>9.9000000000000004</v>
      </c>
      <c r="I1533" s="259"/>
      <c r="J1533" s="255"/>
      <c r="K1533" s="255"/>
      <c r="L1533" s="260"/>
      <c r="M1533" s="261"/>
      <c r="N1533" s="262"/>
      <c r="O1533" s="262"/>
      <c r="P1533" s="262"/>
      <c r="Q1533" s="262"/>
      <c r="R1533" s="262"/>
      <c r="S1533" s="262"/>
      <c r="T1533" s="26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4" t="s">
        <v>211</v>
      </c>
      <c r="AU1533" s="264" t="s">
        <v>82</v>
      </c>
      <c r="AV1533" s="14" t="s">
        <v>82</v>
      </c>
      <c r="AW1533" s="14" t="s">
        <v>30</v>
      </c>
      <c r="AX1533" s="14" t="s">
        <v>73</v>
      </c>
      <c r="AY1533" s="264" t="s">
        <v>202</v>
      </c>
    </row>
    <row r="1534" s="13" customFormat="1">
      <c r="A1534" s="13"/>
      <c r="B1534" s="243"/>
      <c r="C1534" s="244"/>
      <c r="D1534" s="245" t="s">
        <v>211</v>
      </c>
      <c r="E1534" s="246" t="s">
        <v>1</v>
      </c>
      <c r="F1534" s="247" t="s">
        <v>716</v>
      </c>
      <c r="G1534" s="244"/>
      <c r="H1534" s="246" t="s">
        <v>1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3" t="s">
        <v>211</v>
      </c>
      <c r="AU1534" s="253" t="s">
        <v>82</v>
      </c>
      <c r="AV1534" s="13" t="s">
        <v>80</v>
      </c>
      <c r="AW1534" s="13" t="s">
        <v>30</v>
      </c>
      <c r="AX1534" s="13" t="s">
        <v>73</v>
      </c>
      <c r="AY1534" s="253" t="s">
        <v>202</v>
      </c>
    </row>
    <row r="1535" s="14" customFormat="1">
      <c r="A1535" s="14"/>
      <c r="B1535" s="254"/>
      <c r="C1535" s="255"/>
      <c r="D1535" s="245" t="s">
        <v>211</v>
      </c>
      <c r="E1535" s="256" t="s">
        <v>1</v>
      </c>
      <c r="F1535" s="257" t="s">
        <v>1637</v>
      </c>
      <c r="G1535" s="255"/>
      <c r="H1535" s="258">
        <v>3.9100000000000001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4" t="s">
        <v>211</v>
      </c>
      <c r="AU1535" s="264" t="s">
        <v>82</v>
      </c>
      <c r="AV1535" s="14" t="s">
        <v>82</v>
      </c>
      <c r="AW1535" s="14" t="s">
        <v>30</v>
      </c>
      <c r="AX1535" s="14" t="s">
        <v>73</v>
      </c>
      <c r="AY1535" s="264" t="s">
        <v>202</v>
      </c>
    </row>
    <row r="1536" s="13" customFormat="1">
      <c r="A1536" s="13"/>
      <c r="B1536" s="243"/>
      <c r="C1536" s="244"/>
      <c r="D1536" s="245" t="s">
        <v>211</v>
      </c>
      <c r="E1536" s="246" t="s">
        <v>1</v>
      </c>
      <c r="F1536" s="247" t="s">
        <v>757</v>
      </c>
      <c r="G1536" s="244"/>
      <c r="H1536" s="246" t="s">
        <v>1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3" t="s">
        <v>211</v>
      </c>
      <c r="AU1536" s="253" t="s">
        <v>82</v>
      </c>
      <c r="AV1536" s="13" t="s">
        <v>80</v>
      </c>
      <c r="AW1536" s="13" t="s">
        <v>30</v>
      </c>
      <c r="AX1536" s="13" t="s">
        <v>73</v>
      </c>
      <c r="AY1536" s="253" t="s">
        <v>202</v>
      </c>
    </row>
    <row r="1537" s="14" customFormat="1">
      <c r="A1537" s="14"/>
      <c r="B1537" s="254"/>
      <c r="C1537" s="255"/>
      <c r="D1537" s="245" t="s">
        <v>211</v>
      </c>
      <c r="E1537" s="256" t="s">
        <v>1</v>
      </c>
      <c r="F1537" s="257" t="s">
        <v>1638</v>
      </c>
      <c r="G1537" s="255"/>
      <c r="H1537" s="258">
        <v>25.25</v>
      </c>
      <c r="I1537" s="259"/>
      <c r="J1537" s="255"/>
      <c r="K1537" s="255"/>
      <c r="L1537" s="260"/>
      <c r="M1537" s="261"/>
      <c r="N1537" s="262"/>
      <c r="O1537" s="262"/>
      <c r="P1537" s="262"/>
      <c r="Q1537" s="262"/>
      <c r="R1537" s="262"/>
      <c r="S1537" s="262"/>
      <c r="T1537" s="26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4" t="s">
        <v>211</v>
      </c>
      <c r="AU1537" s="264" t="s">
        <v>82</v>
      </c>
      <c r="AV1537" s="14" t="s">
        <v>82</v>
      </c>
      <c r="AW1537" s="14" t="s">
        <v>30</v>
      </c>
      <c r="AX1537" s="14" t="s">
        <v>73</v>
      </c>
      <c r="AY1537" s="264" t="s">
        <v>202</v>
      </c>
    </row>
    <row r="1538" s="13" customFormat="1">
      <c r="A1538" s="13"/>
      <c r="B1538" s="243"/>
      <c r="C1538" s="244"/>
      <c r="D1538" s="245" t="s">
        <v>211</v>
      </c>
      <c r="E1538" s="246" t="s">
        <v>1</v>
      </c>
      <c r="F1538" s="247" t="s">
        <v>558</v>
      </c>
      <c r="G1538" s="244"/>
      <c r="H1538" s="246" t="s">
        <v>1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3" t="s">
        <v>211</v>
      </c>
      <c r="AU1538" s="253" t="s">
        <v>82</v>
      </c>
      <c r="AV1538" s="13" t="s">
        <v>80</v>
      </c>
      <c r="AW1538" s="13" t="s">
        <v>30</v>
      </c>
      <c r="AX1538" s="13" t="s">
        <v>73</v>
      </c>
      <c r="AY1538" s="253" t="s">
        <v>202</v>
      </c>
    </row>
    <row r="1539" s="14" customFormat="1">
      <c r="A1539" s="14"/>
      <c r="B1539" s="254"/>
      <c r="C1539" s="255"/>
      <c r="D1539" s="245" t="s">
        <v>211</v>
      </c>
      <c r="E1539" s="256" t="s">
        <v>1</v>
      </c>
      <c r="F1539" s="257" t="s">
        <v>1639</v>
      </c>
      <c r="G1539" s="255"/>
      <c r="H1539" s="258">
        <v>16.960000000000001</v>
      </c>
      <c r="I1539" s="259"/>
      <c r="J1539" s="255"/>
      <c r="K1539" s="255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4" t="s">
        <v>211</v>
      </c>
      <c r="AU1539" s="264" t="s">
        <v>82</v>
      </c>
      <c r="AV1539" s="14" t="s">
        <v>82</v>
      </c>
      <c r="AW1539" s="14" t="s">
        <v>30</v>
      </c>
      <c r="AX1539" s="14" t="s">
        <v>73</v>
      </c>
      <c r="AY1539" s="264" t="s">
        <v>202</v>
      </c>
    </row>
    <row r="1540" s="13" customFormat="1">
      <c r="A1540" s="13"/>
      <c r="B1540" s="243"/>
      <c r="C1540" s="244"/>
      <c r="D1540" s="245" t="s">
        <v>211</v>
      </c>
      <c r="E1540" s="246" t="s">
        <v>1</v>
      </c>
      <c r="F1540" s="247" t="s">
        <v>560</v>
      </c>
      <c r="G1540" s="244"/>
      <c r="H1540" s="246" t="s">
        <v>1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3" t="s">
        <v>211</v>
      </c>
      <c r="AU1540" s="253" t="s">
        <v>82</v>
      </c>
      <c r="AV1540" s="13" t="s">
        <v>80</v>
      </c>
      <c r="AW1540" s="13" t="s">
        <v>30</v>
      </c>
      <c r="AX1540" s="13" t="s">
        <v>73</v>
      </c>
      <c r="AY1540" s="253" t="s">
        <v>202</v>
      </c>
    </row>
    <row r="1541" s="14" customFormat="1">
      <c r="A1541" s="14"/>
      <c r="B1541" s="254"/>
      <c r="C1541" s="255"/>
      <c r="D1541" s="245" t="s">
        <v>211</v>
      </c>
      <c r="E1541" s="256" t="s">
        <v>1</v>
      </c>
      <c r="F1541" s="257" t="s">
        <v>1640</v>
      </c>
      <c r="G1541" s="255"/>
      <c r="H1541" s="258">
        <v>28.100000000000001</v>
      </c>
      <c r="I1541" s="259"/>
      <c r="J1541" s="255"/>
      <c r="K1541" s="255"/>
      <c r="L1541" s="260"/>
      <c r="M1541" s="261"/>
      <c r="N1541" s="262"/>
      <c r="O1541" s="262"/>
      <c r="P1541" s="262"/>
      <c r="Q1541" s="262"/>
      <c r="R1541" s="262"/>
      <c r="S1541" s="262"/>
      <c r="T1541" s="26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4" t="s">
        <v>211</v>
      </c>
      <c r="AU1541" s="264" t="s">
        <v>82</v>
      </c>
      <c r="AV1541" s="14" t="s">
        <v>82</v>
      </c>
      <c r="AW1541" s="14" t="s">
        <v>30</v>
      </c>
      <c r="AX1541" s="14" t="s">
        <v>73</v>
      </c>
      <c r="AY1541" s="264" t="s">
        <v>202</v>
      </c>
    </row>
    <row r="1542" s="15" customFormat="1">
      <c r="A1542" s="15"/>
      <c r="B1542" s="265"/>
      <c r="C1542" s="266"/>
      <c r="D1542" s="245" t="s">
        <v>211</v>
      </c>
      <c r="E1542" s="267" t="s">
        <v>1</v>
      </c>
      <c r="F1542" s="268" t="s">
        <v>222</v>
      </c>
      <c r="G1542" s="266"/>
      <c r="H1542" s="269">
        <v>293.60000000000002</v>
      </c>
      <c r="I1542" s="270"/>
      <c r="J1542" s="266"/>
      <c r="K1542" s="266"/>
      <c r="L1542" s="271"/>
      <c r="M1542" s="272"/>
      <c r="N1542" s="273"/>
      <c r="O1542" s="273"/>
      <c r="P1542" s="273"/>
      <c r="Q1542" s="273"/>
      <c r="R1542" s="273"/>
      <c r="S1542" s="273"/>
      <c r="T1542" s="274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5" t="s">
        <v>211</v>
      </c>
      <c r="AU1542" s="275" t="s">
        <v>82</v>
      </c>
      <c r="AV1542" s="15" t="s">
        <v>209</v>
      </c>
      <c r="AW1542" s="15" t="s">
        <v>30</v>
      </c>
      <c r="AX1542" s="15" t="s">
        <v>80</v>
      </c>
      <c r="AY1542" s="275" t="s">
        <v>202</v>
      </c>
    </row>
    <row r="1543" s="2" customFormat="1" ht="24.15" customHeight="1">
      <c r="A1543" s="40"/>
      <c r="B1543" s="41"/>
      <c r="C1543" s="287" t="s">
        <v>1641</v>
      </c>
      <c r="D1543" s="287" t="s">
        <v>534</v>
      </c>
      <c r="E1543" s="288" t="s">
        <v>1642</v>
      </c>
      <c r="F1543" s="289" t="s">
        <v>1643</v>
      </c>
      <c r="G1543" s="290" t="s">
        <v>844</v>
      </c>
      <c r="H1543" s="291">
        <v>293.60000000000002</v>
      </c>
      <c r="I1543" s="292"/>
      <c r="J1543" s="293">
        <f>ROUND(I1543*H1543,2)</f>
        <v>0</v>
      </c>
      <c r="K1543" s="289" t="s">
        <v>208</v>
      </c>
      <c r="L1543" s="294"/>
      <c r="M1543" s="295" t="s">
        <v>1</v>
      </c>
      <c r="N1543" s="296" t="s">
        <v>38</v>
      </c>
      <c r="O1543" s="93"/>
      <c r="P1543" s="239">
        <f>O1543*H1543</f>
        <v>0</v>
      </c>
      <c r="Q1543" s="239">
        <v>0.00029999999999999997</v>
      </c>
      <c r="R1543" s="239">
        <f>Q1543*H1543</f>
        <v>0.088080000000000006</v>
      </c>
      <c r="S1543" s="239">
        <v>0</v>
      </c>
      <c r="T1543" s="240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41" t="s">
        <v>442</v>
      </c>
      <c r="AT1543" s="241" t="s">
        <v>534</v>
      </c>
      <c r="AU1543" s="241" t="s">
        <v>82</v>
      </c>
      <c r="AY1543" s="19" t="s">
        <v>202</v>
      </c>
      <c r="BE1543" s="242">
        <f>IF(N1543="základní",J1543,0)</f>
        <v>0</v>
      </c>
      <c r="BF1543" s="242">
        <f>IF(N1543="snížená",J1543,0)</f>
        <v>0</v>
      </c>
      <c r="BG1543" s="242">
        <f>IF(N1543="zákl. přenesená",J1543,0)</f>
        <v>0</v>
      </c>
      <c r="BH1543" s="242">
        <f>IF(N1543="sníž. přenesená",J1543,0)</f>
        <v>0</v>
      </c>
      <c r="BI1543" s="242">
        <f>IF(N1543="nulová",J1543,0)</f>
        <v>0</v>
      </c>
      <c r="BJ1543" s="19" t="s">
        <v>80</v>
      </c>
      <c r="BK1543" s="242">
        <f>ROUND(I1543*H1543,2)</f>
        <v>0</v>
      </c>
      <c r="BL1543" s="19" t="s">
        <v>317</v>
      </c>
      <c r="BM1543" s="241" t="s">
        <v>1644</v>
      </c>
    </row>
    <row r="1544" s="2" customFormat="1" ht="24.15" customHeight="1">
      <c r="A1544" s="40"/>
      <c r="B1544" s="41"/>
      <c r="C1544" s="230" t="s">
        <v>1645</v>
      </c>
      <c r="D1544" s="230" t="s">
        <v>204</v>
      </c>
      <c r="E1544" s="231" t="s">
        <v>1646</v>
      </c>
      <c r="F1544" s="232" t="s">
        <v>1647</v>
      </c>
      <c r="G1544" s="233" t="s">
        <v>254</v>
      </c>
      <c r="H1544" s="234">
        <v>123.48</v>
      </c>
      <c r="I1544" s="235"/>
      <c r="J1544" s="236">
        <f>ROUND(I1544*H1544,2)</f>
        <v>0</v>
      </c>
      <c r="K1544" s="232" t="s">
        <v>208</v>
      </c>
      <c r="L1544" s="46"/>
      <c r="M1544" s="237" t="s">
        <v>1</v>
      </c>
      <c r="N1544" s="238" t="s">
        <v>38</v>
      </c>
      <c r="O1544" s="93"/>
      <c r="P1544" s="239">
        <f>O1544*H1544</f>
        <v>0</v>
      </c>
      <c r="Q1544" s="239">
        <v>0</v>
      </c>
      <c r="R1544" s="239">
        <f>Q1544*H1544</f>
        <v>0</v>
      </c>
      <c r="S1544" s="239">
        <v>0</v>
      </c>
      <c r="T1544" s="240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1" t="s">
        <v>317</v>
      </c>
      <c r="AT1544" s="241" t="s">
        <v>204</v>
      </c>
      <c r="AU1544" s="241" t="s">
        <v>82</v>
      </c>
      <c r="AY1544" s="19" t="s">
        <v>202</v>
      </c>
      <c r="BE1544" s="242">
        <f>IF(N1544="základní",J1544,0)</f>
        <v>0</v>
      </c>
      <c r="BF1544" s="242">
        <f>IF(N1544="snížená",J1544,0)</f>
        <v>0</v>
      </c>
      <c r="BG1544" s="242">
        <f>IF(N1544="zákl. přenesená",J1544,0)</f>
        <v>0</v>
      </c>
      <c r="BH1544" s="242">
        <f>IF(N1544="sníž. přenesená",J1544,0)</f>
        <v>0</v>
      </c>
      <c r="BI1544" s="242">
        <f>IF(N1544="nulová",J1544,0)</f>
        <v>0</v>
      </c>
      <c r="BJ1544" s="19" t="s">
        <v>80</v>
      </c>
      <c r="BK1544" s="242">
        <f>ROUND(I1544*H1544,2)</f>
        <v>0</v>
      </c>
      <c r="BL1544" s="19" t="s">
        <v>317</v>
      </c>
      <c r="BM1544" s="241" t="s">
        <v>1648</v>
      </c>
    </row>
    <row r="1545" s="13" customFormat="1">
      <c r="A1545" s="13"/>
      <c r="B1545" s="243"/>
      <c r="C1545" s="244"/>
      <c r="D1545" s="245" t="s">
        <v>211</v>
      </c>
      <c r="E1545" s="246" t="s">
        <v>1</v>
      </c>
      <c r="F1545" s="247" t="s">
        <v>554</v>
      </c>
      <c r="G1545" s="244"/>
      <c r="H1545" s="246" t="s">
        <v>1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3" t="s">
        <v>211</v>
      </c>
      <c r="AU1545" s="253" t="s">
        <v>82</v>
      </c>
      <c r="AV1545" s="13" t="s">
        <v>80</v>
      </c>
      <c r="AW1545" s="13" t="s">
        <v>30</v>
      </c>
      <c r="AX1545" s="13" t="s">
        <v>73</v>
      </c>
      <c r="AY1545" s="253" t="s">
        <v>202</v>
      </c>
    </row>
    <row r="1546" s="14" customFormat="1">
      <c r="A1546" s="14"/>
      <c r="B1546" s="254"/>
      <c r="C1546" s="255"/>
      <c r="D1546" s="245" t="s">
        <v>211</v>
      </c>
      <c r="E1546" s="256" t="s">
        <v>1</v>
      </c>
      <c r="F1546" s="257" t="s">
        <v>555</v>
      </c>
      <c r="G1546" s="255"/>
      <c r="H1546" s="258">
        <v>49.140000000000001</v>
      </c>
      <c r="I1546" s="259"/>
      <c r="J1546" s="255"/>
      <c r="K1546" s="255"/>
      <c r="L1546" s="260"/>
      <c r="M1546" s="261"/>
      <c r="N1546" s="262"/>
      <c r="O1546" s="262"/>
      <c r="P1546" s="262"/>
      <c r="Q1546" s="262"/>
      <c r="R1546" s="262"/>
      <c r="S1546" s="262"/>
      <c r="T1546" s="26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4" t="s">
        <v>211</v>
      </c>
      <c r="AU1546" s="264" t="s">
        <v>82</v>
      </c>
      <c r="AV1546" s="14" t="s">
        <v>82</v>
      </c>
      <c r="AW1546" s="14" t="s">
        <v>30</v>
      </c>
      <c r="AX1546" s="14" t="s">
        <v>73</v>
      </c>
      <c r="AY1546" s="264" t="s">
        <v>202</v>
      </c>
    </row>
    <row r="1547" s="13" customFormat="1">
      <c r="A1547" s="13"/>
      <c r="B1547" s="243"/>
      <c r="C1547" s="244"/>
      <c r="D1547" s="245" t="s">
        <v>211</v>
      </c>
      <c r="E1547" s="246" t="s">
        <v>1</v>
      </c>
      <c r="F1547" s="247" t="s">
        <v>556</v>
      </c>
      <c r="G1547" s="244"/>
      <c r="H1547" s="246" t="s">
        <v>1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3" t="s">
        <v>211</v>
      </c>
      <c r="AU1547" s="253" t="s">
        <v>82</v>
      </c>
      <c r="AV1547" s="13" t="s">
        <v>80</v>
      </c>
      <c r="AW1547" s="13" t="s">
        <v>30</v>
      </c>
      <c r="AX1547" s="13" t="s">
        <v>73</v>
      </c>
      <c r="AY1547" s="253" t="s">
        <v>202</v>
      </c>
    </row>
    <row r="1548" s="14" customFormat="1">
      <c r="A1548" s="14"/>
      <c r="B1548" s="254"/>
      <c r="C1548" s="255"/>
      <c r="D1548" s="245" t="s">
        <v>211</v>
      </c>
      <c r="E1548" s="256" t="s">
        <v>1</v>
      </c>
      <c r="F1548" s="257" t="s">
        <v>557</v>
      </c>
      <c r="G1548" s="255"/>
      <c r="H1548" s="258">
        <v>7.96</v>
      </c>
      <c r="I1548" s="259"/>
      <c r="J1548" s="255"/>
      <c r="K1548" s="255"/>
      <c r="L1548" s="260"/>
      <c r="M1548" s="261"/>
      <c r="N1548" s="262"/>
      <c r="O1548" s="262"/>
      <c r="P1548" s="262"/>
      <c r="Q1548" s="262"/>
      <c r="R1548" s="262"/>
      <c r="S1548" s="262"/>
      <c r="T1548" s="26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4" t="s">
        <v>211</v>
      </c>
      <c r="AU1548" s="264" t="s">
        <v>82</v>
      </c>
      <c r="AV1548" s="14" t="s">
        <v>82</v>
      </c>
      <c r="AW1548" s="14" t="s">
        <v>30</v>
      </c>
      <c r="AX1548" s="14" t="s">
        <v>73</v>
      </c>
      <c r="AY1548" s="264" t="s">
        <v>202</v>
      </c>
    </row>
    <row r="1549" s="13" customFormat="1">
      <c r="A1549" s="13"/>
      <c r="B1549" s="243"/>
      <c r="C1549" s="244"/>
      <c r="D1549" s="245" t="s">
        <v>211</v>
      </c>
      <c r="E1549" s="246" t="s">
        <v>1</v>
      </c>
      <c r="F1549" s="247" t="s">
        <v>558</v>
      </c>
      <c r="G1549" s="244"/>
      <c r="H1549" s="246" t="s">
        <v>1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3" t="s">
        <v>211</v>
      </c>
      <c r="AU1549" s="253" t="s">
        <v>82</v>
      </c>
      <c r="AV1549" s="13" t="s">
        <v>80</v>
      </c>
      <c r="AW1549" s="13" t="s">
        <v>30</v>
      </c>
      <c r="AX1549" s="13" t="s">
        <v>73</v>
      </c>
      <c r="AY1549" s="253" t="s">
        <v>202</v>
      </c>
    </row>
    <row r="1550" s="14" customFormat="1">
      <c r="A1550" s="14"/>
      <c r="B1550" s="254"/>
      <c r="C1550" s="255"/>
      <c r="D1550" s="245" t="s">
        <v>211</v>
      </c>
      <c r="E1550" s="256" t="s">
        <v>1</v>
      </c>
      <c r="F1550" s="257" t="s">
        <v>559</v>
      </c>
      <c r="G1550" s="255"/>
      <c r="H1550" s="258">
        <v>17.460000000000001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4" t="s">
        <v>211</v>
      </c>
      <c r="AU1550" s="264" t="s">
        <v>82</v>
      </c>
      <c r="AV1550" s="14" t="s">
        <v>82</v>
      </c>
      <c r="AW1550" s="14" t="s">
        <v>30</v>
      </c>
      <c r="AX1550" s="14" t="s">
        <v>73</v>
      </c>
      <c r="AY1550" s="264" t="s">
        <v>202</v>
      </c>
    </row>
    <row r="1551" s="13" customFormat="1">
      <c r="A1551" s="13"/>
      <c r="B1551" s="243"/>
      <c r="C1551" s="244"/>
      <c r="D1551" s="245" t="s">
        <v>211</v>
      </c>
      <c r="E1551" s="246" t="s">
        <v>1</v>
      </c>
      <c r="F1551" s="247" t="s">
        <v>560</v>
      </c>
      <c r="G1551" s="244"/>
      <c r="H1551" s="246" t="s">
        <v>1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3" t="s">
        <v>211</v>
      </c>
      <c r="AU1551" s="253" t="s">
        <v>82</v>
      </c>
      <c r="AV1551" s="13" t="s">
        <v>80</v>
      </c>
      <c r="AW1551" s="13" t="s">
        <v>30</v>
      </c>
      <c r="AX1551" s="13" t="s">
        <v>73</v>
      </c>
      <c r="AY1551" s="253" t="s">
        <v>202</v>
      </c>
    </row>
    <row r="1552" s="14" customFormat="1">
      <c r="A1552" s="14"/>
      <c r="B1552" s="254"/>
      <c r="C1552" s="255"/>
      <c r="D1552" s="245" t="s">
        <v>211</v>
      </c>
      <c r="E1552" s="256" t="s">
        <v>1</v>
      </c>
      <c r="F1552" s="257" t="s">
        <v>561</v>
      </c>
      <c r="G1552" s="255"/>
      <c r="H1552" s="258">
        <v>48.920000000000002</v>
      </c>
      <c r="I1552" s="259"/>
      <c r="J1552" s="255"/>
      <c r="K1552" s="255"/>
      <c r="L1552" s="260"/>
      <c r="M1552" s="261"/>
      <c r="N1552" s="262"/>
      <c r="O1552" s="262"/>
      <c r="P1552" s="262"/>
      <c r="Q1552" s="262"/>
      <c r="R1552" s="262"/>
      <c r="S1552" s="262"/>
      <c r="T1552" s="26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4" t="s">
        <v>211</v>
      </c>
      <c r="AU1552" s="264" t="s">
        <v>82</v>
      </c>
      <c r="AV1552" s="14" t="s">
        <v>82</v>
      </c>
      <c r="AW1552" s="14" t="s">
        <v>30</v>
      </c>
      <c r="AX1552" s="14" t="s">
        <v>73</v>
      </c>
      <c r="AY1552" s="264" t="s">
        <v>202</v>
      </c>
    </row>
    <row r="1553" s="15" customFormat="1">
      <c r="A1553" s="15"/>
      <c r="B1553" s="265"/>
      <c r="C1553" s="266"/>
      <c r="D1553" s="245" t="s">
        <v>211</v>
      </c>
      <c r="E1553" s="267" t="s">
        <v>1</v>
      </c>
      <c r="F1553" s="268" t="s">
        <v>222</v>
      </c>
      <c r="G1553" s="266"/>
      <c r="H1553" s="269">
        <v>123.48</v>
      </c>
      <c r="I1553" s="270"/>
      <c r="J1553" s="266"/>
      <c r="K1553" s="266"/>
      <c r="L1553" s="271"/>
      <c r="M1553" s="272"/>
      <c r="N1553" s="273"/>
      <c r="O1553" s="273"/>
      <c r="P1553" s="273"/>
      <c r="Q1553" s="273"/>
      <c r="R1553" s="273"/>
      <c r="S1553" s="273"/>
      <c r="T1553" s="274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75" t="s">
        <v>211</v>
      </c>
      <c r="AU1553" s="275" t="s">
        <v>82</v>
      </c>
      <c r="AV1553" s="15" t="s">
        <v>209</v>
      </c>
      <c r="AW1553" s="15" t="s">
        <v>30</v>
      </c>
      <c r="AX1553" s="15" t="s">
        <v>80</v>
      </c>
      <c r="AY1553" s="275" t="s">
        <v>202</v>
      </c>
    </row>
    <row r="1554" s="2" customFormat="1" ht="16.5" customHeight="1">
      <c r="A1554" s="40"/>
      <c r="B1554" s="41"/>
      <c r="C1554" s="287" t="s">
        <v>1649</v>
      </c>
      <c r="D1554" s="287" t="s">
        <v>534</v>
      </c>
      <c r="E1554" s="288" t="s">
        <v>1650</v>
      </c>
      <c r="F1554" s="289" t="s">
        <v>1651</v>
      </c>
      <c r="G1554" s="290" t="s">
        <v>207</v>
      </c>
      <c r="H1554" s="291">
        <v>31.486999999999998</v>
      </c>
      <c r="I1554" s="292"/>
      <c r="J1554" s="293">
        <f>ROUND(I1554*H1554,2)</f>
        <v>0</v>
      </c>
      <c r="K1554" s="289" t="s">
        <v>208</v>
      </c>
      <c r="L1554" s="294"/>
      <c r="M1554" s="295" t="s">
        <v>1</v>
      </c>
      <c r="N1554" s="296" t="s">
        <v>38</v>
      </c>
      <c r="O1554" s="93"/>
      <c r="P1554" s="239">
        <f>O1554*H1554</f>
        <v>0</v>
      </c>
      <c r="Q1554" s="239">
        <v>0.34999999999999998</v>
      </c>
      <c r="R1554" s="239">
        <f>Q1554*H1554</f>
        <v>11.020449999999999</v>
      </c>
      <c r="S1554" s="239">
        <v>0</v>
      </c>
      <c r="T1554" s="240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1" t="s">
        <v>442</v>
      </c>
      <c r="AT1554" s="241" t="s">
        <v>534</v>
      </c>
      <c r="AU1554" s="241" t="s">
        <v>82</v>
      </c>
      <c r="AY1554" s="19" t="s">
        <v>202</v>
      </c>
      <c r="BE1554" s="242">
        <f>IF(N1554="základní",J1554,0)</f>
        <v>0</v>
      </c>
      <c r="BF1554" s="242">
        <f>IF(N1554="snížená",J1554,0)</f>
        <v>0</v>
      </c>
      <c r="BG1554" s="242">
        <f>IF(N1554="zákl. přenesená",J1554,0)</f>
        <v>0</v>
      </c>
      <c r="BH1554" s="242">
        <f>IF(N1554="sníž. přenesená",J1554,0)</f>
        <v>0</v>
      </c>
      <c r="BI1554" s="242">
        <f>IF(N1554="nulová",J1554,0)</f>
        <v>0</v>
      </c>
      <c r="BJ1554" s="19" t="s">
        <v>80</v>
      </c>
      <c r="BK1554" s="242">
        <f>ROUND(I1554*H1554,2)</f>
        <v>0</v>
      </c>
      <c r="BL1554" s="19" t="s">
        <v>317</v>
      </c>
      <c r="BM1554" s="241" t="s">
        <v>1652</v>
      </c>
    </row>
    <row r="1555" s="13" customFormat="1">
      <c r="A1555" s="13"/>
      <c r="B1555" s="243"/>
      <c r="C1555" s="244"/>
      <c r="D1555" s="245" t="s">
        <v>211</v>
      </c>
      <c r="E1555" s="246" t="s">
        <v>1</v>
      </c>
      <c r="F1555" s="247" t="s">
        <v>554</v>
      </c>
      <c r="G1555" s="244"/>
      <c r="H1555" s="246" t="s">
        <v>1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3" t="s">
        <v>211</v>
      </c>
      <c r="AU1555" s="253" t="s">
        <v>82</v>
      </c>
      <c r="AV1555" s="13" t="s">
        <v>80</v>
      </c>
      <c r="AW1555" s="13" t="s">
        <v>30</v>
      </c>
      <c r="AX1555" s="13" t="s">
        <v>73</v>
      </c>
      <c r="AY1555" s="253" t="s">
        <v>202</v>
      </c>
    </row>
    <row r="1556" s="14" customFormat="1">
      <c r="A1556" s="14"/>
      <c r="B1556" s="254"/>
      <c r="C1556" s="255"/>
      <c r="D1556" s="245" t="s">
        <v>211</v>
      </c>
      <c r="E1556" s="256" t="s">
        <v>1</v>
      </c>
      <c r="F1556" s="257" t="s">
        <v>555</v>
      </c>
      <c r="G1556" s="255"/>
      <c r="H1556" s="258">
        <v>49.140000000000001</v>
      </c>
      <c r="I1556" s="259"/>
      <c r="J1556" s="255"/>
      <c r="K1556" s="255"/>
      <c r="L1556" s="260"/>
      <c r="M1556" s="261"/>
      <c r="N1556" s="262"/>
      <c r="O1556" s="262"/>
      <c r="P1556" s="262"/>
      <c r="Q1556" s="262"/>
      <c r="R1556" s="262"/>
      <c r="S1556" s="262"/>
      <c r="T1556" s="26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4" t="s">
        <v>211</v>
      </c>
      <c r="AU1556" s="264" t="s">
        <v>82</v>
      </c>
      <c r="AV1556" s="14" t="s">
        <v>82</v>
      </c>
      <c r="AW1556" s="14" t="s">
        <v>30</v>
      </c>
      <c r="AX1556" s="14" t="s">
        <v>73</v>
      </c>
      <c r="AY1556" s="264" t="s">
        <v>202</v>
      </c>
    </row>
    <row r="1557" s="13" customFormat="1">
      <c r="A1557" s="13"/>
      <c r="B1557" s="243"/>
      <c r="C1557" s="244"/>
      <c r="D1557" s="245" t="s">
        <v>211</v>
      </c>
      <c r="E1557" s="246" t="s">
        <v>1</v>
      </c>
      <c r="F1557" s="247" t="s">
        <v>556</v>
      </c>
      <c r="G1557" s="244"/>
      <c r="H1557" s="246" t="s">
        <v>1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3" t="s">
        <v>211</v>
      </c>
      <c r="AU1557" s="253" t="s">
        <v>82</v>
      </c>
      <c r="AV1557" s="13" t="s">
        <v>80</v>
      </c>
      <c r="AW1557" s="13" t="s">
        <v>30</v>
      </c>
      <c r="AX1557" s="13" t="s">
        <v>73</v>
      </c>
      <c r="AY1557" s="253" t="s">
        <v>202</v>
      </c>
    </row>
    <row r="1558" s="14" customFormat="1">
      <c r="A1558" s="14"/>
      <c r="B1558" s="254"/>
      <c r="C1558" s="255"/>
      <c r="D1558" s="245" t="s">
        <v>211</v>
      </c>
      <c r="E1558" s="256" t="s">
        <v>1</v>
      </c>
      <c r="F1558" s="257" t="s">
        <v>557</v>
      </c>
      <c r="G1558" s="255"/>
      <c r="H1558" s="258">
        <v>7.96</v>
      </c>
      <c r="I1558" s="259"/>
      <c r="J1558" s="255"/>
      <c r="K1558" s="255"/>
      <c r="L1558" s="260"/>
      <c r="M1558" s="261"/>
      <c r="N1558" s="262"/>
      <c r="O1558" s="262"/>
      <c r="P1558" s="262"/>
      <c r="Q1558" s="262"/>
      <c r="R1558" s="262"/>
      <c r="S1558" s="262"/>
      <c r="T1558" s="26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4" t="s">
        <v>211</v>
      </c>
      <c r="AU1558" s="264" t="s">
        <v>82</v>
      </c>
      <c r="AV1558" s="14" t="s">
        <v>82</v>
      </c>
      <c r="AW1558" s="14" t="s">
        <v>30</v>
      </c>
      <c r="AX1558" s="14" t="s">
        <v>73</v>
      </c>
      <c r="AY1558" s="264" t="s">
        <v>202</v>
      </c>
    </row>
    <row r="1559" s="13" customFormat="1">
      <c r="A1559" s="13"/>
      <c r="B1559" s="243"/>
      <c r="C1559" s="244"/>
      <c r="D1559" s="245" t="s">
        <v>211</v>
      </c>
      <c r="E1559" s="246" t="s">
        <v>1</v>
      </c>
      <c r="F1559" s="247" t="s">
        <v>558</v>
      </c>
      <c r="G1559" s="244"/>
      <c r="H1559" s="246" t="s">
        <v>1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3" t="s">
        <v>211</v>
      </c>
      <c r="AU1559" s="253" t="s">
        <v>82</v>
      </c>
      <c r="AV1559" s="13" t="s">
        <v>80</v>
      </c>
      <c r="AW1559" s="13" t="s">
        <v>30</v>
      </c>
      <c r="AX1559" s="13" t="s">
        <v>73</v>
      </c>
      <c r="AY1559" s="253" t="s">
        <v>202</v>
      </c>
    </row>
    <row r="1560" s="14" customFormat="1">
      <c r="A1560" s="14"/>
      <c r="B1560" s="254"/>
      <c r="C1560" s="255"/>
      <c r="D1560" s="245" t="s">
        <v>211</v>
      </c>
      <c r="E1560" s="256" t="s">
        <v>1</v>
      </c>
      <c r="F1560" s="257" t="s">
        <v>559</v>
      </c>
      <c r="G1560" s="255"/>
      <c r="H1560" s="258">
        <v>17.460000000000001</v>
      </c>
      <c r="I1560" s="259"/>
      <c r="J1560" s="255"/>
      <c r="K1560" s="255"/>
      <c r="L1560" s="260"/>
      <c r="M1560" s="261"/>
      <c r="N1560" s="262"/>
      <c r="O1560" s="262"/>
      <c r="P1560" s="262"/>
      <c r="Q1560" s="262"/>
      <c r="R1560" s="262"/>
      <c r="S1560" s="262"/>
      <c r="T1560" s="26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4" t="s">
        <v>211</v>
      </c>
      <c r="AU1560" s="264" t="s">
        <v>82</v>
      </c>
      <c r="AV1560" s="14" t="s">
        <v>82</v>
      </c>
      <c r="AW1560" s="14" t="s">
        <v>30</v>
      </c>
      <c r="AX1560" s="14" t="s">
        <v>73</v>
      </c>
      <c r="AY1560" s="264" t="s">
        <v>202</v>
      </c>
    </row>
    <row r="1561" s="13" customFormat="1">
      <c r="A1561" s="13"/>
      <c r="B1561" s="243"/>
      <c r="C1561" s="244"/>
      <c r="D1561" s="245" t="s">
        <v>211</v>
      </c>
      <c r="E1561" s="246" t="s">
        <v>1</v>
      </c>
      <c r="F1561" s="247" t="s">
        <v>560</v>
      </c>
      <c r="G1561" s="244"/>
      <c r="H1561" s="246" t="s">
        <v>1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3" t="s">
        <v>211</v>
      </c>
      <c r="AU1561" s="253" t="s">
        <v>82</v>
      </c>
      <c r="AV1561" s="13" t="s">
        <v>80</v>
      </c>
      <c r="AW1561" s="13" t="s">
        <v>30</v>
      </c>
      <c r="AX1561" s="13" t="s">
        <v>73</v>
      </c>
      <c r="AY1561" s="253" t="s">
        <v>202</v>
      </c>
    </row>
    <row r="1562" s="14" customFormat="1">
      <c r="A1562" s="14"/>
      <c r="B1562" s="254"/>
      <c r="C1562" s="255"/>
      <c r="D1562" s="245" t="s">
        <v>211</v>
      </c>
      <c r="E1562" s="256" t="s">
        <v>1</v>
      </c>
      <c r="F1562" s="257" t="s">
        <v>561</v>
      </c>
      <c r="G1562" s="255"/>
      <c r="H1562" s="258">
        <v>48.920000000000002</v>
      </c>
      <c r="I1562" s="259"/>
      <c r="J1562" s="255"/>
      <c r="K1562" s="255"/>
      <c r="L1562" s="260"/>
      <c r="M1562" s="261"/>
      <c r="N1562" s="262"/>
      <c r="O1562" s="262"/>
      <c r="P1562" s="262"/>
      <c r="Q1562" s="262"/>
      <c r="R1562" s="262"/>
      <c r="S1562" s="262"/>
      <c r="T1562" s="26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4" t="s">
        <v>211</v>
      </c>
      <c r="AU1562" s="264" t="s">
        <v>82</v>
      </c>
      <c r="AV1562" s="14" t="s">
        <v>82</v>
      </c>
      <c r="AW1562" s="14" t="s">
        <v>30</v>
      </c>
      <c r="AX1562" s="14" t="s">
        <v>73</v>
      </c>
      <c r="AY1562" s="264" t="s">
        <v>202</v>
      </c>
    </row>
    <row r="1563" s="16" customFormat="1">
      <c r="A1563" s="16"/>
      <c r="B1563" s="276"/>
      <c r="C1563" s="277"/>
      <c r="D1563" s="245" t="s">
        <v>211</v>
      </c>
      <c r="E1563" s="278" t="s">
        <v>1</v>
      </c>
      <c r="F1563" s="279" t="s">
        <v>241</v>
      </c>
      <c r="G1563" s="277"/>
      <c r="H1563" s="280">
        <v>123.48</v>
      </c>
      <c r="I1563" s="281"/>
      <c r="J1563" s="277"/>
      <c r="K1563" s="277"/>
      <c r="L1563" s="282"/>
      <c r="M1563" s="283"/>
      <c r="N1563" s="284"/>
      <c r="O1563" s="284"/>
      <c r="P1563" s="284"/>
      <c r="Q1563" s="284"/>
      <c r="R1563" s="284"/>
      <c r="S1563" s="284"/>
      <c r="T1563" s="285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T1563" s="286" t="s">
        <v>211</v>
      </c>
      <c r="AU1563" s="286" t="s">
        <v>82</v>
      </c>
      <c r="AV1563" s="16" t="s">
        <v>90</v>
      </c>
      <c r="AW1563" s="16" t="s">
        <v>30</v>
      </c>
      <c r="AX1563" s="16" t="s">
        <v>73</v>
      </c>
      <c r="AY1563" s="286" t="s">
        <v>202</v>
      </c>
    </row>
    <row r="1564" s="14" customFormat="1">
      <c r="A1564" s="14"/>
      <c r="B1564" s="254"/>
      <c r="C1564" s="255"/>
      <c r="D1564" s="245" t="s">
        <v>211</v>
      </c>
      <c r="E1564" s="256" t="s">
        <v>1</v>
      </c>
      <c r="F1564" s="257" t="s">
        <v>1653</v>
      </c>
      <c r="G1564" s="255"/>
      <c r="H1564" s="258">
        <v>30.870000000000001</v>
      </c>
      <c r="I1564" s="259"/>
      <c r="J1564" s="255"/>
      <c r="K1564" s="255"/>
      <c r="L1564" s="260"/>
      <c r="M1564" s="261"/>
      <c r="N1564" s="262"/>
      <c r="O1564" s="262"/>
      <c r="P1564" s="262"/>
      <c r="Q1564" s="262"/>
      <c r="R1564" s="262"/>
      <c r="S1564" s="262"/>
      <c r="T1564" s="26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4" t="s">
        <v>211</v>
      </c>
      <c r="AU1564" s="264" t="s">
        <v>82</v>
      </c>
      <c r="AV1564" s="14" t="s">
        <v>82</v>
      </c>
      <c r="AW1564" s="14" t="s">
        <v>30</v>
      </c>
      <c r="AX1564" s="14" t="s">
        <v>73</v>
      </c>
      <c r="AY1564" s="264" t="s">
        <v>202</v>
      </c>
    </row>
    <row r="1565" s="14" customFormat="1">
      <c r="A1565" s="14"/>
      <c r="B1565" s="254"/>
      <c r="C1565" s="255"/>
      <c r="D1565" s="245" t="s">
        <v>211</v>
      </c>
      <c r="E1565" s="256" t="s">
        <v>1</v>
      </c>
      <c r="F1565" s="257" t="s">
        <v>1654</v>
      </c>
      <c r="G1565" s="255"/>
      <c r="H1565" s="258">
        <v>31.486999999999998</v>
      </c>
      <c r="I1565" s="259"/>
      <c r="J1565" s="255"/>
      <c r="K1565" s="255"/>
      <c r="L1565" s="260"/>
      <c r="M1565" s="261"/>
      <c r="N1565" s="262"/>
      <c r="O1565" s="262"/>
      <c r="P1565" s="262"/>
      <c r="Q1565" s="262"/>
      <c r="R1565" s="262"/>
      <c r="S1565" s="262"/>
      <c r="T1565" s="26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4" t="s">
        <v>211</v>
      </c>
      <c r="AU1565" s="264" t="s">
        <v>82</v>
      </c>
      <c r="AV1565" s="14" t="s">
        <v>82</v>
      </c>
      <c r="AW1565" s="14" t="s">
        <v>30</v>
      </c>
      <c r="AX1565" s="14" t="s">
        <v>80</v>
      </c>
      <c r="AY1565" s="264" t="s">
        <v>202</v>
      </c>
    </row>
    <row r="1566" s="2" customFormat="1" ht="24.15" customHeight="1">
      <c r="A1566" s="40"/>
      <c r="B1566" s="41"/>
      <c r="C1566" s="230" t="s">
        <v>1655</v>
      </c>
      <c r="D1566" s="230" t="s">
        <v>204</v>
      </c>
      <c r="E1566" s="231" t="s">
        <v>1656</v>
      </c>
      <c r="F1566" s="232" t="s">
        <v>1657</v>
      </c>
      <c r="G1566" s="233" t="s">
        <v>254</v>
      </c>
      <c r="H1566" s="234">
        <v>135.893</v>
      </c>
      <c r="I1566" s="235"/>
      <c r="J1566" s="236">
        <f>ROUND(I1566*H1566,2)</f>
        <v>0</v>
      </c>
      <c r="K1566" s="232" t="s">
        <v>208</v>
      </c>
      <c r="L1566" s="46"/>
      <c r="M1566" s="237" t="s">
        <v>1</v>
      </c>
      <c r="N1566" s="238" t="s">
        <v>38</v>
      </c>
      <c r="O1566" s="93"/>
      <c r="P1566" s="239">
        <f>O1566*H1566</f>
        <v>0</v>
      </c>
      <c r="Q1566" s="239">
        <v>0.0060000000000000001</v>
      </c>
      <c r="R1566" s="239">
        <f>Q1566*H1566</f>
        <v>0.81535800000000003</v>
      </c>
      <c r="S1566" s="239">
        <v>0</v>
      </c>
      <c r="T1566" s="240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1" t="s">
        <v>317</v>
      </c>
      <c r="AT1566" s="241" t="s">
        <v>204</v>
      </c>
      <c r="AU1566" s="241" t="s">
        <v>82</v>
      </c>
      <c r="AY1566" s="19" t="s">
        <v>202</v>
      </c>
      <c r="BE1566" s="242">
        <f>IF(N1566="základní",J1566,0)</f>
        <v>0</v>
      </c>
      <c r="BF1566" s="242">
        <f>IF(N1566="snížená",J1566,0)</f>
        <v>0</v>
      </c>
      <c r="BG1566" s="242">
        <f>IF(N1566="zákl. přenesená",J1566,0)</f>
        <v>0</v>
      </c>
      <c r="BH1566" s="242">
        <f>IF(N1566="sníž. přenesená",J1566,0)</f>
        <v>0</v>
      </c>
      <c r="BI1566" s="242">
        <f>IF(N1566="nulová",J1566,0)</f>
        <v>0</v>
      </c>
      <c r="BJ1566" s="19" t="s">
        <v>80</v>
      </c>
      <c r="BK1566" s="242">
        <f>ROUND(I1566*H1566,2)</f>
        <v>0</v>
      </c>
      <c r="BL1566" s="19" t="s">
        <v>317</v>
      </c>
      <c r="BM1566" s="241" t="s">
        <v>1658</v>
      </c>
    </row>
    <row r="1567" s="13" customFormat="1">
      <c r="A1567" s="13"/>
      <c r="B1567" s="243"/>
      <c r="C1567" s="244"/>
      <c r="D1567" s="245" t="s">
        <v>211</v>
      </c>
      <c r="E1567" s="246" t="s">
        <v>1</v>
      </c>
      <c r="F1567" s="247" t="s">
        <v>368</v>
      </c>
      <c r="G1567" s="244"/>
      <c r="H1567" s="246" t="s">
        <v>1</v>
      </c>
      <c r="I1567" s="248"/>
      <c r="J1567" s="244"/>
      <c r="K1567" s="244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3" t="s">
        <v>211</v>
      </c>
      <c r="AU1567" s="253" t="s">
        <v>82</v>
      </c>
      <c r="AV1567" s="13" t="s">
        <v>80</v>
      </c>
      <c r="AW1567" s="13" t="s">
        <v>30</v>
      </c>
      <c r="AX1567" s="13" t="s">
        <v>73</v>
      </c>
      <c r="AY1567" s="253" t="s">
        <v>202</v>
      </c>
    </row>
    <row r="1568" s="13" customFormat="1">
      <c r="A1568" s="13"/>
      <c r="B1568" s="243"/>
      <c r="C1568" s="244"/>
      <c r="D1568" s="245" t="s">
        <v>211</v>
      </c>
      <c r="E1568" s="246" t="s">
        <v>1</v>
      </c>
      <c r="F1568" s="247" t="s">
        <v>387</v>
      </c>
      <c r="G1568" s="244"/>
      <c r="H1568" s="246" t="s">
        <v>1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3" t="s">
        <v>211</v>
      </c>
      <c r="AU1568" s="253" t="s">
        <v>82</v>
      </c>
      <c r="AV1568" s="13" t="s">
        <v>80</v>
      </c>
      <c r="AW1568" s="13" t="s">
        <v>30</v>
      </c>
      <c r="AX1568" s="13" t="s">
        <v>73</v>
      </c>
      <c r="AY1568" s="253" t="s">
        <v>202</v>
      </c>
    </row>
    <row r="1569" s="14" customFormat="1">
      <c r="A1569" s="14"/>
      <c r="B1569" s="254"/>
      <c r="C1569" s="255"/>
      <c r="D1569" s="245" t="s">
        <v>211</v>
      </c>
      <c r="E1569" s="256" t="s">
        <v>1</v>
      </c>
      <c r="F1569" s="257" t="s">
        <v>1659</v>
      </c>
      <c r="G1569" s="255"/>
      <c r="H1569" s="258">
        <v>77.272999999999996</v>
      </c>
      <c r="I1569" s="259"/>
      <c r="J1569" s="255"/>
      <c r="K1569" s="255"/>
      <c r="L1569" s="260"/>
      <c r="M1569" s="261"/>
      <c r="N1569" s="262"/>
      <c r="O1569" s="262"/>
      <c r="P1569" s="262"/>
      <c r="Q1569" s="262"/>
      <c r="R1569" s="262"/>
      <c r="S1569" s="262"/>
      <c r="T1569" s="26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4" t="s">
        <v>211</v>
      </c>
      <c r="AU1569" s="264" t="s">
        <v>82</v>
      </c>
      <c r="AV1569" s="14" t="s">
        <v>82</v>
      </c>
      <c r="AW1569" s="14" t="s">
        <v>30</v>
      </c>
      <c r="AX1569" s="14" t="s">
        <v>73</v>
      </c>
      <c r="AY1569" s="264" t="s">
        <v>202</v>
      </c>
    </row>
    <row r="1570" s="13" customFormat="1">
      <c r="A1570" s="13"/>
      <c r="B1570" s="243"/>
      <c r="C1570" s="244"/>
      <c r="D1570" s="245" t="s">
        <v>211</v>
      </c>
      <c r="E1570" s="246" t="s">
        <v>1</v>
      </c>
      <c r="F1570" s="247" t="s">
        <v>370</v>
      </c>
      <c r="G1570" s="244"/>
      <c r="H1570" s="246" t="s">
        <v>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3" t="s">
        <v>211</v>
      </c>
      <c r="AU1570" s="253" t="s">
        <v>82</v>
      </c>
      <c r="AV1570" s="13" t="s">
        <v>80</v>
      </c>
      <c r="AW1570" s="13" t="s">
        <v>30</v>
      </c>
      <c r="AX1570" s="13" t="s">
        <v>73</v>
      </c>
      <c r="AY1570" s="253" t="s">
        <v>202</v>
      </c>
    </row>
    <row r="1571" s="14" customFormat="1">
      <c r="A1571" s="14"/>
      <c r="B1571" s="254"/>
      <c r="C1571" s="255"/>
      <c r="D1571" s="245" t="s">
        <v>211</v>
      </c>
      <c r="E1571" s="256" t="s">
        <v>1</v>
      </c>
      <c r="F1571" s="257" t="s">
        <v>1528</v>
      </c>
      <c r="G1571" s="255"/>
      <c r="H1571" s="258">
        <v>50.729999999999997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4" t="s">
        <v>211</v>
      </c>
      <c r="AU1571" s="264" t="s">
        <v>82</v>
      </c>
      <c r="AV1571" s="14" t="s">
        <v>82</v>
      </c>
      <c r="AW1571" s="14" t="s">
        <v>30</v>
      </c>
      <c r="AX1571" s="14" t="s">
        <v>73</v>
      </c>
      <c r="AY1571" s="264" t="s">
        <v>202</v>
      </c>
    </row>
    <row r="1572" s="14" customFormat="1">
      <c r="A1572" s="14"/>
      <c r="B1572" s="254"/>
      <c r="C1572" s="255"/>
      <c r="D1572" s="245" t="s">
        <v>211</v>
      </c>
      <c r="E1572" s="256" t="s">
        <v>1</v>
      </c>
      <c r="F1572" s="257" t="s">
        <v>1529</v>
      </c>
      <c r="G1572" s="255"/>
      <c r="H1572" s="258">
        <v>4.6399999999999997</v>
      </c>
      <c r="I1572" s="259"/>
      <c r="J1572" s="255"/>
      <c r="K1572" s="255"/>
      <c r="L1572" s="260"/>
      <c r="M1572" s="261"/>
      <c r="N1572" s="262"/>
      <c r="O1572" s="262"/>
      <c r="P1572" s="262"/>
      <c r="Q1572" s="262"/>
      <c r="R1572" s="262"/>
      <c r="S1572" s="262"/>
      <c r="T1572" s="26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4" t="s">
        <v>211</v>
      </c>
      <c r="AU1572" s="264" t="s">
        <v>82</v>
      </c>
      <c r="AV1572" s="14" t="s">
        <v>82</v>
      </c>
      <c r="AW1572" s="14" t="s">
        <v>30</v>
      </c>
      <c r="AX1572" s="14" t="s">
        <v>73</v>
      </c>
      <c r="AY1572" s="264" t="s">
        <v>202</v>
      </c>
    </row>
    <row r="1573" s="14" customFormat="1">
      <c r="A1573" s="14"/>
      <c r="B1573" s="254"/>
      <c r="C1573" s="255"/>
      <c r="D1573" s="245" t="s">
        <v>211</v>
      </c>
      <c r="E1573" s="256" t="s">
        <v>1</v>
      </c>
      <c r="F1573" s="257" t="s">
        <v>1530</v>
      </c>
      <c r="G1573" s="255"/>
      <c r="H1573" s="258">
        <v>3.25</v>
      </c>
      <c r="I1573" s="259"/>
      <c r="J1573" s="255"/>
      <c r="K1573" s="255"/>
      <c r="L1573" s="260"/>
      <c r="M1573" s="261"/>
      <c r="N1573" s="262"/>
      <c r="O1573" s="262"/>
      <c r="P1573" s="262"/>
      <c r="Q1573" s="262"/>
      <c r="R1573" s="262"/>
      <c r="S1573" s="262"/>
      <c r="T1573" s="26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4" t="s">
        <v>211</v>
      </c>
      <c r="AU1573" s="264" t="s">
        <v>82</v>
      </c>
      <c r="AV1573" s="14" t="s">
        <v>82</v>
      </c>
      <c r="AW1573" s="14" t="s">
        <v>30</v>
      </c>
      <c r="AX1573" s="14" t="s">
        <v>73</v>
      </c>
      <c r="AY1573" s="264" t="s">
        <v>202</v>
      </c>
    </row>
    <row r="1574" s="15" customFormat="1">
      <c r="A1574" s="15"/>
      <c r="B1574" s="265"/>
      <c r="C1574" s="266"/>
      <c r="D1574" s="245" t="s">
        <v>211</v>
      </c>
      <c r="E1574" s="267" t="s">
        <v>1</v>
      </c>
      <c r="F1574" s="268" t="s">
        <v>222</v>
      </c>
      <c r="G1574" s="266"/>
      <c r="H1574" s="269">
        <v>135.89299999999997</v>
      </c>
      <c r="I1574" s="270"/>
      <c r="J1574" s="266"/>
      <c r="K1574" s="266"/>
      <c r="L1574" s="271"/>
      <c r="M1574" s="272"/>
      <c r="N1574" s="273"/>
      <c r="O1574" s="273"/>
      <c r="P1574" s="273"/>
      <c r="Q1574" s="273"/>
      <c r="R1574" s="273"/>
      <c r="S1574" s="273"/>
      <c r="T1574" s="274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75" t="s">
        <v>211</v>
      </c>
      <c r="AU1574" s="275" t="s">
        <v>82</v>
      </c>
      <c r="AV1574" s="15" t="s">
        <v>209</v>
      </c>
      <c r="AW1574" s="15" t="s">
        <v>30</v>
      </c>
      <c r="AX1574" s="15" t="s">
        <v>80</v>
      </c>
      <c r="AY1574" s="275" t="s">
        <v>202</v>
      </c>
    </row>
    <row r="1575" s="2" customFormat="1" ht="24.15" customHeight="1">
      <c r="A1575" s="40"/>
      <c r="B1575" s="41"/>
      <c r="C1575" s="287" t="s">
        <v>1660</v>
      </c>
      <c r="D1575" s="287" t="s">
        <v>534</v>
      </c>
      <c r="E1575" s="288" t="s">
        <v>1661</v>
      </c>
      <c r="F1575" s="289" t="s">
        <v>1662</v>
      </c>
      <c r="G1575" s="290" t="s">
        <v>254</v>
      </c>
      <c r="H1575" s="291">
        <v>135.893</v>
      </c>
      <c r="I1575" s="292"/>
      <c r="J1575" s="293">
        <f>ROUND(I1575*H1575,2)</f>
        <v>0</v>
      </c>
      <c r="K1575" s="289" t="s">
        <v>208</v>
      </c>
      <c r="L1575" s="294"/>
      <c r="M1575" s="295" t="s">
        <v>1</v>
      </c>
      <c r="N1575" s="296" t="s">
        <v>38</v>
      </c>
      <c r="O1575" s="93"/>
      <c r="P1575" s="239">
        <f>O1575*H1575</f>
        <v>0</v>
      </c>
      <c r="Q1575" s="239">
        <v>0.0055999999999999999</v>
      </c>
      <c r="R1575" s="239">
        <f>Q1575*H1575</f>
        <v>0.76100080000000003</v>
      </c>
      <c r="S1575" s="239">
        <v>0</v>
      </c>
      <c r="T1575" s="240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1" t="s">
        <v>442</v>
      </c>
      <c r="AT1575" s="241" t="s">
        <v>534</v>
      </c>
      <c r="AU1575" s="241" t="s">
        <v>82</v>
      </c>
      <c r="AY1575" s="19" t="s">
        <v>202</v>
      </c>
      <c r="BE1575" s="242">
        <f>IF(N1575="základní",J1575,0)</f>
        <v>0</v>
      </c>
      <c r="BF1575" s="242">
        <f>IF(N1575="snížená",J1575,0)</f>
        <v>0</v>
      </c>
      <c r="BG1575" s="242">
        <f>IF(N1575="zákl. přenesená",J1575,0)</f>
        <v>0</v>
      </c>
      <c r="BH1575" s="242">
        <f>IF(N1575="sníž. přenesená",J1575,0)</f>
        <v>0</v>
      </c>
      <c r="BI1575" s="242">
        <f>IF(N1575="nulová",J1575,0)</f>
        <v>0</v>
      </c>
      <c r="BJ1575" s="19" t="s">
        <v>80</v>
      </c>
      <c r="BK1575" s="242">
        <f>ROUND(I1575*H1575,2)</f>
        <v>0</v>
      </c>
      <c r="BL1575" s="19" t="s">
        <v>317</v>
      </c>
      <c r="BM1575" s="241" t="s">
        <v>1663</v>
      </c>
    </row>
    <row r="1576" s="2" customFormat="1" ht="24.15" customHeight="1">
      <c r="A1576" s="40"/>
      <c r="B1576" s="41"/>
      <c r="C1576" s="230" t="s">
        <v>1664</v>
      </c>
      <c r="D1576" s="230" t="s">
        <v>204</v>
      </c>
      <c r="E1576" s="231" t="s">
        <v>1656</v>
      </c>
      <c r="F1576" s="232" t="s">
        <v>1657</v>
      </c>
      <c r="G1576" s="233" t="s">
        <v>254</v>
      </c>
      <c r="H1576" s="234">
        <v>23.655000000000001</v>
      </c>
      <c r="I1576" s="235"/>
      <c r="J1576" s="236">
        <f>ROUND(I1576*H1576,2)</f>
        <v>0</v>
      </c>
      <c r="K1576" s="232" t="s">
        <v>208</v>
      </c>
      <c r="L1576" s="46"/>
      <c r="M1576" s="237" t="s">
        <v>1</v>
      </c>
      <c r="N1576" s="238" t="s">
        <v>38</v>
      </c>
      <c r="O1576" s="93"/>
      <c r="P1576" s="239">
        <f>O1576*H1576</f>
        <v>0</v>
      </c>
      <c r="Q1576" s="239">
        <v>0.0060000000000000001</v>
      </c>
      <c r="R1576" s="239">
        <f>Q1576*H1576</f>
        <v>0.14193</v>
      </c>
      <c r="S1576" s="239">
        <v>0</v>
      </c>
      <c r="T1576" s="240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1" t="s">
        <v>317</v>
      </c>
      <c r="AT1576" s="241" t="s">
        <v>204</v>
      </c>
      <c r="AU1576" s="241" t="s">
        <v>82</v>
      </c>
      <c r="AY1576" s="19" t="s">
        <v>202</v>
      </c>
      <c r="BE1576" s="242">
        <f>IF(N1576="základní",J1576,0)</f>
        <v>0</v>
      </c>
      <c r="BF1576" s="242">
        <f>IF(N1576="snížená",J1576,0)</f>
        <v>0</v>
      </c>
      <c r="BG1576" s="242">
        <f>IF(N1576="zákl. přenesená",J1576,0)</f>
        <v>0</v>
      </c>
      <c r="BH1576" s="242">
        <f>IF(N1576="sníž. přenesená",J1576,0)</f>
        <v>0</v>
      </c>
      <c r="BI1576" s="242">
        <f>IF(N1576="nulová",J1576,0)</f>
        <v>0</v>
      </c>
      <c r="BJ1576" s="19" t="s">
        <v>80</v>
      </c>
      <c r="BK1576" s="242">
        <f>ROUND(I1576*H1576,2)</f>
        <v>0</v>
      </c>
      <c r="BL1576" s="19" t="s">
        <v>317</v>
      </c>
      <c r="BM1576" s="241" t="s">
        <v>1665</v>
      </c>
    </row>
    <row r="1577" s="13" customFormat="1">
      <c r="A1577" s="13"/>
      <c r="B1577" s="243"/>
      <c r="C1577" s="244"/>
      <c r="D1577" s="245" t="s">
        <v>211</v>
      </c>
      <c r="E1577" s="246" t="s">
        <v>1</v>
      </c>
      <c r="F1577" s="247" t="s">
        <v>370</v>
      </c>
      <c r="G1577" s="244"/>
      <c r="H1577" s="246" t="s">
        <v>1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3" t="s">
        <v>211</v>
      </c>
      <c r="AU1577" s="253" t="s">
        <v>82</v>
      </c>
      <c r="AV1577" s="13" t="s">
        <v>80</v>
      </c>
      <c r="AW1577" s="13" t="s">
        <v>30</v>
      </c>
      <c r="AX1577" s="13" t="s">
        <v>73</v>
      </c>
      <c r="AY1577" s="253" t="s">
        <v>202</v>
      </c>
    </row>
    <row r="1578" s="14" customFormat="1">
      <c r="A1578" s="14"/>
      <c r="B1578" s="254"/>
      <c r="C1578" s="255"/>
      <c r="D1578" s="245" t="s">
        <v>211</v>
      </c>
      <c r="E1578" s="256" t="s">
        <v>1</v>
      </c>
      <c r="F1578" s="257" t="s">
        <v>1666</v>
      </c>
      <c r="G1578" s="255"/>
      <c r="H1578" s="258">
        <v>23.655000000000001</v>
      </c>
      <c r="I1578" s="259"/>
      <c r="J1578" s="255"/>
      <c r="K1578" s="255"/>
      <c r="L1578" s="260"/>
      <c r="M1578" s="261"/>
      <c r="N1578" s="262"/>
      <c r="O1578" s="262"/>
      <c r="P1578" s="262"/>
      <c r="Q1578" s="262"/>
      <c r="R1578" s="262"/>
      <c r="S1578" s="262"/>
      <c r="T1578" s="26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4" t="s">
        <v>211</v>
      </c>
      <c r="AU1578" s="264" t="s">
        <v>82</v>
      </c>
      <c r="AV1578" s="14" t="s">
        <v>82</v>
      </c>
      <c r="AW1578" s="14" t="s">
        <v>30</v>
      </c>
      <c r="AX1578" s="14" t="s">
        <v>80</v>
      </c>
      <c r="AY1578" s="264" t="s">
        <v>202</v>
      </c>
    </row>
    <row r="1579" s="2" customFormat="1" ht="24.15" customHeight="1">
      <c r="A1579" s="40"/>
      <c r="B1579" s="41"/>
      <c r="C1579" s="287" t="s">
        <v>1667</v>
      </c>
      <c r="D1579" s="287" t="s">
        <v>534</v>
      </c>
      <c r="E1579" s="288" t="s">
        <v>1668</v>
      </c>
      <c r="F1579" s="289" t="s">
        <v>1669</v>
      </c>
      <c r="G1579" s="290" t="s">
        <v>254</v>
      </c>
      <c r="H1579" s="291">
        <v>23.655000000000001</v>
      </c>
      <c r="I1579" s="292"/>
      <c r="J1579" s="293">
        <f>ROUND(I1579*H1579,2)</f>
        <v>0</v>
      </c>
      <c r="K1579" s="289" t="s">
        <v>208</v>
      </c>
      <c r="L1579" s="294"/>
      <c r="M1579" s="295" t="s">
        <v>1</v>
      </c>
      <c r="N1579" s="296" t="s">
        <v>38</v>
      </c>
      <c r="O1579" s="93"/>
      <c r="P1579" s="239">
        <f>O1579*H1579</f>
        <v>0</v>
      </c>
      <c r="Q1579" s="239">
        <v>0.0028</v>
      </c>
      <c r="R1579" s="239">
        <f>Q1579*H1579</f>
        <v>0.066234000000000001</v>
      </c>
      <c r="S1579" s="239">
        <v>0</v>
      </c>
      <c r="T1579" s="240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1" t="s">
        <v>442</v>
      </c>
      <c r="AT1579" s="241" t="s">
        <v>534</v>
      </c>
      <c r="AU1579" s="241" t="s">
        <v>82</v>
      </c>
      <c r="AY1579" s="19" t="s">
        <v>202</v>
      </c>
      <c r="BE1579" s="242">
        <f>IF(N1579="základní",J1579,0)</f>
        <v>0</v>
      </c>
      <c r="BF1579" s="242">
        <f>IF(N1579="snížená",J1579,0)</f>
        <v>0</v>
      </c>
      <c r="BG1579" s="242">
        <f>IF(N1579="zákl. přenesená",J1579,0)</f>
        <v>0</v>
      </c>
      <c r="BH1579" s="242">
        <f>IF(N1579="sníž. přenesená",J1579,0)</f>
        <v>0</v>
      </c>
      <c r="BI1579" s="242">
        <f>IF(N1579="nulová",J1579,0)</f>
        <v>0</v>
      </c>
      <c r="BJ1579" s="19" t="s">
        <v>80</v>
      </c>
      <c r="BK1579" s="242">
        <f>ROUND(I1579*H1579,2)</f>
        <v>0</v>
      </c>
      <c r="BL1579" s="19" t="s">
        <v>317</v>
      </c>
      <c r="BM1579" s="241" t="s">
        <v>1670</v>
      </c>
    </row>
    <row r="1580" s="2" customFormat="1" ht="24.15" customHeight="1">
      <c r="A1580" s="40"/>
      <c r="B1580" s="41"/>
      <c r="C1580" s="230" t="s">
        <v>1671</v>
      </c>
      <c r="D1580" s="230" t="s">
        <v>204</v>
      </c>
      <c r="E1580" s="231" t="s">
        <v>1672</v>
      </c>
      <c r="F1580" s="232" t="s">
        <v>1673</v>
      </c>
      <c r="G1580" s="233" t="s">
        <v>254</v>
      </c>
      <c r="H1580" s="234">
        <v>402.54599999999999</v>
      </c>
      <c r="I1580" s="235"/>
      <c r="J1580" s="236">
        <f>ROUND(I1580*H1580,2)</f>
        <v>0</v>
      </c>
      <c r="K1580" s="232" t="s">
        <v>208</v>
      </c>
      <c r="L1580" s="46"/>
      <c r="M1580" s="237" t="s">
        <v>1</v>
      </c>
      <c r="N1580" s="238" t="s">
        <v>38</v>
      </c>
      <c r="O1580" s="93"/>
      <c r="P1580" s="239">
        <f>O1580*H1580</f>
        <v>0</v>
      </c>
      <c r="Q1580" s="239">
        <v>0</v>
      </c>
      <c r="R1580" s="239">
        <f>Q1580*H1580</f>
        <v>0</v>
      </c>
      <c r="S1580" s="239">
        <v>0</v>
      </c>
      <c r="T1580" s="240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1" t="s">
        <v>317</v>
      </c>
      <c r="AT1580" s="241" t="s">
        <v>204</v>
      </c>
      <c r="AU1580" s="241" t="s">
        <v>82</v>
      </c>
      <c r="AY1580" s="19" t="s">
        <v>202</v>
      </c>
      <c r="BE1580" s="242">
        <f>IF(N1580="základní",J1580,0)</f>
        <v>0</v>
      </c>
      <c r="BF1580" s="242">
        <f>IF(N1580="snížená",J1580,0)</f>
        <v>0</v>
      </c>
      <c r="BG1580" s="242">
        <f>IF(N1580="zákl. přenesená",J1580,0)</f>
        <v>0</v>
      </c>
      <c r="BH1580" s="242">
        <f>IF(N1580="sníž. přenesená",J1580,0)</f>
        <v>0</v>
      </c>
      <c r="BI1580" s="242">
        <f>IF(N1580="nulová",J1580,0)</f>
        <v>0</v>
      </c>
      <c r="BJ1580" s="19" t="s">
        <v>80</v>
      </c>
      <c r="BK1580" s="242">
        <f>ROUND(I1580*H1580,2)</f>
        <v>0</v>
      </c>
      <c r="BL1580" s="19" t="s">
        <v>317</v>
      </c>
      <c r="BM1580" s="241" t="s">
        <v>1674</v>
      </c>
    </row>
    <row r="1581" s="13" customFormat="1">
      <c r="A1581" s="13"/>
      <c r="B1581" s="243"/>
      <c r="C1581" s="244"/>
      <c r="D1581" s="245" t="s">
        <v>211</v>
      </c>
      <c r="E1581" s="246" t="s">
        <v>1</v>
      </c>
      <c r="F1581" s="247" t="s">
        <v>1675</v>
      </c>
      <c r="G1581" s="244"/>
      <c r="H1581" s="246" t="s">
        <v>1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3" t="s">
        <v>211</v>
      </c>
      <c r="AU1581" s="253" t="s">
        <v>82</v>
      </c>
      <c r="AV1581" s="13" t="s">
        <v>80</v>
      </c>
      <c r="AW1581" s="13" t="s">
        <v>30</v>
      </c>
      <c r="AX1581" s="13" t="s">
        <v>73</v>
      </c>
      <c r="AY1581" s="253" t="s">
        <v>202</v>
      </c>
    </row>
    <row r="1582" s="14" customFormat="1">
      <c r="A1582" s="14"/>
      <c r="B1582" s="254"/>
      <c r="C1582" s="255"/>
      <c r="D1582" s="245" t="s">
        <v>211</v>
      </c>
      <c r="E1582" s="256" t="s">
        <v>1</v>
      </c>
      <c r="F1582" s="257" t="s">
        <v>1676</v>
      </c>
      <c r="G1582" s="255"/>
      <c r="H1582" s="258">
        <v>216.99600000000001</v>
      </c>
      <c r="I1582" s="259"/>
      <c r="J1582" s="255"/>
      <c r="K1582" s="255"/>
      <c r="L1582" s="260"/>
      <c r="M1582" s="261"/>
      <c r="N1582" s="262"/>
      <c r="O1582" s="262"/>
      <c r="P1582" s="262"/>
      <c r="Q1582" s="262"/>
      <c r="R1582" s="262"/>
      <c r="S1582" s="262"/>
      <c r="T1582" s="26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4" t="s">
        <v>211</v>
      </c>
      <c r="AU1582" s="264" t="s">
        <v>82</v>
      </c>
      <c r="AV1582" s="14" t="s">
        <v>82</v>
      </c>
      <c r="AW1582" s="14" t="s">
        <v>30</v>
      </c>
      <c r="AX1582" s="14" t="s">
        <v>73</v>
      </c>
      <c r="AY1582" s="264" t="s">
        <v>202</v>
      </c>
    </row>
    <row r="1583" s="13" customFormat="1">
      <c r="A1583" s="13"/>
      <c r="B1583" s="243"/>
      <c r="C1583" s="244"/>
      <c r="D1583" s="245" t="s">
        <v>211</v>
      </c>
      <c r="E1583" s="246" t="s">
        <v>1</v>
      </c>
      <c r="F1583" s="247" t="s">
        <v>1677</v>
      </c>
      <c r="G1583" s="244"/>
      <c r="H1583" s="246" t="s">
        <v>1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3" t="s">
        <v>211</v>
      </c>
      <c r="AU1583" s="253" t="s">
        <v>82</v>
      </c>
      <c r="AV1583" s="13" t="s">
        <v>80</v>
      </c>
      <c r="AW1583" s="13" t="s">
        <v>30</v>
      </c>
      <c r="AX1583" s="13" t="s">
        <v>73</v>
      </c>
      <c r="AY1583" s="253" t="s">
        <v>202</v>
      </c>
    </row>
    <row r="1584" s="13" customFormat="1">
      <c r="A1584" s="13"/>
      <c r="B1584" s="243"/>
      <c r="C1584" s="244"/>
      <c r="D1584" s="245" t="s">
        <v>211</v>
      </c>
      <c r="E1584" s="246" t="s">
        <v>1</v>
      </c>
      <c r="F1584" s="247" t="s">
        <v>1678</v>
      </c>
      <c r="G1584" s="244"/>
      <c r="H1584" s="246" t="s">
        <v>1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3" t="s">
        <v>211</v>
      </c>
      <c r="AU1584" s="253" t="s">
        <v>82</v>
      </c>
      <c r="AV1584" s="13" t="s">
        <v>80</v>
      </c>
      <c r="AW1584" s="13" t="s">
        <v>30</v>
      </c>
      <c r="AX1584" s="13" t="s">
        <v>73</v>
      </c>
      <c r="AY1584" s="253" t="s">
        <v>202</v>
      </c>
    </row>
    <row r="1585" s="14" customFormat="1">
      <c r="A1585" s="14"/>
      <c r="B1585" s="254"/>
      <c r="C1585" s="255"/>
      <c r="D1585" s="245" t="s">
        <v>211</v>
      </c>
      <c r="E1585" s="256" t="s">
        <v>1</v>
      </c>
      <c r="F1585" s="257" t="s">
        <v>1679</v>
      </c>
      <c r="G1585" s="255"/>
      <c r="H1585" s="258">
        <v>96.849999999999994</v>
      </c>
      <c r="I1585" s="259"/>
      <c r="J1585" s="255"/>
      <c r="K1585" s="255"/>
      <c r="L1585" s="260"/>
      <c r="M1585" s="261"/>
      <c r="N1585" s="262"/>
      <c r="O1585" s="262"/>
      <c r="P1585" s="262"/>
      <c r="Q1585" s="262"/>
      <c r="R1585" s="262"/>
      <c r="S1585" s="262"/>
      <c r="T1585" s="26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4" t="s">
        <v>211</v>
      </c>
      <c r="AU1585" s="264" t="s">
        <v>82</v>
      </c>
      <c r="AV1585" s="14" t="s">
        <v>82</v>
      </c>
      <c r="AW1585" s="14" t="s">
        <v>30</v>
      </c>
      <c r="AX1585" s="14" t="s">
        <v>73</v>
      </c>
      <c r="AY1585" s="264" t="s">
        <v>202</v>
      </c>
    </row>
    <row r="1586" s="13" customFormat="1">
      <c r="A1586" s="13"/>
      <c r="B1586" s="243"/>
      <c r="C1586" s="244"/>
      <c r="D1586" s="245" t="s">
        <v>211</v>
      </c>
      <c r="E1586" s="246" t="s">
        <v>1</v>
      </c>
      <c r="F1586" s="247" t="s">
        <v>370</v>
      </c>
      <c r="G1586" s="244"/>
      <c r="H1586" s="246" t="s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3" t="s">
        <v>211</v>
      </c>
      <c r="AU1586" s="253" t="s">
        <v>82</v>
      </c>
      <c r="AV1586" s="13" t="s">
        <v>80</v>
      </c>
      <c r="AW1586" s="13" t="s">
        <v>30</v>
      </c>
      <c r="AX1586" s="13" t="s">
        <v>73</v>
      </c>
      <c r="AY1586" s="253" t="s">
        <v>202</v>
      </c>
    </row>
    <row r="1587" s="14" customFormat="1">
      <c r="A1587" s="14"/>
      <c r="B1587" s="254"/>
      <c r="C1587" s="255"/>
      <c r="D1587" s="245" t="s">
        <v>211</v>
      </c>
      <c r="E1587" s="256" t="s">
        <v>1</v>
      </c>
      <c r="F1587" s="257" t="s">
        <v>1680</v>
      </c>
      <c r="G1587" s="255"/>
      <c r="H1587" s="258">
        <v>29</v>
      </c>
      <c r="I1587" s="259"/>
      <c r="J1587" s="255"/>
      <c r="K1587" s="255"/>
      <c r="L1587" s="260"/>
      <c r="M1587" s="261"/>
      <c r="N1587" s="262"/>
      <c r="O1587" s="262"/>
      <c r="P1587" s="262"/>
      <c r="Q1587" s="262"/>
      <c r="R1587" s="262"/>
      <c r="S1587" s="262"/>
      <c r="T1587" s="26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4" t="s">
        <v>211</v>
      </c>
      <c r="AU1587" s="264" t="s">
        <v>82</v>
      </c>
      <c r="AV1587" s="14" t="s">
        <v>82</v>
      </c>
      <c r="AW1587" s="14" t="s">
        <v>30</v>
      </c>
      <c r="AX1587" s="14" t="s">
        <v>73</v>
      </c>
      <c r="AY1587" s="264" t="s">
        <v>202</v>
      </c>
    </row>
    <row r="1588" s="14" customFormat="1">
      <c r="A1588" s="14"/>
      <c r="B1588" s="254"/>
      <c r="C1588" s="255"/>
      <c r="D1588" s="245" t="s">
        <v>211</v>
      </c>
      <c r="E1588" s="256" t="s">
        <v>1</v>
      </c>
      <c r="F1588" s="257" t="s">
        <v>1681</v>
      </c>
      <c r="G1588" s="255"/>
      <c r="H1588" s="258">
        <v>59.700000000000003</v>
      </c>
      <c r="I1588" s="259"/>
      <c r="J1588" s="255"/>
      <c r="K1588" s="255"/>
      <c r="L1588" s="260"/>
      <c r="M1588" s="261"/>
      <c r="N1588" s="262"/>
      <c r="O1588" s="262"/>
      <c r="P1588" s="262"/>
      <c r="Q1588" s="262"/>
      <c r="R1588" s="262"/>
      <c r="S1588" s="262"/>
      <c r="T1588" s="26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4" t="s">
        <v>211</v>
      </c>
      <c r="AU1588" s="264" t="s">
        <v>82</v>
      </c>
      <c r="AV1588" s="14" t="s">
        <v>82</v>
      </c>
      <c r="AW1588" s="14" t="s">
        <v>30</v>
      </c>
      <c r="AX1588" s="14" t="s">
        <v>73</v>
      </c>
      <c r="AY1588" s="264" t="s">
        <v>202</v>
      </c>
    </row>
    <row r="1589" s="15" customFormat="1">
      <c r="A1589" s="15"/>
      <c r="B1589" s="265"/>
      <c r="C1589" s="266"/>
      <c r="D1589" s="245" t="s">
        <v>211</v>
      </c>
      <c r="E1589" s="267" t="s">
        <v>1</v>
      </c>
      <c r="F1589" s="268" t="s">
        <v>222</v>
      </c>
      <c r="G1589" s="266"/>
      <c r="H1589" s="269">
        <v>402.54599999999999</v>
      </c>
      <c r="I1589" s="270"/>
      <c r="J1589" s="266"/>
      <c r="K1589" s="266"/>
      <c r="L1589" s="271"/>
      <c r="M1589" s="272"/>
      <c r="N1589" s="273"/>
      <c r="O1589" s="273"/>
      <c r="P1589" s="273"/>
      <c r="Q1589" s="273"/>
      <c r="R1589" s="273"/>
      <c r="S1589" s="273"/>
      <c r="T1589" s="27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5" t="s">
        <v>211</v>
      </c>
      <c r="AU1589" s="275" t="s">
        <v>82</v>
      </c>
      <c r="AV1589" s="15" t="s">
        <v>209</v>
      </c>
      <c r="AW1589" s="15" t="s">
        <v>30</v>
      </c>
      <c r="AX1589" s="15" t="s">
        <v>80</v>
      </c>
      <c r="AY1589" s="275" t="s">
        <v>202</v>
      </c>
    </row>
    <row r="1590" s="2" customFormat="1" ht="24.15" customHeight="1">
      <c r="A1590" s="40"/>
      <c r="B1590" s="41"/>
      <c r="C1590" s="230" t="s">
        <v>1682</v>
      </c>
      <c r="D1590" s="230" t="s">
        <v>204</v>
      </c>
      <c r="E1590" s="231" t="s">
        <v>1683</v>
      </c>
      <c r="F1590" s="232" t="s">
        <v>1684</v>
      </c>
      <c r="G1590" s="233" t="s">
        <v>254</v>
      </c>
      <c r="H1590" s="234">
        <v>85.546999999999997</v>
      </c>
      <c r="I1590" s="235"/>
      <c r="J1590" s="236">
        <f>ROUND(I1590*H1590,2)</f>
        <v>0</v>
      </c>
      <c r="K1590" s="232" t="s">
        <v>208</v>
      </c>
      <c r="L1590" s="46"/>
      <c r="M1590" s="237" t="s">
        <v>1</v>
      </c>
      <c r="N1590" s="238" t="s">
        <v>38</v>
      </c>
      <c r="O1590" s="93"/>
      <c r="P1590" s="239">
        <f>O1590*H1590</f>
        <v>0</v>
      </c>
      <c r="Q1590" s="239">
        <v>0.00029999999999999997</v>
      </c>
      <c r="R1590" s="239">
        <f>Q1590*H1590</f>
        <v>0.025664099999999995</v>
      </c>
      <c r="S1590" s="239">
        <v>0</v>
      </c>
      <c r="T1590" s="240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1" t="s">
        <v>317</v>
      </c>
      <c r="AT1590" s="241" t="s">
        <v>204</v>
      </c>
      <c r="AU1590" s="241" t="s">
        <v>82</v>
      </c>
      <c r="AY1590" s="19" t="s">
        <v>202</v>
      </c>
      <c r="BE1590" s="242">
        <f>IF(N1590="základní",J1590,0)</f>
        <v>0</v>
      </c>
      <c r="BF1590" s="242">
        <f>IF(N1590="snížená",J1590,0)</f>
        <v>0</v>
      </c>
      <c r="BG1590" s="242">
        <f>IF(N1590="zákl. přenesená",J1590,0)</f>
        <v>0</v>
      </c>
      <c r="BH1590" s="242">
        <f>IF(N1590="sníž. přenesená",J1590,0)</f>
        <v>0</v>
      </c>
      <c r="BI1590" s="242">
        <f>IF(N1590="nulová",J1590,0)</f>
        <v>0</v>
      </c>
      <c r="BJ1590" s="19" t="s">
        <v>80</v>
      </c>
      <c r="BK1590" s="242">
        <f>ROUND(I1590*H1590,2)</f>
        <v>0</v>
      </c>
      <c r="BL1590" s="19" t="s">
        <v>317</v>
      </c>
      <c r="BM1590" s="241" t="s">
        <v>1685</v>
      </c>
    </row>
    <row r="1591" s="13" customFormat="1">
      <c r="A1591" s="13"/>
      <c r="B1591" s="243"/>
      <c r="C1591" s="244"/>
      <c r="D1591" s="245" t="s">
        <v>211</v>
      </c>
      <c r="E1591" s="246" t="s">
        <v>1</v>
      </c>
      <c r="F1591" s="247" t="s">
        <v>1686</v>
      </c>
      <c r="G1591" s="244"/>
      <c r="H1591" s="246" t="s">
        <v>1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3" t="s">
        <v>211</v>
      </c>
      <c r="AU1591" s="253" t="s">
        <v>82</v>
      </c>
      <c r="AV1591" s="13" t="s">
        <v>80</v>
      </c>
      <c r="AW1591" s="13" t="s">
        <v>30</v>
      </c>
      <c r="AX1591" s="13" t="s">
        <v>73</v>
      </c>
      <c r="AY1591" s="253" t="s">
        <v>202</v>
      </c>
    </row>
    <row r="1592" s="14" customFormat="1">
      <c r="A1592" s="14"/>
      <c r="B1592" s="254"/>
      <c r="C1592" s="255"/>
      <c r="D1592" s="245" t="s">
        <v>211</v>
      </c>
      <c r="E1592" s="256" t="s">
        <v>1</v>
      </c>
      <c r="F1592" s="257" t="s">
        <v>1687</v>
      </c>
      <c r="G1592" s="255"/>
      <c r="H1592" s="258">
        <v>85.546999999999997</v>
      </c>
      <c r="I1592" s="259"/>
      <c r="J1592" s="255"/>
      <c r="K1592" s="255"/>
      <c r="L1592" s="260"/>
      <c r="M1592" s="261"/>
      <c r="N1592" s="262"/>
      <c r="O1592" s="262"/>
      <c r="P1592" s="262"/>
      <c r="Q1592" s="262"/>
      <c r="R1592" s="262"/>
      <c r="S1592" s="262"/>
      <c r="T1592" s="26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4" t="s">
        <v>211</v>
      </c>
      <c r="AU1592" s="264" t="s">
        <v>82</v>
      </c>
      <c r="AV1592" s="14" t="s">
        <v>82</v>
      </c>
      <c r="AW1592" s="14" t="s">
        <v>30</v>
      </c>
      <c r="AX1592" s="14" t="s">
        <v>80</v>
      </c>
      <c r="AY1592" s="264" t="s">
        <v>202</v>
      </c>
    </row>
    <row r="1593" s="2" customFormat="1" ht="24.15" customHeight="1">
      <c r="A1593" s="40"/>
      <c r="B1593" s="41"/>
      <c r="C1593" s="287" t="s">
        <v>1688</v>
      </c>
      <c r="D1593" s="287" t="s">
        <v>534</v>
      </c>
      <c r="E1593" s="288" t="s">
        <v>1689</v>
      </c>
      <c r="F1593" s="289" t="s">
        <v>1690</v>
      </c>
      <c r="G1593" s="290" t="s">
        <v>254</v>
      </c>
      <c r="H1593" s="291">
        <v>512.49800000000005</v>
      </c>
      <c r="I1593" s="292"/>
      <c r="J1593" s="293">
        <f>ROUND(I1593*H1593,2)</f>
        <v>0</v>
      </c>
      <c r="K1593" s="289" t="s">
        <v>208</v>
      </c>
      <c r="L1593" s="294"/>
      <c r="M1593" s="295" t="s">
        <v>1</v>
      </c>
      <c r="N1593" s="296" t="s">
        <v>38</v>
      </c>
      <c r="O1593" s="93"/>
      <c r="P1593" s="239">
        <f>O1593*H1593</f>
        <v>0</v>
      </c>
      <c r="Q1593" s="239">
        <v>0.0080000000000000002</v>
      </c>
      <c r="R1593" s="239">
        <f>Q1593*H1593</f>
        <v>4.0999840000000001</v>
      </c>
      <c r="S1593" s="239">
        <v>0</v>
      </c>
      <c r="T1593" s="240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1" t="s">
        <v>442</v>
      </c>
      <c r="AT1593" s="241" t="s">
        <v>534</v>
      </c>
      <c r="AU1593" s="241" t="s">
        <v>82</v>
      </c>
      <c r="AY1593" s="19" t="s">
        <v>202</v>
      </c>
      <c r="BE1593" s="242">
        <f>IF(N1593="základní",J1593,0)</f>
        <v>0</v>
      </c>
      <c r="BF1593" s="242">
        <f>IF(N1593="snížená",J1593,0)</f>
        <v>0</v>
      </c>
      <c r="BG1593" s="242">
        <f>IF(N1593="zákl. přenesená",J1593,0)</f>
        <v>0</v>
      </c>
      <c r="BH1593" s="242">
        <f>IF(N1593="sníž. přenesená",J1593,0)</f>
        <v>0</v>
      </c>
      <c r="BI1593" s="242">
        <f>IF(N1593="nulová",J1593,0)</f>
        <v>0</v>
      </c>
      <c r="BJ1593" s="19" t="s">
        <v>80</v>
      </c>
      <c r="BK1593" s="242">
        <f>ROUND(I1593*H1593,2)</f>
        <v>0</v>
      </c>
      <c r="BL1593" s="19" t="s">
        <v>317</v>
      </c>
      <c r="BM1593" s="241" t="s">
        <v>1691</v>
      </c>
    </row>
    <row r="1594" s="14" customFormat="1">
      <c r="A1594" s="14"/>
      <c r="B1594" s="254"/>
      <c r="C1594" s="255"/>
      <c r="D1594" s="245" t="s">
        <v>211</v>
      </c>
      <c r="E1594" s="256" t="s">
        <v>1</v>
      </c>
      <c r="F1594" s="257" t="s">
        <v>1692</v>
      </c>
      <c r="G1594" s="255"/>
      <c r="H1594" s="258">
        <v>512.49800000000005</v>
      </c>
      <c r="I1594" s="259"/>
      <c r="J1594" s="255"/>
      <c r="K1594" s="255"/>
      <c r="L1594" s="260"/>
      <c r="M1594" s="261"/>
      <c r="N1594" s="262"/>
      <c r="O1594" s="262"/>
      <c r="P1594" s="262"/>
      <c r="Q1594" s="262"/>
      <c r="R1594" s="262"/>
      <c r="S1594" s="262"/>
      <c r="T1594" s="26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4" t="s">
        <v>211</v>
      </c>
      <c r="AU1594" s="264" t="s">
        <v>82</v>
      </c>
      <c r="AV1594" s="14" t="s">
        <v>82</v>
      </c>
      <c r="AW1594" s="14" t="s">
        <v>30</v>
      </c>
      <c r="AX1594" s="14" t="s">
        <v>80</v>
      </c>
      <c r="AY1594" s="264" t="s">
        <v>202</v>
      </c>
    </row>
    <row r="1595" s="2" customFormat="1" ht="16.5" customHeight="1">
      <c r="A1595" s="40"/>
      <c r="B1595" s="41"/>
      <c r="C1595" s="230" t="s">
        <v>1693</v>
      </c>
      <c r="D1595" s="230" t="s">
        <v>204</v>
      </c>
      <c r="E1595" s="231" t="s">
        <v>1694</v>
      </c>
      <c r="F1595" s="232" t="s">
        <v>1695</v>
      </c>
      <c r="G1595" s="233" t="s">
        <v>254</v>
      </c>
      <c r="H1595" s="234">
        <v>402.54599999999999</v>
      </c>
      <c r="I1595" s="235"/>
      <c r="J1595" s="236">
        <f>ROUND(I1595*H1595,2)</f>
        <v>0</v>
      </c>
      <c r="K1595" s="232" t="s">
        <v>208</v>
      </c>
      <c r="L1595" s="46"/>
      <c r="M1595" s="237" t="s">
        <v>1</v>
      </c>
      <c r="N1595" s="238" t="s">
        <v>38</v>
      </c>
      <c r="O1595" s="93"/>
      <c r="P1595" s="239">
        <f>O1595*H1595</f>
        <v>0</v>
      </c>
      <c r="Q1595" s="239">
        <v>0</v>
      </c>
      <c r="R1595" s="239">
        <f>Q1595*H1595</f>
        <v>0</v>
      </c>
      <c r="S1595" s="239">
        <v>0</v>
      </c>
      <c r="T1595" s="240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1" t="s">
        <v>317</v>
      </c>
      <c r="AT1595" s="241" t="s">
        <v>204</v>
      </c>
      <c r="AU1595" s="241" t="s">
        <v>82</v>
      </c>
      <c r="AY1595" s="19" t="s">
        <v>202</v>
      </c>
      <c r="BE1595" s="242">
        <f>IF(N1595="základní",J1595,0)</f>
        <v>0</v>
      </c>
      <c r="BF1595" s="242">
        <f>IF(N1595="snížená",J1595,0)</f>
        <v>0</v>
      </c>
      <c r="BG1595" s="242">
        <f>IF(N1595="zákl. přenesená",J1595,0)</f>
        <v>0</v>
      </c>
      <c r="BH1595" s="242">
        <f>IF(N1595="sníž. přenesená",J1595,0)</f>
        <v>0</v>
      </c>
      <c r="BI1595" s="242">
        <f>IF(N1595="nulová",J1595,0)</f>
        <v>0</v>
      </c>
      <c r="BJ1595" s="19" t="s">
        <v>80</v>
      </c>
      <c r="BK1595" s="242">
        <f>ROUND(I1595*H1595,2)</f>
        <v>0</v>
      </c>
      <c r="BL1595" s="19" t="s">
        <v>317</v>
      </c>
      <c r="BM1595" s="241" t="s">
        <v>1696</v>
      </c>
    </row>
    <row r="1596" s="13" customFormat="1">
      <c r="A1596" s="13"/>
      <c r="B1596" s="243"/>
      <c r="C1596" s="244"/>
      <c r="D1596" s="245" t="s">
        <v>211</v>
      </c>
      <c r="E1596" s="246" t="s">
        <v>1</v>
      </c>
      <c r="F1596" s="247" t="s">
        <v>1675</v>
      </c>
      <c r="G1596" s="244"/>
      <c r="H1596" s="246" t="s">
        <v>1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3" t="s">
        <v>211</v>
      </c>
      <c r="AU1596" s="253" t="s">
        <v>82</v>
      </c>
      <c r="AV1596" s="13" t="s">
        <v>80</v>
      </c>
      <c r="AW1596" s="13" t="s">
        <v>30</v>
      </c>
      <c r="AX1596" s="13" t="s">
        <v>73</v>
      </c>
      <c r="AY1596" s="253" t="s">
        <v>202</v>
      </c>
    </row>
    <row r="1597" s="13" customFormat="1">
      <c r="A1597" s="13"/>
      <c r="B1597" s="243"/>
      <c r="C1597" s="244"/>
      <c r="D1597" s="245" t="s">
        <v>211</v>
      </c>
      <c r="E1597" s="246" t="s">
        <v>1</v>
      </c>
      <c r="F1597" s="247" t="s">
        <v>1675</v>
      </c>
      <c r="G1597" s="244"/>
      <c r="H1597" s="246" t="s">
        <v>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3" t="s">
        <v>211</v>
      </c>
      <c r="AU1597" s="253" t="s">
        <v>82</v>
      </c>
      <c r="AV1597" s="13" t="s">
        <v>80</v>
      </c>
      <c r="AW1597" s="13" t="s">
        <v>30</v>
      </c>
      <c r="AX1597" s="13" t="s">
        <v>73</v>
      </c>
      <c r="AY1597" s="253" t="s">
        <v>202</v>
      </c>
    </row>
    <row r="1598" s="14" customFormat="1">
      <c r="A1598" s="14"/>
      <c r="B1598" s="254"/>
      <c r="C1598" s="255"/>
      <c r="D1598" s="245" t="s">
        <v>211</v>
      </c>
      <c r="E1598" s="256" t="s">
        <v>1</v>
      </c>
      <c r="F1598" s="257" t="s">
        <v>1676</v>
      </c>
      <c r="G1598" s="255"/>
      <c r="H1598" s="258">
        <v>216.99600000000001</v>
      </c>
      <c r="I1598" s="259"/>
      <c r="J1598" s="255"/>
      <c r="K1598" s="255"/>
      <c r="L1598" s="260"/>
      <c r="M1598" s="261"/>
      <c r="N1598" s="262"/>
      <c r="O1598" s="262"/>
      <c r="P1598" s="262"/>
      <c r="Q1598" s="262"/>
      <c r="R1598" s="262"/>
      <c r="S1598" s="262"/>
      <c r="T1598" s="26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4" t="s">
        <v>211</v>
      </c>
      <c r="AU1598" s="264" t="s">
        <v>82</v>
      </c>
      <c r="AV1598" s="14" t="s">
        <v>82</v>
      </c>
      <c r="AW1598" s="14" t="s">
        <v>30</v>
      </c>
      <c r="AX1598" s="14" t="s">
        <v>73</v>
      </c>
      <c r="AY1598" s="264" t="s">
        <v>202</v>
      </c>
    </row>
    <row r="1599" s="13" customFormat="1">
      <c r="A1599" s="13"/>
      <c r="B1599" s="243"/>
      <c r="C1599" s="244"/>
      <c r="D1599" s="245" t="s">
        <v>211</v>
      </c>
      <c r="E1599" s="246" t="s">
        <v>1</v>
      </c>
      <c r="F1599" s="247" t="s">
        <v>1677</v>
      </c>
      <c r="G1599" s="244"/>
      <c r="H1599" s="246" t="s">
        <v>1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3" t="s">
        <v>211</v>
      </c>
      <c r="AU1599" s="253" t="s">
        <v>82</v>
      </c>
      <c r="AV1599" s="13" t="s">
        <v>80</v>
      </c>
      <c r="AW1599" s="13" t="s">
        <v>30</v>
      </c>
      <c r="AX1599" s="13" t="s">
        <v>73</v>
      </c>
      <c r="AY1599" s="253" t="s">
        <v>202</v>
      </c>
    </row>
    <row r="1600" s="13" customFormat="1">
      <c r="A1600" s="13"/>
      <c r="B1600" s="243"/>
      <c r="C1600" s="244"/>
      <c r="D1600" s="245" t="s">
        <v>211</v>
      </c>
      <c r="E1600" s="246" t="s">
        <v>1</v>
      </c>
      <c r="F1600" s="247" t="s">
        <v>1678</v>
      </c>
      <c r="G1600" s="244"/>
      <c r="H1600" s="246" t="s">
        <v>1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3" t="s">
        <v>211</v>
      </c>
      <c r="AU1600" s="253" t="s">
        <v>82</v>
      </c>
      <c r="AV1600" s="13" t="s">
        <v>80</v>
      </c>
      <c r="AW1600" s="13" t="s">
        <v>30</v>
      </c>
      <c r="AX1600" s="13" t="s">
        <v>73</v>
      </c>
      <c r="AY1600" s="253" t="s">
        <v>202</v>
      </c>
    </row>
    <row r="1601" s="14" customFormat="1">
      <c r="A1601" s="14"/>
      <c r="B1601" s="254"/>
      <c r="C1601" s="255"/>
      <c r="D1601" s="245" t="s">
        <v>211</v>
      </c>
      <c r="E1601" s="256" t="s">
        <v>1</v>
      </c>
      <c r="F1601" s="257" t="s">
        <v>1679</v>
      </c>
      <c r="G1601" s="255"/>
      <c r="H1601" s="258">
        <v>96.849999999999994</v>
      </c>
      <c r="I1601" s="259"/>
      <c r="J1601" s="255"/>
      <c r="K1601" s="255"/>
      <c r="L1601" s="260"/>
      <c r="M1601" s="261"/>
      <c r="N1601" s="262"/>
      <c r="O1601" s="262"/>
      <c r="P1601" s="262"/>
      <c r="Q1601" s="262"/>
      <c r="R1601" s="262"/>
      <c r="S1601" s="262"/>
      <c r="T1601" s="26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4" t="s">
        <v>211</v>
      </c>
      <c r="AU1601" s="264" t="s">
        <v>82</v>
      </c>
      <c r="AV1601" s="14" t="s">
        <v>82</v>
      </c>
      <c r="AW1601" s="14" t="s">
        <v>30</v>
      </c>
      <c r="AX1601" s="14" t="s">
        <v>73</v>
      </c>
      <c r="AY1601" s="264" t="s">
        <v>202</v>
      </c>
    </row>
    <row r="1602" s="13" customFormat="1">
      <c r="A1602" s="13"/>
      <c r="B1602" s="243"/>
      <c r="C1602" s="244"/>
      <c r="D1602" s="245" t="s">
        <v>211</v>
      </c>
      <c r="E1602" s="246" t="s">
        <v>1</v>
      </c>
      <c r="F1602" s="247" t="s">
        <v>370</v>
      </c>
      <c r="G1602" s="244"/>
      <c r="H1602" s="246" t="s">
        <v>1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3" t="s">
        <v>211</v>
      </c>
      <c r="AU1602" s="253" t="s">
        <v>82</v>
      </c>
      <c r="AV1602" s="13" t="s">
        <v>80</v>
      </c>
      <c r="AW1602" s="13" t="s">
        <v>30</v>
      </c>
      <c r="AX1602" s="13" t="s">
        <v>73</v>
      </c>
      <c r="AY1602" s="253" t="s">
        <v>202</v>
      </c>
    </row>
    <row r="1603" s="14" customFormat="1">
      <c r="A1603" s="14"/>
      <c r="B1603" s="254"/>
      <c r="C1603" s="255"/>
      <c r="D1603" s="245" t="s">
        <v>211</v>
      </c>
      <c r="E1603" s="256" t="s">
        <v>1</v>
      </c>
      <c r="F1603" s="257" t="s">
        <v>1680</v>
      </c>
      <c r="G1603" s="255"/>
      <c r="H1603" s="258">
        <v>29</v>
      </c>
      <c r="I1603" s="259"/>
      <c r="J1603" s="255"/>
      <c r="K1603" s="255"/>
      <c r="L1603" s="260"/>
      <c r="M1603" s="261"/>
      <c r="N1603" s="262"/>
      <c r="O1603" s="262"/>
      <c r="P1603" s="262"/>
      <c r="Q1603" s="262"/>
      <c r="R1603" s="262"/>
      <c r="S1603" s="262"/>
      <c r="T1603" s="26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4" t="s">
        <v>211</v>
      </c>
      <c r="AU1603" s="264" t="s">
        <v>82</v>
      </c>
      <c r="AV1603" s="14" t="s">
        <v>82</v>
      </c>
      <c r="AW1603" s="14" t="s">
        <v>30</v>
      </c>
      <c r="AX1603" s="14" t="s">
        <v>73</v>
      </c>
      <c r="AY1603" s="264" t="s">
        <v>202</v>
      </c>
    </row>
    <row r="1604" s="14" customFormat="1">
      <c r="A1604" s="14"/>
      <c r="B1604" s="254"/>
      <c r="C1604" s="255"/>
      <c r="D1604" s="245" t="s">
        <v>211</v>
      </c>
      <c r="E1604" s="256" t="s">
        <v>1</v>
      </c>
      <c r="F1604" s="257" t="s">
        <v>1681</v>
      </c>
      <c r="G1604" s="255"/>
      <c r="H1604" s="258">
        <v>59.700000000000003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4" t="s">
        <v>211</v>
      </c>
      <c r="AU1604" s="264" t="s">
        <v>82</v>
      </c>
      <c r="AV1604" s="14" t="s">
        <v>82</v>
      </c>
      <c r="AW1604" s="14" t="s">
        <v>30</v>
      </c>
      <c r="AX1604" s="14" t="s">
        <v>73</v>
      </c>
      <c r="AY1604" s="264" t="s">
        <v>202</v>
      </c>
    </row>
    <row r="1605" s="15" customFormat="1">
      <c r="A1605" s="15"/>
      <c r="B1605" s="265"/>
      <c r="C1605" s="266"/>
      <c r="D1605" s="245" t="s">
        <v>211</v>
      </c>
      <c r="E1605" s="267" t="s">
        <v>1</v>
      </c>
      <c r="F1605" s="268" t="s">
        <v>222</v>
      </c>
      <c r="G1605" s="266"/>
      <c r="H1605" s="269">
        <v>402.54599999999999</v>
      </c>
      <c r="I1605" s="270"/>
      <c r="J1605" s="266"/>
      <c r="K1605" s="266"/>
      <c r="L1605" s="271"/>
      <c r="M1605" s="272"/>
      <c r="N1605" s="273"/>
      <c r="O1605" s="273"/>
      <c r="P1605" s="273"/>
      <c r="Q1605" s="273"/>
      <c r="R1605" s="273"/>
      <c r="S1605" s="273"/>
      <c r="T1605" s="274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5" t="s">
        <v>211</v>
      </c>
      <c r="AU1605" s="275" t="s">
        <v>82</v>
      </c>
      <c r="AV1605" s="15" t="s">
        <v>209</v>
      </c>
      <c r="AW1605" s="15" t="s">
        <v>30</v>
      </c>
      <c r="AX1605" s="15" t="s">
        <v>80</v>
      </c>
      <c r="AY1605" s="275" t="s">
        <v>202</v>
      </c>
    </row>
    <row r="1606" s="2" customFormat="1" ht="24.15" customHeight="1">
      <c r="A1606" s="40"/>
      <c r="B1606" s="41"/>
      <c r="C1606" s="287" t="s">
        <v>1697</v>
      </c>
      <c r="D1606" s="287" t="s">
        <v>534</v>
      </c>
      <c r="E1606" s="288" t="s">
        <v>1698</v>
      </c>
      <c r="F1606" s="289" t="s">
        <v>1699</v>
      </c>
      <c r="G1606" s="290" t="s">
        <v>254</v>
      </c>
      <c r="H1606" s="291">
        <v>452.25999999999999</v>
      </c>
      <c r="I1606" s="292"/>
      <c r="J1606" s="293">
        <f>ROUND(I1606*H1606,2)</f>
        <v>0</v>
      </c>
      <c r="K1606" s="289" t="s">
        <v>208</v>
      </c>
      <c r="L1606" s="294"/>
      <c r="M1606" s="295" t="s">
        <v>1</v>
      </c>
      <c r="N1606" s="296" t="s">
        <v>38</v>
      </c>
      <c r="O1606" s="93"/>
      <c r="P1606" s="239">
        <f>O1606*H1606</f>
        <v>0</v>
      </c>
      <c r="Q1606" s="239">
        <v>0.00011</v>
      </c>
      <c r="R1606" s="239">
        <f>Q1606*H1606</f>
        <v>0.049748600000000004</v>
      </c>
      <c r="S1606" s="239">
        <v>0</v>
      </c>
      <c r="T1606" s="240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1" t="s">
        <v>442</v>
      </c>
      <c r="AT1606" s="241" t="s">
        <v>534</v>
      </c>
      <c r="AU1606" s="241" t="s">
        <v>82</v>
      </c>
      <c r="AY1606" s="19" t="s">
        <v>202</v>
      </c>
      <c r="BE1606" s="242">
        <f>IF(N1606="základní",J1606,0)</f>
        <v>0</v>
      </c>
      <c r="BF1606" s="242">
        <f>IF(N1606="snížená",J1606,0)</f>
        <v>0</v>
      </c>
      <c r="BG1606" s="242">
        <f>IF(N1606="zákl. přenesená",J1606,0)</f>
        <v>0</v>
      </c>
      <c r="BH1606" s="242">
        <f>IF(N1606="sníž. přenesená",J1606,0)</f>
        <v>0</v>
      </c>
      <c r="BI1606" s="242">
        <f>IF(N1606="nulová",J1606,0)</f>
        <v>0</v>
      </c>
      <c r="BJ1606" s="19" t="s">
        <v>80</v>
      </c>
      <c r="BK1606" s="242">
        <f>ROUND(I1606*H1606,2)</f>
        <v>0</v>
      </c>
      <c r="BL1606" s="19" t="s">
        <v>317</v>
      </c>
      <c r="BM1606" s="241" t="s">
        <v>1700</v>
      </c>
    </row>
    <row r="1607" s="14" customFormat="1">
      <c r="A1607" s="14"/>
      <c r="B1607" s="254"/>
      <c r="C1607" s="255"/>
      <c r="D1607" s="245" t="s">
        <v>211</v>
      </c>
      <c r="E1607" s="256" t="s">
        <v>1</v>
      </c>
      <c r="F1607" s="257" t="s">
        <v>1701</v>
      </c>
      <c r="G1607" s="255"/>
      <c r="H1607" s="258">
        <v>452.25999999999999</v>
      </c>
      <c r="I1607" s="259"/>
      <c r="J1607" s="255"/>
      <c r="K1607" s="255"/>
      <c r="L1607" s="260"/>
      <c r="M1607" s="261"/>
      <c r="N1607" s="262"/>
      <c r="O1607" s="262"/>
      <c r="P1607" s="262"/>
      <c r="Q1607" s="262"/>
      <c r="R1607" s="262"/>
      <c r="S1607" s="262"/>
      <c r="T1607" s="26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4" t="s">
        <v>211</v>
      </c>
      <c r="AU1607" s="264" t="s">
        <v>82</v>
      </c>
      <c r="AV1607" s="14" t="s">
        <v>82</v>
      </c>
      <c r="AW1607" s="14" t="s">
        <v>30</v>
      </c>
      <c r="AX1607" s="14" t="s">
        <v>80</v>
      </c>
      <c r="AY1607" s="264" t="s">
        <v>202</v>
      </c>
    </row>
    <row r="1608" s="2" customFormat="1" ht="24.15" customHeight="1">
      <c r="A1608" s="40"/>
      <c r="B1608" s="41"/>
      <c r="C1608" s="230" t="s">
        <v>1702</v>
      </c>
      <c r="D1608" s="230" t="s">
        <v>204</v>
      </c>
      <c r="E1608" s="231" t="s">
        <v>1703</v>
      </c>
      <c r="F1608" s="232" t="s">
        <v>1704</v>
      </c>
      <c r="G1608" s="233" t="s">
        <v>297</v>
      </c>
      <c r="H1608" s="234">
        <v>18.640000000000001</v>
      </c>
      <c r="I1608" s="235"/>
      <c r="J1608" s="236">
        <f>ROUND(I1608*H1608,2)</f>
        <v>0</v>
      </c>
      <c r="K1608" s="232" t="s">
        <v>208</v>
      </c>
      <c r="L1608" s="46"/>
      <c r="M1608" s="237" t="s">
        <v>1</v>
      </c>
      <c r="N1608" s="238" t="s">
        <v>38</v>
      </c>
      <c r="O1608" s="93"/>
      <c r="P1608" s="239">
        <f>O1608*H1608</f>
        <v>0</v>
      </c>
      <c r="Q1608" s="239">
        <v>0</v>
      </c>
      <c r="R1608" s="239">
        <f>Q1608*H1608</f>
        <v>0</v>
      </c>
      <c r="S1608" s="239">
        <v>0</v>
      </c>
      <c r="T1608" s="240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1" t="s">
        <v>317</v>
      </c>
      <c r="AT1608" s="241" t="s">
        <v>204</v>
      </c>
      <c r="AU1608" s="241" t="s">
        <v>82</v>
      </c>
      <c r="AY1608" s="19" t="s">
        <v>202</v>
      </c>
      <c r="BE1608" s="242">
        <f>IF(N1608="základní",J1608,0)</f>
        <v>0</v>
      </c>
      <c r="BF1608" s="242">
        <f>IF(N1608="snížená",J1608,0)</f>
        <v>0</v>
      </c>
      <c r="BG1608" s="242">
        <f>IF(N1608="zákl. přenesená",J1608,0)</f>
        <v>0</v>
      </c>
      <c r="BH1608" s="242">
        <f>IF(N1608="sníž. přenesená",J1608,0)</f>
        <v>0</v>
      </c>
      <c r="BI1608" s="242">
        <f>IF(N1608="nulová",J1608,0)</f>
        <v>0</v>
      </c>
      <c r="BJ1608" s="19" t="s">
        <v>80</v>
      </c>
      <c r="BK1608" s="242">
        <f>ROUND(I1608*H1608,2)</f>
        <v>0</v>
      </c>
      <c r="BL1608" s="19" t="s">
        <v>317</v>
      </c>
      <c r="BM1608" s="241" t="s">
        <v>1705</v>
      </c>
    </row>
    <row r="1609" s="12" customFormat="1" ht="22.8" customHeight="1">
      <c r="A1609" s="12"/>
      <c r="B1609" s="214"/>
      <c r="C1609" s="215"/>
      <c r="D1609" s="216" t="s">
        <v>72</v>
      </c>
      <c r="E1609" s="228" t="s">
        <v>1706</v>
      </c>
      <c r="F1609" s="228" t="s">
        <v>1707</v>
      </c>
      <c r="G1609" s="215"/>
      <c r="H1609" s="215"/>
      <c r="I1609" s="218"/>
      <c r="J1609" s="229">
        <f>BK1609</f>
        <v>0</v>
      </c>
      <c r="K1609" s="215"/>
      <c r="L1609" s="220"/>
      <c r="M1609" s="221"/>
      <c r="N1609" s="222"/>
      <c r="O1609" s="222"/>
      <c r="P1609" s="223">
        <f>SUM(P1610:P1653)</f>
        <v>0</v>
      </c>
      <c r="Q1609" s="222"/>
      <c r="R1609" s="223">
        <f>SUM(R1610:R1653)</f>
        <v>1.2832496499999999</v>
      </c>
      <c r="S1609" s="222"/>
      <c r="T1609" s="224">
        <f>SUM(T1610:T1653)</f>
        <v>0</v>
      </c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R1609" s="225" t="s">
        <v>82</v>
      </c>
      <c r="AT1609" s="226" t="s">
        <v>72</v>
      </c>
      <c r="AU1609" s="226" t="s">
        <v>80</v>
      </c>
      <c r="AY1609" s="225" t="s">
        <v>202</v>
      </c>
      <c r="BK1609" s="227">
        <f>SUM(BK1610:BK1653)</f>
        <v>0</v>
      </c>
    </row>
    <row r="1610" s="2" customFormat="1" ht="33" customHeight="1">
      <c r="A1610" s="40"/>
      <c r="B1610" s="41"/>
      <c r="C1610" s="230" t="s">
        <v>1708</v>
      </c>
      <c r="D1610" s="230" t="s">
        <v>204</v>
      </c>
      <c r="E1610" s="231" t="s">
        <v>1709</v>
      </c>
      <c r="F1610" s="232" t="s">
        <v>1710</v>
      </c>
      <c r="G1610" s="233" t="s">
        <v>254</v>
      </c>
      <c r="H1610" s="234">
        <v>111.61</v>
      </c>
      <c r="I1610" s="235"/>
      <c r="J1610" s="236">
        <f>ROUND(I1610*H1610,2)</f>
        <v>0</v>
      </c>
      <c r="K1610" s="232" t="s">
        <v>208</v>
      </c>
      <c r="L1610" s="46"/>
      <c r="M1610" s="237" t="s">
        <v>1</v>
      </c>
      <c r="N1610" s="238" t="s">
        <v>38</v>
      </c>
      <c r="O1610" s="93"/>
      <c r="P1610" s="239">
        <f>O1610*H1610</f>
        <v>0</v>
      </c>
      <c r="Q1610" s="239">
        <v>0.00094499999999999998</v>
      </c>
      <c r="R1610" s="239">
        <f>Q1610*H1610</f>
        <v>0.10547144999999999</v>
      </c>
      <c r="S1610" s="239">
        <v>0</v>
      </c>
      <c r="T1610" s="240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1" t="s">
        <v>317</v>
      </c>
      <c r="AT1610" s="241" t="s">
        <v>204</v>
      </c>
      <c r="AU1610" s="241" t="s">
        <v>82</v>
      </c>
      <c r="AY1610" s="19" t="s">
        <v>202</v>
      </c>
      <c r="BE1610" s="242">
        <f>IF(N1610="základní",J1610,0)</f>
        <v>0</v>
      </c>
      <c r="BF1610" s="242">
        <f>IF(N1610="snížená",J1610,0)</f>
        <v>0</v>
      </c>
      <c r="BG1610" s="242">
        <f>IF(N1610="zákl. přenesená",J1610,0)</f>
        <v>0</v>
      </c>
      <c r="BH1610" s="242">
        <f>IF(N1610="sníž. přenesená",J1610,0)</f>
        <v>0</v>
      </c>
      <c r="BI1610" s="242">
        <f>IF(N1610="nulová",J1610,0)</f>
        <v>0</v>
      </c>
      <c r="BJ1610" s="19" t="s">
        <v>80</v>
      </c>
      <c r="BK1610" s="242">
        <f>ROUND(I1610*H1610,2)</f>
        <v>0</v>
      </c>
      <c r="BL1610" s="19" t="s">
        <v>317</v>
      </c>
      <c r="BM1610" s="241" t="s">
        <v>1711</v>
      </c>
    </row>
    <row r="1611" s="13" customFormat="1">
      <c r="A1611" s="13"/>
      <c r="B1611" s="243"/>
      <c r="C1611" s="244"/>
      <c r="D1611" s="245" t="s">
        <v>211</v>
      </c>
      <c r="E1611" s="246" t="s">
        <v>1</v>
      </c>
      <c r="F1611" s="247" t="s">
        <v>1712</v>
      </c>
      <c r="G1611" s="244"/>
      <c r="H1611" s="246" t="s">
        <v>1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3" t="s">
        <v>211</v>
      </c>
      <c r="AU1611" s="253" t="s">
        <v>82</v>
      </c>
      <c r="AV1611" s="13" t="s">
        <v>80</v>
      </c>
      <c r="AW1611" s="13" t="s">
        <v>30</v>
      </c>
      <c r="AX1611" s="13" t="s">
        <v>73</v>
      </c>
      <c r="AY1611" s="253" t="s">
        <v>202</v>
      </c>
    </row>
    <row r="1612" s="13" customFormat="1">
      <c r="A1612" s="13"/>
      <c r="B1612" s="243"/>
      <c r="C1612" s="244"/>
      <c r="D1612" s="245" t="s">
        <v>211</v>
      </c>
      <c r="E1612" s="246" t="s">
        <v>1</v>
      </c>
      <c r="F1612" s="247" t="s">
        <v>554</v>
      </c>
      <c r="G1612" s="244"/>
      <c r="H1612" s="246" t="s">
        <v>1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3" t="s">
        <v>211</v>
      </c>
      <c r="AU1612" s="253" t="s">
        <v>82</v>
      </c>
      <c r="AV1612" s="13" t="s">
        <v>80</v>
      </c>
      <c r="AW1612" s="13" t="s">
        <v>30</v>
      </c>
      <c r="AX1612" s="13" t="s">
        <v>73</v>
      </c>
      <c r="AY1612" s="253" t="s">
        <v>202</v>
      </c>
    </row>
    <row r="1613" s="14" customFormat="1">
      <c r="A1613" s="14"/>
      <c r="B1613" s="254"/>
      <c r="C1613" s="255"/>
      <c r="D1613" s="245" t="s">
        <v>211</v>
      </c>
      <c r="E1613" s="256" t="s">
        <v>1</v>
      </c>
      <c r="F1613" s="257" t="s">
        <v>1713</v>
      </c>
      <c r="G1613" s="255"/>
      <c r="H1613" s="258">
        <v>18.120000000000001</v>
      </c>
      <c r="I1613" s="259"/>
      <c r="J1613" s="255"/>
      <c r="K1613" s="255"/>
      <c r="L1613" s="260"/>
      <c r="M1613" s="261"/>
      <c r="N1613" s="262"/>
      <c r="O1613" s="262"/>
      <c r="P1613" s="262"/>
      <c r="Q1613" s="262"/>
      <c r="R1613" s="262"/>
      <c r="S1613" s="262"/>
      <c r="T1613" s="26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4" t="s">
        <v>211</v>
      </c>
      <c r="AU1613" s="264" t="s">
        <v>82</v>
      </c>
      <c r="AV1613" s="14" t="s">
        <v>82</v>
      </c>
      <c r="AW1613" s="14" t="s">
        <v>30</v>
      </c>
      <c r="AX1613" s="14" t="s">
        <v>73</v>
      </c>
      <c r="AY1613" s="264" t="s">
        <v>202</v>
      </c>
    </row>
    <row r="1614" s="13" customFormat="1">
      <c r="A1614" s="13"/>
      <c r="B1614" s="243"/>
      <c r="C1614" s="244"/>
      <c r="D1614" s="245" t="s">
        <v>211</v>
      </c>
      <c r="E1614" s="246" t="s">
        <v>1</v>
      </c>
      <c r="F1614" s="247" t="s">
        <v>757</v>
      </c>
      <c r="G1614" s="244"/>
      <c r="H1614" s="246" t="s">
        <v>1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3" t="s">
        <v>211</v>
      </c>
      <c r="AU1614" s="253" t="s">
        <v>82</v>
      </c>
      <c r="AV1614" s="13" t="s">
        <v>80</v>
      </c>
      <c r="AW1614" s="13" t="s">
        <v>30</v>
      </c>
      <c r="AX1614" s="13" t="s">
        <v>73</v>
      </c>
      <c r="AY1614" s="253" t="s">
        <v>202</v>
      </c>
    </row>
    <row r="1615" s="14" customFormat="1">
      <c r="A1615" s="14"/>
      <c r="B1615" s="254"/>
      <c r="C1615" s="255"/>
      <c r="D1615" s="245" t="s">
        <v>211</v>
      </c>
      <c r="E1615" s="256" t="s">
        <v>1</v>
      </c>
      <c r="F1615" s="257" t="s">
        <v>954</v>
      </c>
      <c r="G1615" s="255"/>
      <c r="H1615" s="258">
        <v>39.450000000000003</v>
      </c>
      <c r="I1615" s="259"/>
      <c r="J1615" s="255"/>
      <c r="K1615" s="255"/>
      <c r="L1615" s="260"/>
      <c r="M1615" s="261"/>
      <c r="N1615" s="262"/>
      <c r="O1615" s="262"/>
      <c r="P1615" s="262"/>
      <c r="Q1615" s="262"/>
      <c r="R1615" s="262"/>
      <c r="S1615" s="262"/>
      <c r="T1615" s="26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4" t="s">
        <v>211</v>
      </c>
      <c r="AU1615" s="264" t="s">
        <v>82</v>
      </c>
      <c r="AV1615" s="14" t="s">
        <v>82</v>
      </c>
      <c r="AW1615" s="14" t="s">
        <v>30</v>
      </c>
      <c r="AX1615" s="14" t="s">
        <v>73</v>
      </c>
      <c r="AY1615" s="264" t="s">
        <v>202</v>
      </c>
    </row>
    <row r="1616" s="13" customFormat="1">
      <c r="A1616" s="13"/>
      <c r="B1616" s="243"/>
      <c r="C1616" s="244"/>
      <c r="D1616" s="245" t="s">
        <v>211</v>
      </c>
      <c r="E1616" s="246" t="s">
        <v>1</v>
      </c>
      <c r="F1616" s="247" t="s">
        <v>560</v>
      </c>
      <c r="G1616" s="244"/>
      <c r="H1616" s="246" t="s">
        <v>1</v>
      </c>
      <c r="I1616" s="248"/>
      <c r="J1616" s="244"/>
      <c r="K1616" s="244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3" t="s">
        <v>211</v>
      </c>
      <c r="AU1616" s="253" t="s">
        <v>82</v>
      </c>
      <c r="AV1616" s="13" t="s">
        <v>80</v>
      </c>
      <c r="AW1616" s="13" t="s">
        <v>30</v>
      </c>
      <c r="AX1616" s="13" t="s">
        <v>73</v>
      </c>
      <c r="AY1616" s="253" t="s">
        <v>202</v>
      </c>
    </row>
    <row r="1617" s="14" customFormat="1">
      <c r="A1617" s="14"/>
      <c r="B1617" s="254"/>
      <c r="C1617" s="255"/>
      <c r="D1617" s="245" t="s">
        <v>211</v>
      </c>
      <c r="E1617" s="256" t="s">
        <v>1</v>
      </c>
      <c r="F1617" s="257" t="s">
        <v>1714</v>
      </c>
      <c r="G1617" s="255"/>
      <c r="H1617" s="258">
        <v>18.129999999999999</v>
      </c>
      <c r="I1617" s="259"/>
      <c r="J1617" s="255"/>
      <c r="K1617" s="255"/>
      <c r="L1617" s="260"/>
      <c r="M1617" s="261"/>
      <c r="N1617" s="262"/>
      <c r="O1617" s="262"/>
      <c r="P1617" s="262"/>
      <c r="Q1617" s="262"/>
      <c r="R1617" s="262"/>
      <c r="S1617" s="262"/>
      <c r="T1617" s="26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4" t="s">
        <v>211</v>
      </c>
      <c r="AU1617" s="264" t="s">
        <v>82</v>
      </c>
      <c r="AV1617" s="14" t="s">
        <v>82</v>
      </c>
      <c r="AW1617" s="14" t="s">
        <v>30</v>
      </c>
      <c r="AX1617" s="14" t="s">
        <v>73</v>
      </c>
      <c r="AY1617" s="264" t="s">
        <v>202</v>
      </c>
    </row>
    <row r="1618" s="13" customFormat="1">
      <c r="A1618" s="13"/>
      <c r="B1618" s="243"/>
      <c r="C1618" s="244"/>
      <c r="D1618" s="245" t="s">
        <v>211</v>
      </c>
      <c r="E1618" s="246" t="s">
        <v>1</v>
      </c>
      <c r="F1618" s="247" t="s">
        <v>758</v>
      </c>
      <c r="G1618" s="244"/>
      <c r="H1618" s="246" t="s">
        <v>1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3" t="s">
        <v>211</v>
      </c>
      <c r="AU1618" s="253" t="s">
        <v>82</v>
      </c>
      <c r="AV1618" s="13" t="s">
        <v>80</v>
      </c>
      <c r="AW1618" s="13" t="s">
        <v>30</v>
      </c>
      <c r="AX1618" s="13" t="s">
        <v>73</v>
      </c>
      <c r="AY1618" s="253" t="s">
        <v>202</v>
      </c>
    </row>
    <row r="1619" s="14" customFormat="1">
      <c r="A1619" s="14"/>
      <c r="B1619" s="254"/>
      <c r="C1619" s="255"/>
      <c r="D1619" s="245" t="s">
        <v>211</v>
      </c>
      <c r="E1619" s="256" t="s">
        <v>1</v>
      </c>
      <c r="F1619" s="257" t="s">
        <v>1002</v>
      </c>
      <c r="G1619" s="255"/>
      <c r="H1619" s="258">
        <v>35.909999999999997</v>
      </c>
      <c r="I1619" s="259"/>
      <c r="J1619" s="255"/>
      <c r="K1619" s="255"/>
      <c r="L1619" s="260"/>
      <c r="M1619" s="261"/>
      <c r="N1619" s="262"/>
      <c r="O1619" s="262"/>
      <c r="P1619" s="262"/>
      <c r="Q1619" s="262"/>
      <c r="R1619" s="262"/>
      <c r="S1619" s="262"/>
      <c r="T1619" s="26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4" t="s">
        <v>211</v>
      </c>
      <c r="AU1619" s="264" t="s">
        <v>82</v>
      </c>
      <c r="AV1619" s="14" t="s">
        <v>82</v>
      </c>
      <c r="AW1619" s="14" t="s">
        <v>30</v>
      </c>
      <c r="AX1619" s="14" t="s">
        <v>73</v>
      </c>
      <c r="AY1619" s="264" t="s">
        <v>202</v>
      </c>
    </row>
    <row r="1620" s="15" customFormat="1">
      <c r="A1620" s="15"/>
      <c r="B1620" s="265"/>
      <c r="C1620" s="266"/>
      <c r="D1620" s="245" t="s">
        <v>211</v>
      </c>
      <c r="E1620" s="267" t="s">
        <v>1</v>
      </c>
      <c r="F1620" s="268" t="s">
        <v>222</v>
      </c>
      <c r="G1620" s="266"/>
      <c r="H1620" s="269">
        <v>111.61</v>
      </c>
      <c r="I1620" s="270"/>
      <c r="J1620" s="266"/>
      <c r="K1620" s="266"/>
      <c r="L1620" s="271"/>
      <c r="M1620" s="272"/>
      <c r="N1620" s="273"/>
      <c r="O1620" s="273"/>
      <c r="P1620" s="273"/>
      <c r="Q1620" s="273"/>
      <c r="R1620" s="273"/>
      <c r="S1620" s="273"/>
      <c r="T1620" s="274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5" t="s">
        <v>211</v>
      </c>
      <c r="AU1620" s="275" t="s">
        <v>82</v>
      </c>
      <c r="AV1620" s="15" t="s">
        <v>209</v>
      </c>
      <c r="AW1620" s="15" t="s">
        <v>30</v>
      </c>
      <c r="AX1620" s="15" t="s">
        <v>80</v>
      </c>
      <c r="AY1620" s="275" t="s">
        <v>202</v>
      </c>
    </row>
    <row r="1621" s="2" customFormat="1" ht="16.5" customHeight="1">
      <c r="A1621" s="40"/>
      <c r="B1621" s="41"/>
      <c r="C1621" s="287" t="s">
        <v>1715</v>
      </c>
      <c r="D1621" s="287" t="s">
        <v>534</v>
      </c>
      <c r="E1621" s="288" t="s">
        <v>1716</v>
      </c>
      <c r="F1621" s="289" t="s">
        <v>1717</v>
      </c>
      <c r="G1621" s="290" t="s">
        <v>254</v>
      </c>
      <c r="H1621" s="291">
        <v>117.191</v>
      </c>
      <c r="I1621" s="292"/>
      <c r="J1621" s="293">
        <f>ROUND(I1621*H1621,2)</f>
        <v>0</v>
      </c>
      <c r="K1621" s="289" t="s">
        <v>1718</v>
      </c>
      <c r="L1621" s="294"/>
      <c r="M1621" s="295" t="s">
        <v>1</v>
      </c>
      <c r="N1621" s="296" t="s">
        <v>38</v>
      </c>
      <c r="O1621" s="93"/>
      <c r="P1621" s="239">
        <f>O1621*H1621</f>
        <v>0</v>
      </c>
      <c r="Q1621" s="239">
        <v>0.0030000000000000001</v>
      </c>
      <c r="R1621" s="239">
        <f>Q1621*H1621</f>
        <v>0.35157300000000002</v>
      </c>
      <c r="S1621" s="239">
        <v>0</v>
      </c>
      <c r="T1621" s="240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41" t="s">
        <v>442</v>
      </c>
      <c r="AT1621" s="241" t="s">
        <v>534</v>
      </c>
      <c r="AU1621" s="241" t="s">
        <v>82</v>
      </c>
      <c r="AY1621" s="19" t="s">
        <v>202</v>
      </c>
      <c r="BE1621" s="242">
        <f>IF(N1621="základní",J1621,0)</f>
        <v>0</v>
      </c>
      <c r="BF1621" s="242">
        <f>IF(N1621="snížená",J1621,0)</f>
        <v>0</v>
      </c>
      <c r="BG1621" s="242">
        <f>IF(N1621="zákl. přenesená",J1621,0)</f>
        <v>0</v>
      </c>
      <c r="BH1621" s="242">
        <f>IF(N1621="sníž. přenesená",J1621,0)</f>
        <v>0</v>
      </c>
      <c r="BI1621" s="242">
        <f>IF(N1621="nulová",J1621,0)</f>
        <v>0</v>
      </c>
      <c r="BJ1621" s="19" t="s">
        <v>80</v>
      </c>
      <c r="BK1621" s="242">
        <f>ROUND(I1621*H1621,2)</f>
        <v>0</v>
      </c>
      <c r="BL1621" s="19" t="s">
        <v>317</v>
      </c>
      <c r="BM1621" s="241" t="s">
        <v>1719</v>
      </c>
    </row>
    <row r="1622" s="14" customFormat="1">
      <c r="A1622" s="14"/>
      <c r="B1622" s="254"/>
      <c r="C1622" s="255"/>
      <c r="D1622" s="245" t="s">
        <v>211</v>
      </c>
      <c r="E1622" s="256" t="s">
        <v>1</v>
      </c>
      <c r="F1622" s="257" t="s">
        <v>1720</v>
      </c>
      <c r="G1622" s="255"/>
      <c r="H1622" s="258">
        <v>117.191</v>
      </c>
      <c r="I1622" s="259"/>
      <c r="J1622" s="255"/>
      <c r="K1622" s="255"/>
      <c r="L1622" s="260"/>
      <c r="M1622" s="261"/>
      <c r="N1622" s="262"/>
      <c r="O1622" s="262"/>
      <c r="P1622" s="262"/>
      <c r="Q1622" s="262"/>
      <c r="R1622" s="262"/>
      <c r="S1622" s="262"/>
      <c r="T1622" s="26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4" t="s">
        <v>211</v>
      </c>
      <c r="AU1622" s="264" t="s">
        <v>82</v>
      </c>
      <c r="AV1622" s="14" t="s">
        <v>82</v>
      </c>
      <c r="AW1622" s="14" t="s">
        <v>30</v>
      </c>
      <c r="AX1622" s="14" t="s">
        <v>80</v>
      </c>
      <c r="AY1622" s="264" t="s">
        <v>202</v>
      </c>
    </row>
    <row r="1623" s="2" customFormat="1" ht="21.75" customHeight="1">
      <c r="A1623" s="40"/>
      <c r="B1623" s="41"/>
      <c r="C1623" s="230" t="s">
        <v>1721</v>
      </c>
      <c r="D1623" s="230" t="s">
        <v>204</v>
      </c>
      <c r="E1623" s="231" t="s">
        <v>1722</v>
      </c>
      <c r="F1623" s="232" t="s">
        <v>1723</v>
      </c>
      <c r="G1623" s="233" t="s">
        <v>254</v>
      </c>
      <c r="H1623" s="234">
        <v>223.22</v>
      </c>
      <c r="I1623" s="235"/>
      <c r="J1623" s="236">
        <f>ROUND(I1623*H1623,2)</f>
        <v>0</v>
      </c>
      <c r="K1623" s="232" t="s">
        <v>208</v>
      </c>
      <c r="L1623" s="46"/>
      <c r="M1623" s="237" t="s">
        <v>1</v>
      </c>
      <c r="N1623" s="238" t="s">
        <v>38</v>
      </c>
      <c r="O1623" s="93"/>
      <c r="P1623" s="239">
        <f>O1623*H1623</f>
        <v>0</v>
      </c>
      <c r="Q1623" s="239">
        <v>0</v>
      </c>
      <c r="R1623" s="239">
        <f>Q1623*H1623</f>
        <v>0</v>
      </c>
      <c r="S1623" s="239">
        <v>0</v>
      </c>
      <c r="T1623" s="240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41" t="s">
        <v>317</v>
      </c>
      <c r="AT1623" s="241" t="s">
        <v>204</v>
      </c>
      <c r="AU1623" s="241" t="s">
        <v>82</v>
      </c>
      <c r="AY1623" s="19" t="s">
        <v>202</v>
      </c>
      <c r="BE1623" s="242">
        <f>IF(N1623="základní",J1623,0)</f>
        <v>0</v>
      </c>
      <c r="BF1623" s="242">
        <f>IF(N1623="snížená",J1623,0)</f>
        <v>0</v>
      </c>
      <c r="BG1623" s="242">
        <f>IF(N1623="zákl. přenesená",J1623,0)</f>
        <v>0</v>
      </c>
      <c r="BH1623" s="242">
        <f>IF(N1623="sníž. přenesená",J1623,0)</f>
        <v>0</v>
      </c>
      <c r="BI1623" s="242">
        <f>IF(N1623="nulová",J1623,0)</f>
        <v>0</v>
      </c>
      <c r="BJ1623" s="19" t="s">
        <v>80</v>
      </c>
      <c r="BK1623" s="242">
        <f>ROUND(I1623*H1623,2)</f>
        <v>0</v>
      </c>
      <c r="BL1623" s="19" t="s">
        <v>317</v>
      </c>
      <c r="BM1623" s="241" t="s">
        <v>1724</v>
      </c>
    </row>
    <row r="1624" s="13" customFormat="1">
      <c r="A1624" s="13"/>
      <c r="B1624" s="243"/>
      <c r="C1624" s="244"/>
      <c r="D1624" s="245" t="s">
        <v>211</v>
      </c>
      <c r="E1624" s="246" t="s">
        <v>1</v>
      </c>
      <c r="F1624" s="247" t="s">
        <v>1712</v>
      </c>
      <c r="G1624" s="244"/>
      <c r="H1624" s="246" t="s">
        <v>1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3" t="s">
        <v>211</v>
      </c>
      <c r="AU1624" s="253" t="s">
        <v>82</v>
      </c>
      <c r="AV1624" s="13" t="s">
        <v>80</v>
      </c>
      <c r="AW1624" s="13" t="s">
        <v>30</v>
      </c>
      <c r="AX1624" s="13" t="s">
        <v>73</v>
      </c>
      <c r="AY1624" s="253" t="s">
        <v>202</v>
      </c>
    </row>
    <row r="1625" s="13" customFormat="1">
      <c r="A1625" s="13"/>
      <c r="B1625" s="243"/>
      <c r="C1625" s="244"/>
      <c r="D1625" s="245" t="s">
        <v>211</v>
      </c>
      <c r="E1625" s="246" t="s">
        <v>1</v>
      </c>
      <c r="F1625" s="247" t="s">
        <v>554</v>
      </c>
      <c r="G1625" s="244"/>
      <c r="H1625" s="246" t="s">
        <v>1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211</v>
      </c>
      <c r="AU1625" s="253" t="s">
        <v>82</v>
      </c>
      <c r="AV1625" s="13" t="s">
        <v>80</v>
      </c>
      <c r="AW1625" s="13" t="s">
        <v>30</v>
      </c>
      <c r="AX1625" s="13" t="s">
        <v>73</v>
      </c>
      <c r="AY1625" s="253" t="s">
        <v>202</v>
      </c>
    </row>
    <row r="1626" s="14" customFormat="1">
      <c r="A1626" s="14"/>
      <c r="B1626" s="254"/>
      <c r="C1626" s="255"/>
      <c r="D1626" s="245" t="s">
        <v>211</v>
      </c>
      <c r="E1626" s="256" t="s">
        <v>1</v>
      </c>
      <c r="F1626" s="257" t="s">
        <v>1713</v>
      </c>
      <c r="G1626" s="255"/>
      <c r="H1626" s="258">
        <v>18.120000000000001</v>
      </c>
      <c r="I1626" s="259"/>
      <c r="J1626" s="255"/>
      <c r="K1626" s="255"/>
      <c r="L1626" s="260"/>
      <c r="M1626" s="261"/>
      <c r="N1626" s="262"/>
      <c r="O1626" s="262"/>
      <c r="P1626" s="262"/>
      <c r="Q1626" s="262"/>
      <c r="R1626" s="262"/>
      <c r="S1626" s="262"/>
      <c r="T1626" s="26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4" t="s">
        <v>211</v>
      </c>
      <c r="AU1626" s="264" t="s">
        <v>82</v>
      </c>
      <c r="AV1626" s="14" t="s">
        <v>82</v>
      </c>
      <c r="AW1626" s="14" t="s">
        <v>30</v>
      </c>
      <c r="AX1626" s="14" t="s">
        <v>73</v>
      </c>
      <c r="AY1626" s="264" t="s">
        <v>202</v>
      </c>
    </row>
    <row r="1627" s="13" customFormat="1">
      <c r="A1627" s="13"/>
      <c r="B1627" s="243"/>
      <c r="C1627" s="244"/>
      <c r="D1627" s="245" t="s">
        <v>211</v>
      </c>
      <c r="E1627" s="246" t="s">
        <v>1</v>
      </c>
      <c r="F1627" s="247" t="s">
        <v>757</v>
      </c>
      <c r="G1627" s="244"/>
      <c r="H1627" s="246" t="s">
        <v>1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3" t="s">
        <v>211</v>
      </c>
      <c r="AU1627" s="253" t="s">
        <v>82</v>
      </c>
      <c r="AV1627" s="13" t="s">
        <v>80</v>
      </c>
      <c r="AW1627" s="13" t="s">
        <v>30</v>
      </c>
      <c r="AX1627" s="13" t="s">
        <v>73</v>
      </c>
      <c r="AY1627" s="253" t="s">
        <v>202</v>
      </c>
    </row>
    <row r="1628" s="14" customFormat="1">
      <c r="A1628" s="14"/>
      <c r="B1628" s="254"/>
      <c r="C1628" s="255"/>
      <c r="D1628" s="245" t="s">
        <v>211</v>
      </c>
      <c r="E1628" s="256" t="s">
        <v>1</v>
      </c>
      <c r="F1628" s="257" t="s">
        <v>954</v>
      </c>
      <c r="G1628" s="255"/>
      <c r="H1628" s="258">
        <v>39.450000000000003</v>
      </c>
      <c r="I1628" s="259"/>
      <c r="J1628" s="255"/>
      <c r="K1628" s="255"/>
      <c r="L1628" s="260"/>
      <c r="M1628" s="261"/>
      <c r="N1628" s="262"/>
      <c r="O1628" s="262"/>
      <c r="P1628" s="262"/>
      <c r="Q1628" s="262"/>
      <c r="R1628" s="262"/>
      <c r="S1628" s="262"/>
      <c r="T1628" s="26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4" t="s">
        <v>211</v>
      </c>
      <c r="AU1628" s="264" t="s">
        <v>82</v>
      </c>
      <c r="AV1628" s="14" t="s">
        <v>82</v>
      </c>
      <c r="AW1628" s="14" t="s">
        <v>30</v>
      </c>
      <c r="AX1628" s="14" t="s">
        <v>73</v>
      </c>
      <c r="AY1628" s="264" t="s">
        <v>202</v>
      </c>
    </row>
    <row r="1629" s="13" customFormat="1">
      <c r="A1629" s="13"/>
      <c r="B1629" s="243"/>
      <c r="C1629" s="244"/>
      <c r="D1629" s="245" t="s">
        <v>211</v>
      </c>
      <c r="E1629" s="246" t="s">
        <v>1</v>
      </c>
      <c r="F1629" s="247" t="s">
        <v>560</v>
      </c>
      <c r="G1629" s="244"/>
      <c r="H1629" s="246" t="s">
        <v>1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3" t="s">
        <v>211</v>
      </c>
      <c r="AU1629" s="253" t="s">
        <v>82</v>
      </c>
      <c r="AV1629" s="13" t="s">
        <v>80</v>
      </c>
      <c r="AW1629" s="13" t="s">
        <v>30</v>
      </c>
      <c r="AX1629" s="13" t="s">
        <v>73</v>
      </c>
      <c r="AY1629" s="253" t="s">
        <v>202</v>
      </c>
    </row>
    <row r="1630" s="14" customFormat="1">
      <c r="A1630" s="14"/>
      <c r="B1630" s="254"/>
      <c r="C1630" s="255"/>
      <c r="D1630" s="245" t="s">
        <v>211</v>
      </c>
      <c r="E1630" s="256" t="s">
        <v>1</v>
      </c>
      <c r="F1630" s="257" t="s">
        <v>1714</v>
      </c>
      <c r="G1630" s="255"/>
      <c r="H1630" s="258">
        <v>18.129999999999999</v>
      </c>
      <c r="I1630" s="259"/>
      <c r="J1630" s="255"/>
      <c r="K1630" s="255"/>
      <c r="L1630" s="260"/>
      <c r="M1630" s="261"/>
      <c r="N1630" s="262"/>
      <c r="O1630" s="262"/>
      <c r="P1630" s="262"/>
      <c r="Q1630" s="262"/>
      <c r="R1630" s="262"/>
      <c r="S1630" s="262"/>
      <c r="T1630" s="26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4" t="s">
        <v>211</v>
      </c>
      <c r="AU1630" s="264" t="s">
        <v>82</v>
      </c>
      <c r="AV1630" s="14" t="s">
        <v>82</v>
      </c>
      <c r="AW1630" s="14" t="s">
        <v>30</v>
      </c>
      <c r="AX1630" s="14" t="s">
        <v>73</v>
      </c>
      <c r="AY1630" s="264" t="s">
        <v>202</v>
      </c>
    </row>
    <row r="1631" s="13" customFormat="1">
      <c r="A1631" s="13"/>
      <c r="B1631" s="243"/>
      <c r="C1631" s="244"/>
      <c r="D1631" s="245" t="s">
        <v>211</v>
      </c>
      <c r="E1631" s="246" t="s">
        <v>1</v>
      </c>
      <c r="F1631" s="247" t="s">
        <v>758</v>
      </c>
      <c r="G1631" s="244"/>
      <c r="H1631" s="246" t="s">
        <v>1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3" t="s">
        <v>211</v>
      </c>
      <c r="AU1631" s="253" t="s">
        <v>82</v>
      </c>
      <c r="AV1631" s="13" t="s">
        <v>80</v>
      </c>
      <c r="AW1631" s="13" t="s">
        <v>30</v>
      </c>
      <c r="AX1631" s="13" t="s">
        <v>73</v>
      </c>
      <c r="AY1631" s="253" t="s">
        <v>202</v>
      </c>
    </row>
    <row r="1632" s="14" customFormat="1">
      <c r="A1632" s="14"/>
      <c r="B1632" s="254"/>
      <c r="C1632" s="255"/>
      <c r="D1632" s="245" t="s">
        <v>211</v>
      </c>
      <c r="E1632" s="256" t="s">
        <v>1</v>
      </c>
      <c r="F1632" s="257" t="s">
        <v>1002</v>
      </c>
      <c r="G1632" s="255"/>
      <c r="H1632" s="258">
        <v>35.909999999999997</v>
      </c>
      <c r="I1632" s="259"/>
      <c r="J1632" s="255"/>
      <c r="K1632" s="255"/>
      <c r="L1632" s="260"/>
      <c r="M1632" s="261"/>
      <c r="N1632" s="262"/>
      <c r="O1632" s="262"/>
      <c r="P1632" s="262"/>
      <c r="Q1632" s="262"/>
      <c r="R1632" s="262"/>
      <c r="S1632" s="262"/>
      <c r="T1632" s="26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4" t="s">
        <v>211</v>
      </c>
      <c r="AU1632" s="264" t="s">
        <v>82</v>
      </c>
      <c r="AV1632" s="14" t="s">
        <v>82</v>
      </c>
      <c r="AW1632" s="14" t="s">
        <v>30</v>
      </c>
      <c r="AX1632" s="14" t="s">
        <v>73</v>
      </c>
      <c r="AY1632" s="264" t="s">
        <v>202</v>
      </c>
    </row>
    <row r="1633" s="15" customFormat="1">
      <c r="A1633" s="15"/>
      <c r="B1633" s="265"/>
      <c r="C1633" s="266"/>
      <c r="D1633" s="245" t="s">
        <v>211</v>
      </c>
      <c r="E1633" s="267" t="s">
        <v>1</v>
      </c>
      <c r="F1633" s="268" t="s">
        <v>222</v>
      </c>
      <c r="G1633" s="266"/>
      <c r="H1633" s="269">
        <v>111.61</v>
      </c>
      <c r="I1633" s="270"/>
      <c r="J1633" s="266"/>
      <c r="K1633" s="266"/>
      <c r="L1633" s="271"/>
      <c r="M1633" s="272"/>
      <c r="N1633" s="273"/>
      <c r="O1633" s="273"/>
      <c r="P1633" s="273"/>
      <c r="Q1633" s="273"/>
      <c r="R1633" s="273"/>
      <c r="S1633" s="273"/>
      <c r="T1633" s="27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75" t="s">
        <v>211</v>
      </c>
      <c r="AU1633" s="275" t="s">
        <v>82</v>
      </c>
      <c r="AV1633" s="15" t="s">
        <v>209</v>
      </c>
      <c r="AW1633" s="15" t="s">
        <v>30</v>
      </c>
      <c r="AX1633" s="15" t="s">
        <v>73</v>
      </c>
      <c r="AY1633" s="275" t="s">
        <v>202</v>
      </c>
    </row>
    <row r="1634" s="14" customFormat="1">
      <c r="A1634" s="14"/>
      <c r="B1634" s="254"/>
      <c r="C1634" s="255"/>
      <c r="D1634" s="245" t="s">
        <v>211</v>
      </c>
      <c r="E1634" s="256" t="s">
        <v>1</v>
      </c>
      <c r="F1634" s="257" t="s">
        <v>1725</v>
      </c>
      <c r="G1634" s="255"/>
      <c r="H1634" s="258">
        <v>223.22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4" t="s">
        <v>211</v>
      </c>
      <c r="AU1634" s="264" t="s">
        <v>82</v>
      </c>
      <c r="AV1634" s="14" t="s">
        <v>82</v>
      </c>
      <c r="AW1634" s="14" t="s">
        <v>30</v>
      </c>
      <c r="AX1634" s="14" t="s">
        <v>80</v>
      </c>
      <c r="AY1634" s="264" t="s">
        <v>202</v>
      </c>
    </row>
    <row r="1635" s="2" customFormat="1" ht="24.15" customHeight="1">
      <c r="A1635" s="40"/>
      <c r="B1635" s="41"/>
      <c r="C1635" s="287" t="s">
        <v>1726</v>
      </c>
      <c r="D1635" s="287" t="s">
        <v>534</v>
      </c>
      <c r="E1635" s="288" t="s">
        <v>1727</v>
      </c>
      <c r="F1635" s="289" t="s">
        <v>1728</v>
      </c>
      <c r="G1635" s="290" t="s">
        <v>254</v>
      </c>
      <c r="H1635" s="291">
        <v>223.22</v>
      </c>
      <c r="I1635" s="292"/>
      <c r="J1635" s="293">
        <f>ROUND(I1635*H1635,2)</f>
        <v>0</v>
      </c>
      <c r="K1635" s="289" t="s">
        <v>208</v>
      </c>
      <c r="L1635" s="294"/>
      <c r="M1635" s="295" t="s">
        <v>1</v>
      </c>
      <c r="N1635" s="296" t="s">
        <v>38</v>
      </c>
      <c r="O1635" s="93"/>
      <c r="P1635" s="239">
        <f>O1635*H1635</f>
        <v>0</v>
      </c>
      <c r="Q1635" s="239">
        <v>0.0030000000000000001</v>
      </c>
      <c r="R1635" s="239">
        <f>Q1635*H1635</f>
        <v>0.66966000000000003</v>
      </c>
      <c r="S1635" s="239">
        <v>0</v>
      </c>
      <c r="T1635" s="240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1" t="s">
        <v>442</v>
      </c>
      <c r="AT1635" s="241" t="s">
        <v>534</v>
      </c>
      <c r="AU1635" s="241" t="s">
        <v>82</v>
      </c>
      <c r="AY1635" s="19" t="s">
        <v>202</v>
      </c>
      <c r="BE1635" s="242">
        <f>IF(N1635="základní",J1635,0)</f>
        <v>0</v>
      </c>
      <c r="BF1635" s="242">
        <f>IF(N1635="snížená",J1635,0)</f>
        <v>0</v>
      </c>
      <c r="BG1635" s="242">
        <f>IF(N1635="zákl. přenesená",J1635,0)</f>
        <v>0</v>
      </c>
      <c r="BH1635" s="242">
        <f>IF(N1635="sníž. přenesená",J1635,0)</f>
        <v>0</v>
      </c>
      <c r="BI1635" s="242">
        <f>IF(N1635="nulová",J1635,0)</f>
        <v>0</v>
      </c>
      <c r="BJ1635" s="19" t="s">
        <v>80</v>
      </c>
      <c r="BK1635" s="242">
        <f>ROUND(I1635*H1635,2)</f>
        <v>0</v>
      </c>
      <c r="BL1635" s="19" t="s">
        <v>317</v>
      </c>
      <c r="BM1635" s="241" t="s">
        <v>1729</v>
      </c>
    </row>
    <row r="1636" s="14" customFormat="1">
      <c r="A1636" s="14"/>
      <c r="B1636" s="254"/>
      <c r="C1636" s="255"/>
      <c r="D1636" s="245" t="s">
        <v>211</v>
      </c>
      <c r="E1636" s="256" t="s">
        <v>1</v>
      </c>
      <c r="F1636" s="257" t="s">
        <v>1725</v>
      </c>
      <c r="G1636" s="255"/>
      <c r="H1636" s="258">
        <v>223.22</v>
      </c>
      <c r="I1636" s="259"/>
      <c r="J1636" s="255"/>
      <c r="K1636" s="255"/>
      <c r="L1636" s="260"/>
      <c r="M1636" s="261"/>
      <c r="N1636" s="262"/>
      <c r="O1636" s="262"/>
      <c r="P1636" s="262"/>
      <c r="Q1636" s="262"/>
      <c r="R1636" s="262"/>
      <c r="S1636" s="262"/>
      <c r="T1636" s="26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4" t="s">
        <v>211</v>
      </c>
      <c r="AU1636" s="264" t="s">
        <v>82</v>
      </c>
      <c r="AV1636" s="14" t="s">
        <v>82</v>
      </c>
      <c r="AW1636" s="14" t="s">
        <v>30</v>
      </c>
      <c r="AX1636" s="14" t="s">
        <v>80</v>
      </c>
      <c r="AY1636" s="264" t="s">
        <v>202</v>
      </c>
    </row>
    <row r="1637" s="2" customFormat="1" ht="24.15" customHeight="1">
      <c r="A1637" s="40"/>
      <c r="B1637" s="41"/>
      <c r="C1637" s="230" t="s">
        <v>1730</v>
      </c>
      <c r="D1637" s="230" t="s">
        <v>204</v>
      </c>
      <c r="E1637" s="231" t="s">
        <v>1731</v>
      </c>
      <c r="F1637" s="232" t="s">
        <v>1732</v>
      </c>
      <c r="G1637" s="233" t="s">
        <v>254</v>
      </c>
      <c r="H1637" s="234">
        <v>34</v>
      </c>
      <c r="I1637" s="235"/>
      <c r="J1637" s="236">
        <f>ROUND(I1637*H1637,2)</f>
        <v>0</v>
      </c>
      <c r="K1637" s="232" t="s">
        <v>208</v>
      </c>
      <c r="L1637" s="46"/>
      <c r="M1637" s="237" t="s">
        <v>1</v>
      </c>
      <c r="N1637" s="238" t="s">
        <v>38</v>
      </c>
      <c r="O1637" s="93"/>
      <c r="P1637" s="239">
        <f>O1637*H1637</f>
        <v>0</v>
      </c>
      <c r="Q1637" s="239">
        <v>2.8E-05</v>
      </c>
      <c r="R1637" s="239">
        <f>Q1637*H1637</f>
        <v>0.00095199999999999994</v>
      </c>
      <c r="S1637" s="239">
        <v>0</v>
      </c>
      <c r="T1637" s="240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1" t="s">
        <v>317</v>
      </c>
      <c r="AT1637" s="241" t="s">
        <v>204</v>
      </c>
      <c r="AU1637" s="241" t="s">
        <v>82</v>
      </c>
      <c r="AY1637" s="19" t="s">
        <v>202</v>
      </c>
      <c r="BE1637" s="242">
        <f>IF(N1637="základní",J1637,0)</f>
        <v>0</v>
      </c>
      <c r="BF1637" s="242">
        <f>IF(N1637="snížená",J1637,0)</f>
        <v>0</v>
      </c>
      <c r="BG1637" s="242">
        <f>IF(N1637="zákl. přenesená",J1637,0)</f>
        <v>0</v>
      </c>
      <c r="BH1637" s="242">
        <f>IF(N1637="sníž. přenesená",J1637,0)</f>
        <v>0</v>
      </c>
      <c r="BI1637" s="242">
        <f>IF(N1637="nulová",J1637,0)</f>
        <v>0</v>
      </c>
      <c r="BJ1637" s="19" t="s">
        <v>80</v>
      </c>
      <c r="BK1637" s="242">
        <f>ROUND(I1637*H1637,2)</f>
        <v>0</v>
      </c>
      <c r="BL1637" s="19" t="s">
        <v>317</v>
      </c>
      <c r="BM1637" s="241" t="s">
        <v>1733</v>
      </c>
    </row>
    <row r="1638" s="13" customFormat="1">
      <c r="A1638" s="13"/>
      <c r="B1638" s="243"/>
      <c r="C1638" s="244"/>
      <c r="D1638" s="245" t="s">
        <v>211</v>
      </c>
      <c r="E1638" s="246" t="s">
        <v>1</v>
      </c>
      <c r="F1638" s="247" t="s">
        <v>1734</v>
      </c>
      <c r="G1638" s="244"/>
      <c r="H1638" s="246" t="s">
        <v>1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3" t="s">
        <v>211</v>
      </c>
      <c r="AU1638" s="253" t="s">
        <v>82</v>
      </c>
      <c r="AV1638" s="13" t="s">
        <v>80</v>
      </c>
      <c r="AW1638" s="13" t="s">
        <v>30</v>
      </c>
      <c r="AX1638" s="13" t="s">
        <v>73</v>
      </c>
      <c r="AY1638" s="253" t="s">
        <v>202</v>
      </c>
    </row>
    <row r="1639" s="14" customFormat="1">
      <c r="A1639" s="14"/>
      <c r="B1639" s="254"/>
      <c r="C1639" s="255"/>
      <c r="D1639" s="245" t="s">
        <v>211</v>
      </c>
      <c r="E1639" s="256" t="s">
        <v>1</v>
      </c>
      <c r="F1639" s="257" t="s">
        <v>1735</v>
      </c>
      <c r="G1639" s="255"/>
      <c r="H1639" s="258">
        <v>17</v>
      </c>
      <c r="I1639" s="259"/>
      <c r="J1639" s="255"/>
      <c r="K1639" s="255"/>
      <c r="L1639" s="260"/>
      <c r="M1639" s="261"/>
      <c r="N1639" s="262"/>
      <c r="O1639" s="262"/>
      <c r="P1639" s="262"/>
      <c r="Q1639" s="262"/>
      <c r="R1639" s="262"/>
      <c r="S1639" s="262"/>
      <c r="T1639" s="26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4" t="s">
        <v>211</v>
      </c>
      <c r="AU1639" s="264" t="s">
        <v>82</v>
      </c>
      <c r="AV1639" s="14" t="s">
        <v>82</v>
      </c>
      <c r="AW1639" s="14" t="s">
        <v>30</v>
      </c>
      <c r="AX1639" s="14" t="s">
        <v>73</v>
      </c>
      <c r="AY1639" s="264" t="s">
        <v>202</v>
      </c>
    </row>
    <row r="1640" s="14" customFormat="1">
      <c r="A1640" s="14"/>
      <c r="B1640" s="254"/>
      <c r="C1640" s="255"/>
      <c r="D1640" s="245" t="s">
        <v>211</v>
      </c>
      <c r="E1640" s="256" t="s">
        <v>1</v>
      </c>
      <c r="F1640" s="257" t="s">
        <v>1735</v>
      </c>
      <c r="G1640" s="255"/>
      <c r="H1640" s="258">
        <v>17</v>
      </c>
      <c r="I1640" s="259"/>
      <c r="J1640" s="255"/>
      <c r="K1640" s="255"/>
      <c r="L1640" s="260"/>
      <c r="M1640" s="261"/>
      <c r="N1640" s="262"/>
      <c r="O1640" s="262"/>
      <c r="P1640" s="262"/>
      <c r="Q1640" s="262"/>
      <c r="R1640" s="262"/>
      <c r="S1640" s="262"/>
      <c r="T1640" s="26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4" t="s">
        <v>211</v>
      </c>
      <c r="AU1640" s="264" t="s">
        <v>82</v>
      </c>
      <c r="AV1640" s="14" t="s">
        <v>82</v>
      </c>
      <c r="AW1640" s="14" t="s">
        <v>30</v>
      </c>
      <c r="AX1640" s="14" t="s">
        <v>73</v>
      </c>
      <c r="AY1640" s="264" t="s">
        <v>202</v>
      </c>
    </row>
    <row r="1641" s="15" customFormat="1">
      <c r="A1641" s="15"/>
      <c r="B1641" s="265"/>
      <c r="C1641" s="266"/>
      <c r="D1641" s="245" t="s">
        <v>211</v>
      </c>
      <c r="E1641" s="267" t="s">
        <v>1</v>
      </c>
      <c r="F1641" s="268" t="s">
        <v>222</v>
      </c>
      <c r="G1641" s="266"/>
      <c r="H1641" s="269">
        <v>34</v>
      </c>
      <c r="I1641" s="270"/>
      <c r="J1641" s="266"/>
      <c r="K1641" s="266"/>
      <c r="L1641" s="271"/>
      <c r="M1641" s="272"/>
      <c r="N1641" s="273"/>
      <c r="O1641" s="273"/>
      <c r="P1641" s="273"/>
      <c r="Q1641" s="273"/>
      <c r="R1641" s="273"/>
      <c r="S1641" s="273"/>
      <c r="T1641" s="27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75" t="s">
        <v>211</v>
      </c>
      <c r="AU1641" s="275" t="s">
        <v>82</v>
      </c>
      <c r="AV1641" s="15" t="s">
        <v>209</v>
      </c>
      <c r="AW1641" s="15" t="s">
        <v>30</v>
      </c>
      <c r="AX1641" s="15" t="s">
        <v>80</v>
      </c>
      <c r="AY1641" s="275" t="s">
        <v>202</v>
      </c>
    </row>
    <row r="1642" s="2" customFormat="1" ht="16.5" customHeight="1">
      <c r="A1642" s="40"/>
      <c r="B1642" s="41"/>
      <c r="C1642" s="287" t="s">
        <v>1736</v>
      </c>
      <c r="D1642" s="287" t="s">
        <v>534</v>
      </c>
      <c r="E1642" s="288" t="s">
        <v>1737</v>
      </c>
      <c r="F1642" s="289" t="s">
        <v>1738</v>
      </c>
      <c r="G1642" s="290" t="s">
        <v>254</v>
      </c>
      <c r="H1642" s="291">
        <v>35.700000000000003</v>
      </c>
      <c r="I1642" s="292"/>
      <c r="J1642" s="293">
        <f>ROUND(I1642*H1642,2)</f>
        <v>0</v>
      </c>
      <c r="K1642" s="289" t="s">
        <v>612</v>
      </c>
      <c r="L1642" s="294"/>
      <c r="M1642" s="295" t="s">
        <v>1</v>
      </c>
      <c r="N1642" s="296" t="s">
        <v>38</v>
      </c>
      <c r="O1642" s="93"/>
      <c r="P1642" s="239">
        <f>O1642*H1642</f>
        <v>0</v>
      </c>
      <c r="Q1642" s="239">
        <v>0.0027499999999999998</v>
      </c>
      <c r="R1642" s="239">
        <f>Q1642*H1642</f>
        <v>0.098174999999999998</v>
      </c>
      <c r="S1642" s="239">
        <v>0</v>
      </c>
      <c r="T1642" s="240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41" t="s">
        <v>442</v>
      </c>
      <c r="AT1642" s="241" t="s">
        <v>534</v>
      </c>
      <c r="AU1642" s="241" t="s">
        <v>82</v>
      </c>
      <c r="AY1642" s="19" t="s">
        <v>202</v>
      </c>
      <c r="BE1642" s="242">
        <f>IF(N1642="základní",J1642,0)</f>
        <v>0</v>
      </c>
      <c r="BF1642" s="242">
        <f>IF(N1642="snížená",J1642,0)</f>
        <v>0</v>
      </c>
      <c r="BG1642" s="242">
        <f>IF(N1642="zákl. přenesená",J1642,0)</f>
        <v>0</v>
      </c>
      <c r="BH1642" s="242">
        <f>IF(N1642="sníž. přenesená",J1642,0)</f>
        <v>0</v>
      </c>
      <c r="BI1642" s="242">
        <f>IF(N1642="nulová",J1642,0)</f>
        <v>0</v>
      </c>
      <c r="BJ1642" s="19" t="s">
        <v>80</v>
      </c>
      <c r="BK1642" s="242">
        <f>ROUND(I1642*H1642,2)</f>
        <v>0</v>
      </c>
      <c r="BL1642" s="19" t="s">
        <v>317</v>
      </c>
      <c r="BM1642" s="241" t="s">
        <v>1739</v>
      </c>
    </row>
    <row r="1643" s="14" customFormat="1">
      <c r="A1643" s="14"/>
      <c r="B1643" s="254"/>
      <c r="C1643" s="255"/>
      <c r="D1643" s="245" t="s">
        <v>211</v>
      </c>
      <c r="E1643" s="256" t="s">
        <v>1</v>
      </c>
      <c r="F1643" s="257" t="s">
        <v>1740</v>
      </c>
      <c r="G1643" s="255"/>
      <c r="H1643" s="258">
        <v>35.700000000000003</v>
      </c>
      <c r="I1643" s="259"/>
      <c r="J1643" s="255"/>
      <c r="K1643" s="255"/>
      <c r="L1643" s="260"/>
      <c r="M1643" s="261"/>
      <c r="N1643" s="262"/>
      <c r="O1643" s="262"/>
      <c r="P1643" s="262"/>
      <c r="Q1643" s="262"/>
      <c r="R1643" s="262"/>
      <c r="S1643" s="262"/>
      <c r="T1643" s="26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4" t="s">
        <v>211</v>
      </c>
      <c r="AU1643" s="264" t="s">
        <v>82</v>
      </c>
      <c r="AV1643" s="14" t="s">
        <v>82</v>
      </c>
      <c r="AW1643" s="14" t="s">
        <v>30</v>
      </c>
      <c r="AX1643" s="14" t="s">
        <v>80</v>
      </c>
      <c r="AY1643" s="264" t="s">
        <v>202</v>
      </c>
    </row>
    <row r="1644" s="2" customFormat="1" ht="24.15" customHeight="1">
      <c r="A1644" s="40"/>
      <c r="B1644" s="41"/>
      <c r="C1644" s="230" t="s">
        <v>1741</v>
      </c>
      <c r="D1644" s="230" t="s">
        <v>204</v>
      </c>
      <c r="E1644" s="231" t="s">
        <v>1742</v>
      </c>
      <c r="F1644" s="232" t="s">
        <v>1743</v>
      </c>
      <c r="G1644" s="233" t="s">
        <v>254</v>
      </c>
      <c r="H1644" s="234">
        <v>15.119999999999999</v>
      </c>
      <c r="I1644" s="235"/>
      <c r="J1644" s="236">
        <f>ROUND(I1644*H1644,2)</f>
        <v>0</v>
      </c>
      <c r="K1644" s="232" t="s">
        <v>208</v>
      </c>
      <c r="L1644" s="46"/>
      <c r="M1644" s="237" t="s">
        <v>1</v>
      </c>
      <c r="N1644" s="238" t="s">
        <v>38</v>
      </c>
      <c r="O1644" s="93"/>
      <c r="P1644" s="239">
        <f>O1644*H1644</f>
        <v>0</v>
      </c>
      <c r="Q1644" s="239">
        <v>0.00091</v>
      </c>
      <c r="R1644" s="239">
        <f>Q1644*H1644</f>
        <v>0.013759199999999999</v>
      </c>
      <c r="S1644" s="239">
        <v>0</v>
      </c>
      <c r="T1644" s="240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41" t="s">
        <v>317</v>
      </c>
      <c r="AT1644" s="241" t="s">
        <v>204</v>
      </c>
      <c r="AU1644" s="241" t="s">
        <v>82</v>
      </c>
      <c r="AY1644" s="19" t="s">
        <v>202</v>
      </c>
      <c r="BE1644" s="242">
        <f>IF(N1644="základní",J1644,0)</f>
        <v>0</v>
      </c>
      <c r="BF1644" s="242">
        <f>IF(N1644="snížená",J1644,0)</f>
        <v>0</v>
      </c>
      <c r="BG1644" s="242">
        <f>IF(N1644="zákl. přenesená",J1644,0)</f>
        <v>0</v>
      </c>
      <c r="BH1644" s="242">
        <f>IF(N1644="sníž. přenesená",J1644,0)</f>
        <v>0</v>
      </c>
      <c r="BI1644" s="242">
        <f>IF(N1644="nulová",J1644,0)</f>
        <v>0</v>
      </c>
      <c r="BJ1644" s="19" t="s">
        <v>80</v>
      </c>
      <c r="BK1644" s="242">
        <f>ROUND(I1644*H1644,2)</f>
        <v>0</v>
      </c>
      <c r="BL1644" s="19" t="s">
        <v>317</v>
      </c>
      <c r="BM1644" s="241" t="s">
        <v>1744</v>
      </c>
    </row>
    <row r="1645" s="13" customFormat="1">
      <c r="A1645" s="13"/>
      <c r="B1645" s="243"/>
      <c r="C1645" s="244"/>
      <c r="D1645" s="245" t="s">
        <v>211</v>
      </c>
      <c r="E1645" s="246" t="s">
        <v>1</v>
      </c>
      <c r="F1645" s="247" t="s">
        <v>1745</v>
      </c>
      <c r="G1645" s="244"/>
      <c r="H1645" s="246" t="s">
        <v>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3" t="s">
        <v>211</v>
      </c>
      <c r="AU1645" s="253" t="s">
        <v>82</v>
      </c>
      <c r="AV1645" s="13" t="s">
        <v>80</v>
      </c>
      <c r="AW1645" s="13" t="s">
        <v>30</v>
      </c>
      <c r="AX1645" s="13" t="s">
        <v>73</v>
      </c>
      <c r="AY1645" s="253" t="s">
        <v>202</v>
      </c>
    </row>
    <row r="1646" s="13" customFormat="1">
      <c r="A1646" s="13"/>
      <c r="B1646" s="243"/>
      <c r="C1646" s="244"/>
      <c r="D1646" s="245" t="s">
        <v>211</v>
      </c>
      <c r="E1646" s="246" t="s">
        <v>1</v>
      </c>
      <c r="F1646" s="247" t="s">
        <v>757</v>
      </c>
      <c r="G1646" s="244"/>
      <c r="H1646" s="246" t="s">
        <v>1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211</v>
      </c>
      <c r="AU1646" s="253" t="s">
        <v>82</v>
      </c>
      <c r="AV1646" s="13" t="s">
        <v>80</v>
      </c>
      <c r="AW1646" s="13" t="s">
        <v>30</v>
      </c>
      <c r="AX1646" s="13" t="s">
        <v>73</v>
      </c>
      <c r="AY1646" s="253" t="s">
        <v>202</v>
      </c>
    </row>
    <row r="1647" s="14" customFormat="1">
      <c r="A1647" s="14"/>
      <c r="B1647" s="254"/>
      <c r="C1647" s="255"/>
      <c r="D1647" s="245" t="s">
        <v>211</v>
      </c>
      <c r="E1647" s="256" t="s">
        <v>1</v>
      </c>
      <c r="F1647" s="257" t="s">
        <v>1746</v>
      </c>
      <c r="G1647" s="255"/>
      <c r="H1647" s="258">
        <v>7.5599999999999996</v>
      </c>
      <c r="I1647" s="259"/>
      <c r="J1647" s="255"/>
      <c r="K1647" s="255"/>
      <c r="L1647" s="260"/>
      <c r="M1647" s="261"/>
      <c r="N1647" s="262"/>
      <c r="O1647" s="262"/>
      <c r="P1647" s="262"/>
      <c r="Q1647" s="262"/>
      <c r="R1647" s="262"/>
      <c r="S1647" s="262"/>
      <c r="T1647" s="26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4" t="s">
        <v>211</v>
      </c>
      <c r="AU1647" s="264" t="s">
        <v>82</v>
      </c>
      <c r="AV1647" s="14" t="s">
        <v>82</v>
      </c>
      <c r="AW1647" s="14" t="s">
        <v>30</v>
      </c>
      <c r="AX1647" s="14" t="s">
        <v>73</v>
      </c>
      <c r="AY1647" s="264" t="s">
        <v>202</v>
      </c>
    </row>
    <row r="1648" s="13" customFormat="1">
      <c r="A1648" s="13"/>
      <c r="B1648" s="243"/>
      <c r="C1648" s="244"/>
      <c r="D1648" s="245" t="s">
        <v>211</v>
      </c>
      <c r="E1648" s="246" t="s">
        <v>1</v>
      </c>
      <c r="F1648" s="247" t="s">
        <v>758</v>
      </c>
      <c r="G1648" s="244"/>
      <c r="H1648" s="246" t="s">
        <v>1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3" t="s">
        <v>211</v>
      </c>
      <c r="AU1648" s="253" t="s">
        <v>82</v>
      </c>
      <c r="AV1648" s="13" t="s">
        <v>80</v>
      </c>
      <c r="AW1648" s="13" t="s">
        <v>30</v>
      </c>
      <c r="AX1648" s="13" t="s">
        <v>73</v>
      </c>
      <c r="AY1648" s="253" t="s">
        <v>202</v>
      </c>
    </row>
    <row r="1649" s="14" customFormat="1">
      <c r="A1649" s="14"/>
      <c r="B1649" s="254"/>
      <c r="C1649" s="255"/>
      <c r="D1649" s="245" t="s">
        <v>211</v>
      </c>
      <c r="E1649" s="256" t="s">
        <v>1</v>
      </c>
      <c r="F1649" s="257" t="s">
        <v>1746</v>
      </c>
      <c r="G1649" s="255"/>
      <c r="H1649" s="258">
        <v>7.5599999999999996</v>
      </c>
      <c r="I1649" s="259"/>
      <c r="J1649" s="255"/>
      <c r="K1649" s="255"/>
      <c r="L1649" s="260"/>
      <c r="M1649" s="261"/>
      <c r="N1649" s="262"/>
      <c r="O1649" s="262"/>
      <c r="P1649" s="262"/>
      <c r="Q1649" s="262"/>
      <c r="R1649" s="262"/>
      <c r="S1649" s="262"/>
      <c r="T1649" s="26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4" t="s">
        <v>211</v>
      </c>
      <c r="AU1649" s="264" t="s">
        <v>82</v>
      </c>
      <c r="AV1649" s="14" t="s">
        <v>82</v>
      </c>
      <c r="AW1649" s="14" t="s">
        <v>30</v>
      </c>
      <c r="AX1649" s="14" t="s">
        <v>73</v>
      </c>
      <c r="AY1649" s="264" t="s">
        <v>202</v>
      </c>
    </row>
    <row r="1650" s="15" customFormat="1">
      <c r="A1650" s="15"/>
      <c r="B1650" s="265"/>
      <c r="C1650" s="266"/>
      <c r="D1650" s="245" t="s">
        <v>211</v>
      </c>
      <c r="E1650" s="267" t="s">
        <v>1</v>
      </c>
      <c r="F1650" s="268" t="s">
        <v>222</v>
      </c>
      <c r="G1650" s="266"/>
      <c r="H1650" s="269">
        <v>15.119999999999999</v>
      </c>
      <c r="I1650" s="270"/>
      <c r="J1650" s="266"/>
      <c r="K1650" s="266"/>
      <c r="L1650" s="271"/>
      <c r="M1650" s="272"/>
      <c r="N1650" s="273"/>
      <c r="O1650" s="273"/>
      <c r="P1650" s="273"/>
      <c r="Q1650" s="273"/>
      <c r="R1650" s="273"/>
      <c r="S1650" s="273"/>
      <c r="T1650" s="274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75" t="s">
        <v>211</v>
      </c>
      <c r="AU1650" s="275" t="s">
        <v>82</v>
      </c>
      <c r="AV1650" s="15" t="s">
        <v>209</v>
      </c>
      <c r="AW1650" s="15" t="s">
        <v>30</v>
      </c>
      <c r="AX1650" s="15" t="s">
        <v>80</v>
      </c>
      <c r="AY1650" s="275" t="s">
        <v>202</v>
      </c>
    </row>
    <row r="1651" s="2" customFormat="1" ht="16.5" customHeight="1">
      <c r="A1651" s="40"/>
      <c r="B1651" s="41"/>
      <c r="C1651" s="287" t="s">
        <v>1747</v>
      </c>
      <c r="D1651" s="287" t="s">
        <v>534</v>
      </c>
      <c r="E1651" s="288" t="s">
        <v>1737</v>
      </c>
      <c r="F1651" s="289" t="s">
        <v>1738</v>
      </c>
      <c r="G1651" s="290" t="s">
        <v>254</v>
      </c>
      <c r="H1651" s="291">
        <v>15.875999999999999</v>
      </c>
      <c r="I1651" s="292"/>
      <c r="J1651" s="293">
        <f>ROUND(I1651*H1651,2)</f>
        <v>0</v>
      </c>
      <c r="K1651" s="289" t="s">
        <v>612</v>
      </c>
      <c r="L1651" s="294"/>
      <c r="M1651" s="295" t="s">
        <v>1</v>
      </c>
      <c r="N1651" s="296" t="s">
        <v>38</v>
      </c>
      <c r="O1651" s="93"/>
      <c r="P1651" s="239">
        <f>O1651*H1651</f>
        <v>0</v>
      </c>
      <c r="Q1651" s="239">
        <v>0.0027499999999999998</v>
      </c>
      <c r="R1651" s="239">
        <f>Q1651*H1651</f>
        <v>0.043658999999999996</v>
      </c>
      <c r="S1651" s="239">
        <v>0</v>
      </c>
      <c r="T1651" s="240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1" t="s">
        <v>442</v>
      </c>
      <c r="AT1651" s="241" t="s">
        <v>534</v>
      </c>
      <c r="AU1651" s="241" t="s">
        <v>82</v>
      </c>
      <c r="AY1651" s="19" t="s">
        <v>202</v>
      </c>
      <c r="BE1651" s="242">
        <f>IF(N1651="základní",J1651,0)</f>
        <v>0</v>
      </c>
      <c r="BF1651" s="242">
        <f>IF(N1651="snížená",J1651,0)</f>
        <v>0</v>
      </c>
      <c r="BG1651" s="242">
        <f>IF(N1651="zákl. přenesená",J1651,0)</f>
        <v>0</v>
      </c>
      <c r="BH1651" s="242">
        <f>IF(N1651="sníž. přenesená",J1651,0)</f>
        <v>0</v>
      </c>
      <c r="BI1651" s="242">
        <f>IF(N1651="nulová",J1651,0)</f>
        <v>0</v>
      </c>
      <c r="BJ1651" s="19" t="s">
        <v>80</v>
      </c>
      <c r="BK1651" s="242">
        <f>ROUND(I1651*H1651,2)</f>
        <v>0</v>
      </c>
      <c r="BL1651" s="19" t="s">
        <v>317</v>
      </c>
      <c r="BM1651" s="241" t="s">
        <v>1748</v>
      </c>
    </row>
    <row r="1652" s="14" customFormat="1">
      <c r="A1652" s="14"/>
      <c r="B1652" s="254"/>
      <c r="C1652" s="255"/>
      <c r="D1652" s="245" t="s">
        <v>211</v>
      </c>
      <c r="E1652" s="256" t="s">
        <v>1</v>
      </c>
      <c r="F1652" s="257" t="s">
        <v>1749</v>
      </c>
      <c r="G1652" s="255"/>
      <c r="H1652" s="258">
        <v>15.875999999999999</v>
      </c>
      <c r="I1652" s="259"/>
      <c r="J1652" s="255"/>
      <c r="K1652" s="255"/>
      <c r="L1652" s="260"/>
      <c r="M1652" s="261"/>
      <c r="N1652" s="262"/>
      <c r="O1652" s="262"/>
      <c r="P1652" s="262"/>
      <c r="Q1652" s="262"/>
      <c r="R1652" s="262"/>
      <c r="S1652" s="262"/>
      <c r="T1652" s="26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4" t="s">
        <v>211</v>
      </c>
      <c r="AU1652" s="264" t="s">
        <v>82</v>
      </c>
      <c r="AV1652" s="14" t="s">
        <v>82</v>
      </c>
      <c r="AW1652" s="14" t="s">
        <v>30</v>
      </c>
      <c r="AX1652" s="14" t="s">
        <v>80</v>
      </c>
      <c r="AY1652" s="264" t="s">
        <v>202</v>
      </c>
    </row>
    <row r="1653" s="2" customFormat="1" ht="24.15" customHeight="1">
      <c r="A1653" s="40"/>
      <c r="B1653" s="41"/>
      <c r="C1653" s="230" t="s">
        <v>1750</v>
      </c>
      <c r="D1653" s="230" t="s">
        <v>204</v>
      </c>
      <c r="E1653" s="231" t="s">
        <v>1751</v>
      </c>
      <c r="F1653" s="232" t="s">
        <v>1752</v>
      </c>
      <c r="G1653" s="233" t="s">
        <v>297</v>
      </c>
      <c r="H1653" s="234">
        <v>1.2829999999999999</v>
      </c>
      <c r="I1653" s="235"/>
      <c r="J1653" s="236">
        <f>ROUND(I1653*H1653,2)</f>
        <v>0</v>
      </c>
      <c r="K1653" s="232" t="s">
        <v>208</v>
      </c>
      <c r="L1653" s="46"/>
      <c r="M1653" s="237" t="s">
        <v>1</v>
      </c>
      <c r="N1653" s="238" t="s">
        <v>38</v>
      </c>
      <c r="O1653" s="93"/>
      <c r="P1653" s="239">
        <f>O1653*H1653</f>
        <v>0</v>
      </c>
      <c r="Q1653" s="239">
        <v>0</v>
      </c>
      <c r="R1653" s="239">
        <f>Q1653*H1653</f>
        <v>0</v>
      </c>
      <c r="S1653" s="239">
        <v>0</v>
      </c>
      <c r="T1653" s="240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1" t="s">
        <v>317</v>
      </c>
      <c r="AT1653" s="241" t="s">
        <v>204</v>
      </c>
      <c r="AU1653" s="241" t="s">
        <v>82</v>
      </c>
      <c r="AY1653" s="19" t="s">
        <v>202</v>
      </c>
      <c r="BE1653" s="242">
        <f>IF(N1653="základní",J1653,0)</f>
        <v>0</v>
      </c>
      <c r="BF1653" s="242">
        <f>IF(N1653="snížená",J1653,0)</f>
        <v>0</v>
      </c>
      <c r="BG1653" s="242">
        <f>IF(N1653="zákl. přenesená",J1653,0)</f>
        <v>0</v>
      </c>
      <c r="BH1653" s="242">
        <f>IF(N1653="sníž. přenesená",J1653,0)</f>
        <v>0</v>
      </c>
      <c r="BI1653" s="242">
        <f>IF(N1653="nulová",J1653,0)</f>
        <v>0</v>
      </c>
      <c r="BJ1653" s="19" t="s">
        <v>80</v>
      </c>
      <c r="BK1653" s="242">
        <f>ROUND(I1653*H1653,2)</f>
        <v>0</v>
      </c>
      <c r="BL1653" s="19" t="s">
        <v>317</v>
      </c>
      <c r="BM1653" s="241" t="s">
        <v>1753</v>
      </c>
    </row>
    <row r="1654" s="12" customFormat="1" ht="22.8" customHeight="1">
      <c r="A1654" s="12"/>
      <c r="B1654" s="214"/>
      <c r="C1654" s="215"/>
      <c r="D1654" s="216" t="s">
        <v>72</v>
      </c>
      <c r="E1654" s="228" t="s">
        <v>1754</v>
      </c>
      <c r="F1654" s="228" t="s">
        <v>1755</v>
      </c>
      <c r="G1654" s="215"/>
      <c r="H1654" s="215"/>
      <c r="I1654" s="218"/>
      <c r="J1654" s="229">
        <f>BK1654</f>
        <v>0</v>
      </c>
      <c r="K1654" s="215"/>
      <c r="L1654" s="220"/>
      <c r="M1654" s="221"/>
      <c r="N1654" s="222"/>
      <c r="O1654" s="222"/>
      <c r="P1654" s="223">
        <f>SUM(P1655:P1660)</f>
        <v>0</v>
      </c>
      <c r="Q1654" s="222"/>
      <c r="R1654" s="223">
        <f>SUM(R1655:R1660)</f>
        <v>0</v>
      </c>
      <c r="S1654" s="222"/>
      <c r="T1654" s="224">
        <f>SUM(T1655:T1660)</f>
        <v>0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25" t="s">
        <v>82</v>
      </c>
      <c r="AT1654" s="226" t="s">
        <v>72</v>
      </c>
      <c r="AU1654" s="226" t="s">
        <v>80</v>
      </c>
      <c r="AY1654" s="225" t="s">
        <v>202</v>
      </c>
      <c r="BK1654" s="227">
        <f>SUM(BK1655:BK1660)</f>
        <v>0</v>
      </c>
    </row>
    <row r="1655" s="2" customFormat="1" ht="24.15" customHeight="1">
      <c r="A1655" s="40"/>
      <c r="B1655" s="41"/>
      <c r="C1655" s="230" t="s">
        <v>1756</v>
      </c>
      <c r="D1655" s="230" t="s">
        <v>204</v>
      </c>
      <c r="E1655" s="231" t="s">
        <v>1757</v>
      </c>
      <c r="F1655" s="232" t="s">
        <v>1758</v>
      </c>
      <c r="G1655" s="233" t="s">
        <v>1759</v>
      </c>
      <c r="H1655" s="234">
        <v>1</v>
      </c>
      <c r="I1655" s="235"/>
      <c r="J1655" s="236">
        <f>ROUND(I1655*H1655,2)</f>
        <v>0</v>
      </c>
      <c r="K1655" s="232" t="s">
        <v>1760</v>
      </c>
      <c r="L1655" s="46"/>
      <c r="M1655" s="237" t="s">
        <v>1</v>
      </c>
      <c r="N1655" s="238" t="s">
        <v>38</v>
      </c>
      <c r="O1655" s="93"/>
      <c r="P1655" s="239">
        <f>O1655*H1655</f>
        <v>0</v>
      </c>
      <c r="Q1655" s="239">
        <v>0</v>
      </c>
      <c r="R1655" s="239">
        <f>Q1655*H1655</f>
        <v>0</v>
      </c>
      <c r="S1655" s="239">
        <v>0</v>
      </c>
      <c r="T1655" s="240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1" t="s">
        <v>317</v>
      </c>
      <c r="AT1655" s="241" t="s">
        <v>204</v>
      </c>
      <c r="AU1655" s="241" t="s">
        <v>82</v>
      </c>
      <c r="AY1655" s="19" t="s">
        <v>202</v>
      </c>
      <c r="BE1655" s="242">
        <f>IF(N1655="základní",J1655,0)</f>
        <v>0</v>
      </c>
      <c r="BF1655" s="242">
        <f>IF(N1655="snížená",J1655,0)</f>
        <v>0</v>
      </c>
      <c r="BG1655" s="242">
        <f>IF(N1655="zákl. přenesená",J1655,0)</f>
        <v>0</v>
      </c>
      <c r="BH1655" s="242">
        <f>IF(N1655="sníž. přenesená",J1655,0)</f>
        <v>0</v>
      </c>
      <c r="BI1655" s="242">
        <f>IF(N1655="nulová",J1655,0)</f>
        <v>0</v>
      </c>
      <c r="BJ1655" s="19" t="s">
        <v>80</v>
      </c>
      <c r="BK1655" s="242">
        <f>ROUND(I1655*H1655,2)</f>
        <v>0</v>
      </c>
      <c r="BL1655" s="19" t="s">
        <v>317</v>
      </c>
      <c r="BM1655" s="241" t="s">
        <v>1761</v>
      </c>
    </row>
    <row r="1656" s="2" customFormat="1" ht="24.15" customHeight="1">
      <c r="A1656" s="40"/>
      <c r="B1656" s="41"/>
      <c r="C1656" s="230" t="s">
        <v>1762</v>
      </c>
      <c r="D1656" s="230" t="s">
        <v>204</v>
      </c>
      <c r="E1656" s="231" t="s">
        <v>1763</v>
      </c>
      <c r="F1656" s="232" t="s">
        <v>1764</v>
      </c>
      <c r="G1656" s="233" t="s">
        <v>1759</v>
      </c>
      <c r="H1656" s="234">
        <v>1</v>
      </c>
      <c r="I1656" s="235"/>
      <c r="J1656" s="236">
        <f>ROUND(I1656*H1656,2)</f>
        <v>0</v>
      </c>
      <c r="K1656" s="232" t="s">
        <v>1765</v>
      </c>
      <c r="L1656" s="46"/>
      <c r="M1656" s="237" t="s">
        <v>1</v>
      </c>
      <c r="N1656" s="238" t="s">
        <v>38</v>
      </c>
      <c r="O1656" s="93"/>
      <c r="P1656" s="239">
        <f>O1656*H1656</f>
        <v>0</v>
      </c>
      <c r="Q1656" s="239">
        <v>0</v>
      </c>
      <c r="R1656" s="239">
        <f>Q1656*H1656</f>
        <v>0</v>
      </c>
      <c r="S1656" s="239">
        <v>0</v>
      </c>
      <c r="T1656" s="240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41" t="s">
        <v>317</v>
      </c>
      <c r="AT1656" s="241" t="s">
        <v>204</v>
      </c>
      <c r="AU1656" s="241" t="s">
        <v>82</v>
      </c>
      <c r="AY1656" s="19" t="s">
        <v>202</v>
      </c>
      <c r="BE1656" s="242">
        <f>IF(N1656="základní",J1656,0)</f>
        <v>0</v>
      </c>
      <c r="BF1656" s="242">
        <f>IF(N1656="snížená",J1656,0)</f>
        <v>0</v>
      </c>
      <c r="BG1656" s="242">
        <f>IF(N1656="zákl. přenesená",J1656,0)</f>
        <v>0</v>
      </c>
      <c r="BH1656" s="242">
        <f>IF(N1656="sníž. přenesená",J1656,0)</f>
        <v>0</v>
      </c>
      <c r="BI1656" s="242">
        <f>IF(N1656="nulová",J1656,0)</f>
        <v>0</v>
      </c>
      <c r="BJ1656" s="19" t="s">
        <v>80</v>
      </c>
      <c r="BK1656" s="242">
        <f>ROUND(I1656*H1656,2)</f>
        <v>0</v>
      </c>
      <c r="BL1656" s="19" t="s">
        <v>317</v>
      </c>
      <c r="BM1656" s="241" t="s">
        <v>1766</v>
      </c>
    </row>
    <row r="1657" s="2" customFormat="1" ht="21.75" customHeight="1">
      <c r="A1657" s="40"/>
      <c r="B1657" s="41"/>
      <c r="C1657" s="230" t="s">
        <v>1767</v>
      </c>
      <c r="D1657" s="230" t="s">
        <v>204</v>
      </c>
      <c r="E1657" s="231" t="s">
        <v>1768</v>
      </c>
      <c r="F1657" s="232" t="s">
        <v>1769</v>
      </c>
      <c r="G1657" s="233" t="s">
        <v>1759</v>
      </c>
      <c r="H1657" s="234">
        <v>1</v>
      </c>
      <c r="I1657" s="235"/>
      <c r="J1657" s="236">
        <f>ROUND(I1657*H1657,2)</f>
        <v>0</v>
      </c>
      <c r="K1657" s="232" t="s">
        <v>1770</v>
      </c>
      <c r="L1657" s="46"/>
      <c r="M1657" s="237" t="s">
        <v>1</v>
      </c>
      <c r="N1657" s="238" t="s">
        <v>38</v>
      </c>
      <c r="O1657" s="93"/>
      <c r="P1657" s="239">
        <f>O1657*H1657</f>
        <v>0</v>
      </c>
      <c r="Q1657" s="239">
        <v>0</v>
      </c>
      <c r="R1657" s="239">
        <f>Q1657*H1657</f>
        <v>0</v>
      </c>
      <c r="S1657" s="239">
        <v>0</v>
      </c>
      <c r="T1657" s="240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1" t="s">
        <v>317</v>
      </c>
      <c r="AT1657" s="241" t="s">
        <v>204</v>
      </c>
      <c r="AU1657" s="241" t="s">
        <v>82</v>
      </c>
      <c r="AY1657" s="19" t="s">
        <v>202</v>
      </c>
      <c r="BE1657" s="242">
        <f>IF(N1657="základní",J1657,0)</f>
        <v>0</v>
      </c>
      <c r="BF1657" s="242">
        <f>IF(N1657="snížená",J1657,0)</f>
        <v>0</v>
      </c>
      <c r="BG1657" s="242">
        <f>IF(N1657="zákl. přenesená",J1657,0)</f>
        <v>0</v>
      </c>
      <c r="BH1657" s="242">
        <f>IF(N1657="sníž. přenesená",J1657,0)</f>
        <v>0</v>
      </c>
      <c r="BI1657" s="242">
        <f>IF(N1657="nulová",J1657,0)</f>
        <v>0</v>
      </c>
      <c r="BJ1657" s="19" t="s">
        <v>80</v>
      </c>
      <c r="BK1657" s="242">
        <f>ROUND(I1657*H1657,2)</f>
        <v>0</v>
      </c>
      <c r="BL1657" s="19" t="s">
        <v>317</v>
      </c>
      <c r="BM1657" s="241" t="s">
        <v>1771</v>
      </c>
    </row>
    <row r="1658" s="2" customFormat="1" ht="16.5" customHeight="1">
      <c r="A1658" s="40"/>
      <c r="B1658" s="41"/>
      <c r="C1658" s="230" t="s">
        <v>1772</v>
      </c>
      <c r="D1658" s="230" t="s">
        <v>204</v>
      </c>
      <c r="E1658" s="231" t="s">
        <v>1773</v>
      </c>
      <c r="F1658" s="232" t="s">
        <v>1774</v>
      </c>
      <c r="G1658" s="233" t="s">
        <v>1085</v>
      </c>
      <c r="H1658" s="234">
        <v>1</v>
      </c>
      <c r="I1658" s="235"/>
      <c r="J1658" s="236">
        <f>ROUND(I1658*H1658,2)</f>
        <v>0</v>
      </c>
      <c r="K1658" s="232" t="s">
        <v>1775</v>
      </c>
      <c r="L1658" s="46"/>
      <c r="M1658" s="237" t="s">
        <v>1</v>
      </c>
      <c r="N1658" s="238" t="s">
        <v>38</v>
      </c>
      <c r="O1658" s="93"/>
      <c r="P1658" s="239">
        <f>O1658*H1658</f>
        <v>0</v>
      </c>
      <c r="Q1658" s="239">
        <v>0</v>
      </c>
      <c r="R1658" s="239">
        <f>Q1658*H1658</f>
        <v>0</v>
      </c>
      <c r="S1658" s="239">
        <v>0</v>
      </c>
      <c r="T1658" s="240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1" t="s">
        <v>317</v>
      </c>
      <c r="AT1658" s="241" t="s">
        <v>204</v>
      </c>
      <c r="AU1658" s="241" t="s">
        <v>82</v>
      </c>
      <c r="AY1658" s="19" t="s">
        <v>202</v>
      </c>
      <c r="BE1658" s="242">
        <f>IF(N1658="základní",J1658,0)</f>
        <v>0</v>
      </c>
      <c r="BF1658" s="242">
        <f>IF(N1658="snížená",J1658,0)</f>
        <v>0</v>
      </c>
      <c r="BG1658" s="242">
        <f>IF(N1658="zákl. přenesená",J1658,0)</f>
        <v>0</v>
      </c>
      <c r="BH1658" s="242">
        <f>IF(N1658="sníž. přenesená",J1658,0)</f>
        <v>0</v>
      </c>
      <c r="BI1658" s="242">
        <f>IF(N1658="nulová",J1658,0)</f>
        <v>0</v>
      </c>
      <c r="BJ1658" s="19" t="s">
        <v>80</v>
      </c>
      <c r="BK1658" s="242">
        <f>ROUND(I1658*H1658,2)</f>
        <v>0</v>
      </c>
      <c r="BL1658" s="19" t="s">
        <v>317</v>
      </c>
      <c r="BM1658" s="241" t="s">
        <v>1776</v>
      </c>
    </row>
    <row r="1659" s="2" customFormat="1" ht="16.5" customHeight="1">
      <c r="A1659" s="40"/>
      <c r="B1659" s="41"/>
      <c r="C1659" s="230" t="s">
        <v>1777</v>
      </c>
      <c r="D1659" s="230" t="s">
        <v>204</v>
      </c>
      <c r="E1659" s="231" t="s">
        <v>1778</v>
      </c>
      <c r="F1659" s="232" t="s">
        <v>1779</v>
      </c>
      <c r="G1659" s="233" t="s">
        <v>1085</v>
      </c>
      <c r="H1659" s="234">
        <v>2</v>
      </c>
      <c r="I1659" s="235"/>
      <c r="J1659" s="236">
        <f>ROUND(I1659*H1659,2)</f>
        <v>0</v>
      </c>
      <c r="K1659" s="232" t="s">
        <v>1780</v>
      </c>
      <c r="L1659" s="46"/>
      <c r="M1659" s="237" t="s">
        <v>1</v>
      </c>
      <c r="N1659" s="238" t="s">
        <v>38</v>
      </c>
      <c r="O1659" s="93"/>
      <c r="P1659" s="239">
        <f>O1659*H1659</f>
        <v>0</v>
      </c>
      <c r="Q1659" s="239">
        <v>0</v>
      </c>
      <c r="R1659" s="239">
        <f>Q1659*H1659</f>
        <v>0</v>
      </c>
      <c r="S1659" s="239">
        <v>0</v>
      </c>
      <c r="T1659" s="240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1" t="s">
        <v>317</v>
      </c>
      <c r="AT1659" s="241" t="s">
        <v>204</v>
      </c>
      <c r="AU1659" s="241" t="s">
        <v>82</v>
      </c>
      <c r="AY1659" s="19" t="s">
        <v>202</v>
      </c>
      <c r="BE1659" s="242">
        <f>IF(N1659="základní",J1659,0)</f>
        <v>0</v>
      </c>
      <c r="BF1659" s="242">
        <f>IF(N1659="snížená",J1659,0)</f>
        <v>0</v>
      </c>
      <c r="BG1659" s="242">
        <f>IF(N1659="zákl. přenesená",J1659,0)</f>
        <v>0</v>
      </c>
      <c r="BH1659" s="242">
        <f>IF(N1659="sníž. přenesená",J1659,0)</f>
        <v>0</v>
      </c>
      <c r="BI1659" s="242">
        <f>IF(N1659="nulová",J1659,0)</f>
        <v>0</v>
      </c>
      <c r="BJ1659" s="19" t="s">
        <v>80</v>
      </c>
      <c r="BK1659" s="242">
        <f>ROUND(I1659*H1659,2)</f>
        <v>0</v>
      </c>
      <c r="BL1659" s="19" t="s">
        <v>317</v>
      </c>
      <c r="BM1659" s="241" t="s">
        <v>1781</v>
      </c>
    </row>
    <row r="1660" s="2" customFormat="1" ht="21.75" customHeight="1">
      <c r="A1660" s="40"/>
      <c r="B1660" s="41"/>
      <c r="C1660" s="230" t="s">
        <v>1782</v>
      </c>
      <c r="D1660" s="230" t="s">
        <v>204</v>
      </c>
      <c r="E1660" s="231" t="s">
        <v>1783</v>
      </c>
      <c r="F1660" s="232" t="s">
        <v>1784</v>
      </c>
      <c r="G1660" s="233" t="s">
        <v>353</v>
      </c>
      <c r="H1660" s="234">
        <v>1</v>
      </c>
      <c r="I1660" s="235"/>
      <c r="J1660" s="236">
        <f>ROUND(I1660*H1660,2)</f>
        <v>0</v>
      </c>
      <c r="K1660" s="232" t="s">
        <v>1</v>
      </c>
      <c r="L1660" s="46"/>
      <c r="M1660" s="237" t="s">
        <v>1</v>
      </c>
      <c r="N1660" s="238" t="s">
        <v>38</v>
      </c>
      <c r="O1660" s="93"/>
      <c r="P1660" s="239">
        <f>O1660*H1660</f>
        <v>0</v>
      </c>
      <c r="Q1660" s="239">
        <v>0</v>
      </c>
      <c r="R1660" s="239">
        <f>Q1660*H1660</f>
        <v>0</v>
      </c>
      <c r="S1660" s="239">
        <v>0</v>
      </c>
      <c r="T1660" s="240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1" t="s">
        <v>317</v>
      </c>
      <c r="AT1660" s="241" t="s">
        <v>204</v>
      </c>
      <c r="AU1660" s="241" t="s">
        <v>82</v>
      </c>
      <c r="AY1660" s="19" t="s">
        <v>202</v>
      </c>
      <c r="BE1660" s="242">
        <f>IF(N1660="základní",J1660,0)</f>
        <v>0</v>
      </c>
      <c r="BF1660" s="242">
        <f>IF(N1660="snížená",J1660,0)</f>
        <v>0</v>
      </c>
      <c r="BG1660" s="242">
        <f>IF(N1660="zákl. přenesená",J1660,0)</f>
        <v>0</v>
      </c>
      <c r="BH1660" s="242">
        <f>IF(N1660="sníž. přenesená",J1660,0)</f>
        <v>0</v>
      </c>
      <c r="BI1660" s="242">
        <f>IF(N1660="nulová",J1660,0)</f>
        <v>0</v>
      </c>
      <c r="BJ1660" s="19" t="s">
        <v>80</v>
      </c>
      <c r="BK1660" s="242">
        <f>ROUND(I1660*H1660,2)</f>
        <v>0</v>
      </c>
      <c r="BL1660" s="19" t="s">
        <v>317</v>
      </c>
      <c r="BM1660" s="241" t="s">
        <v>1785</v>
      </c>
    </row>
    <row r="1661" s="12" customFormat="1" ht="22.8" customHeight="1">
      <c r="A1661" s="12"/>
      <c r="B1661" s="214"/>
      <c r="C1661" s="215"/>
      <c r="D1661" s="216" t="s">
        <v>72</v>
      </c>
      <c r="E1661" s="228" t="s">
        <v>1786</v>
      </c>
      <c r="F1661" s="228" t="s">
        <v>1787</v>
      </c>
      <c r="G1661" s="215"/>
      <c r="H1661" s="215"/>
      <c r="I1661" s="218"/>
      <c r="J1661" s="229">
        <f>BK1661</f>
        <v>0</v>
      </c>
      <c r="K1661" s="215"/>
      <c r="L1661" s="220"/>
      <c r="M1661" s="221"/>
      <c r="N1661" s="222"/>
      <c r="O1661" s="222"/>
      <c r="P1661" s="223">
        <f>SUM(P1662:P1783)</f>
        <v>0</v>
      </c>
      <c r="Q1661" s="222"/>
      <c r="R1661" s="223">
        <f>SUM(R1662:R1783)</f>
        <v>12.3554228749</v>
      </c>
      <c r="S1661" s="222"/>
      <c r="T1661" s="224">
        <f>SUM(T1662:T1783)</f>
        <v>2.1285696000000001</v>
      </c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R1661" s="225" t="s">
        <v>82</v>
      </c>
      <c r="AT1661" s="226" t="s">
        <v>72</v>
      </c>
      <c r="AU1661" s="226" t="s">
        <v>80</v>
      </c>
      <c r="AY1661" s="225" t="s">
        <v>202</v>
      </c>
      <c r="BK1661" s="227">
        <f>SUM(BK1662:BK1783)</f>
        <v>0</v>
      </c>
    </row>
    <row r="1662" s="2" customFormat="1" ht="24.15" customHeight="1">
      <c r="A1662" s="40"/>
      <c r="B1662" s="41"/>
      <c r="C1662" s="230" t="s">
        <v>1788</v>
      </c>
      <c r="D1662" s="230" t="s">
        <v>204</v>
      </c>
      <c r="E1662" s="231" t="s">
        <v>1789</v>
      </c>
      <c r="F1662" s="232" t="s">
        <v>1790</v>
      </c>
      <c r="G1662" s="233" t="s">
        <v>844</v>
      </c>
      <c r="H1662" s="234">
        <v>21.199999999999999</v>
      </c>
      <c r="I1662" s="235"/>
      <c r="J1662" s="236">
        <f>ROUND(I1662*H1662,2)</f>
        <v>0</v>
      </c>
      <c r="K1662" s="232" t="s">
        <v>208</v>
      </c>
      <c r="L1662" s="46"/>
      <c r="M1662" s="237" t="s">
        <v>1</v>
      </c>
      <c r="N1662" s="238" t="s">
        <v>38</v>
      </c>
      <c r="O1662" s="93"/>
      <c r="P1662" s="239">
        <f>O1662*H1662</f>
        <v>0</v>
      </c>
      <c r="Q1662" s="239">
        <v>0</v>
      </c>
      <c r="R1662" s="239">
        <f>Q1662*H1662</f>
        <v>0</v>
      </c>
      <c r="S1662" s="239">
        <v>0.012319999999999999</v>
      </c>
      <c r="T1662" s="240">
        <f>S1662*H1662</f>
        <v>0.26118399999999997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41" t="s">
        <v>317</v>
      </c>
      <c r="AT1662" s="241" t="s">
        <v>204</v>
      </c>
      <c r="AU1662" s="241" t="s">
        <v>82</v>
      </c>
      <c r="AY1662" s="19" t="s">
        <v>202</v>
      </c>
      <c r="BE1662" s="242">
        <f>IF(N1662="základní",J1662,0)</f>
        <v>0</v>
      </c>
      <c r="BF1662" s="242">
        <f>IF(N1662="snížená",J1662,0)</f>
        <v>0</v>
      </c>
      <c r="BG1662" s="242">
        <f>IF(N1662="zákl. přenesená",J1662,0)</f>
        <v>0</v>
      </c>
      <c r="BH1662" s="242">
        <f>IF(N1662="sníž. přenesená",J1662,0)</f>
        <v>0</v>
      </c>
      <c r="BI1662" s="242">
        <f>IF(N1662="nulová",J1662,0)</f>
        <v>0</v>
      </c>
      <c r="BJ1662" s="19" t="s">
        <v>80</v>
      </c>
      <c r="BK1662" s="242">
        <f>ROUND(I1662*H1662,2)</f>
        <v>0</v>
      </c>
      <c r="BL1662" s="19" t="s">
        <v>317</v>
      </c>
      <c r="BM1662" s="241" t="s">
        <v>1791</v>
      </c>
    </row>
    <row r="1663" s="14" customFormat="1">
      <c r="A1663" s="14"/>
      <c r="B1663" s="254"/>
      <c r="C1663" s="255"/>
      <c r="D1663" s="245" t="s">
        <v>211</v>
      </c>
      <c r="E1663" s="256" t="s">
        <v>1</v>
      </c>
      <c r="F1663" s="257" t="s">
        <v>1792</v>
      </c>
      <c r="G1663" s="255"/>
      <c r="H1663" s="258">
        <v>12.800000000000001</v>
      </c>
      <c r="I1663" s="259"/>
      <c r="J1663" s="255"/>
      <c r="K1663" s="255"/>
      <c r="L1663" s="260"/>
      <c r="M1663" s="261"/>
      <c r="N1663" s="262"/>
      <c r="O1663" s="262"/>
      <c r="P1663" s="262"/>
      <c r="Q1663" s="262"/>
      <c r="R1663" s="262"/>
      <c r="S1663" s="262"/>
      <c r="T1663" s="26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4" t="s">
        <v>211</v>
      </c>
      <c r="AU1663" s="264" t="s">
        <v>82</v>
      </c>
      <c r="AV1663" s="14" t="s">
        <v>82</v>
      </c>
      <c r="AW1663" s="14" t="s">
        <v>30</v>
      </c>
      <c r="AX1663" s="14" t="s">
        <v>73</v>
      </c>
      <c r="AY1663" s="264" t="s">
        <v>202</v>
      </c>
    </row>
    <row r="1664" s="14" customFormat="1">
      <c r="A1664" s="14"/>
      <c r="B1664" s="254"/>
      <c r="C1664" s="255"/>
      <c r="D1664" s="245" t="s">
        <v>211</v>
      </c>
      <c r="E1664" s="256" t="s">
        <v>1</v>
      </c>
      <c r="F1664" s="257" t="s">
        <v>1793</v>
      </c>
      <c r="G1664" s="255"/>
      <c r="H1664" s="258">
        <v>8.4000000000000004</v>
      </c>
      <c r="I1664" s="259"/>
      <c r="J1664" s="255"/>
      <c r="K1664" s="255"/>
      <c r="L1664" s="260"/>
      <c r="M1664" s="261"/>
      <c r="N1664" s="262"/>
      <c r="O1664" s="262"/>
      <c r="P1664" s="262"/>
      <c r="Q1664" s="262"/>
      <c r="R1664" s="262"/>
      <c r="S1664" s="262"/>
      <c r="T1664" s="26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4" t="s">
        <v>211</v>
      </c>
      <c r="AU1664" s="264" t="s">
        <v>82</v>
      </c>
      <c r="AV1664" s="14" t="s">
        <v>82</v>
      </c>
      <c r="AW1664" s="14" t="s">
        <v>30</v>
      </c>
      <c r="AX1664" s="14" t="s">
        <v>73</v>
      </c>
      <c r="AY1664" s="264" t="s">
        <v>202</v>
      </c>
    </row>
    <row r="1665" s="15" customFormat="1">
      <c r="A1665" s="15"/>
      <c r="B1665" s="265"/>
      <c r="C1665" s="266"/>
      <c r="D1665" s="245" t="s">
        <v>211</v>
      </c>
      <c r="E1665" s="267" t="s">
        <v>1</v>
      </c>
      <c r="F1665" s="268" t="s">
        <v>222</v>
      </c>
      <c r="G1665" s="266"/>
      <c r="H1665" s="269">
        <v>21.200000000000003</v>
      </c>
      <c r="I1665" s="270"/>
      <c r="J1665" s="266"/>
      <c r="K1665" s="266"/>
      <c r="L1665" s="271"/>
      <c r="M1665" s="272"/>
      <c r="N1665" s="273"/>
      <c r="O1665" s="273"/>
      <c r="P1665" s="273"/>
      <c r="Q1665" s="273"/>
      <c r="R1665" s="273"/>
      <c r="S1665" s="273"/>
      <c r="T1665" s="27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75" t="s">
        <v>211</v>
      </c>
      <c r="AU1665" s="275" t="s">
        <v>82</v>
      </c>
      <c r="AV1665" s="15" t="s">
        <v>209</v>
      </c>
      <c r="AW1665" s="15" t="s">
        <v>30</v>
      </c>
      <c r="AX1665" s="15" t="s">
        <v>80</v>
      </c>
      <c r="AY1665" s="275" t="s">
        <v>202</v>
      </c>
    </row>
    <row r="1666" s="2" customFormat="1" ht="24.15" customHeight="1">
      <c r="A1666" s="40"/>
      <c r="B1666" s="41"/>
      <c r="C1666" s="230" t="s">
        <v>1794</v>
      </c>
      <c r="D1666" s="230" t="s">
        <v>204</v>
      </c>
      <c r="E1666" s="231" t="s">
        <v>1795</v>
      </c>
      <c r="F1666" s="232" t="s">
        <v>1796</v>
      </c>
      <c r="G1666" s="233" t="s">
        <v>844</v>
      </c>
      <c r="H1666" s="234">
        <v>3.6000000000000001</v>
      </c>
      <c r="I1666" s="235"/>
      <c r="J1666" s="236">
        <f>ROUND(I1666*H1666,2)</f>
        <v>0</v>
      </c>
      <c r="K1666" s="232" t="s">
        <v>208</v>
      </c>
      <c r="L1666" s="46"/>
      <c r="M1666" s="237" t="s">
        <v>1</v>
      </c>
      <c r="N1666" s="238" t="s">
        <v>38</v>
      </c>
      <c r="O1666" s="93"/>
      <c r="P1666" s="239">
        <f>O1666*H1666</f>
        <v>0</v>
      </c>
      <c r="Q1666" s="239">
        <v>0</v>
      </c>
      <c r="R1666" s="239">
        <f>Q1666*H1666</f>
        <v>0</v>
      </c>
      <c r="S1666" s="239">
        <v>0.01584</v>
      </c>
      <c r="T1666" s="240">
        <f>S1666*H1666</f>
        <v>0.057023999999999998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1" t="s">
        <v>317</v>
      </c>
      <c r="AT1666" s="241" t="s">
        <v>204</v>
      </c>
      <c r="AU1666" s="241" t="s">
        <v>82</v>
      </c>
      <c r="AY1666" s="19" t="s">
        <v>202</v>
      </c>
      <c r="BE1666" s="242">
        <f>IF(N1666="základní",J1666,0)</f>
        <v>0</v>
      </c>
      <c r="BF1666" s="242">
        <f>IF(N1666="snížená",J1666,0)</f>
        <v>0</v>
      </c>
      <c r="BG1666" s="242">
        <f>IF(N1666="zákl. přenesená",J1666,0)</f>
        <v>0</v>
      </c>
      <c r="BH1666" s="242">
        <f>IF(N1666="sníž. přenesená",J1666,0)</f>
        <v>0</v>
      </c>
      <c r="BI1666" s="242">
        <f>IF(N1666="nulová",J1666,0)</f>
        <v>0</v>
      </c>
      <c r="BJ1666" s="19" t="s">
        <v>80</v>
      </c>
      <c r="BK1666" s="242">
        <f>ROUND(I1666*H1666,2)</f>
        <v>0</v>
      </c>
      <c r="BL1666" s="19" t="s">
        <v>317</v>
      </c>
      <c r="BM1666" s="241" t="s">
        <v>1797</v>
      </c>
    </row>
    <row r="1667" s="13" customFormat="1">
      <c r="A1667" s="13"/>
      <c r="B1667" s="243"/>
      <c r="C1667" s="244"/>
      <c r="D1667" s="245" t="s">
        <v>211</v>
      </c>
      <c r="E1667" s="246" t="s">
        <v>1</v>
      </c>
      <c r="F1667" s="247" t="s">
        <v>1798</v>
      </c>
      <c r="G1667" s="244"/>
      <c r="H1667" s="246" t="s">
        <v>1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3" t="s">
        <v>211</v>
      </c>
      <c r="AU1667" s="253" t="s">
        <v>82</v>
      </c>
      <c r="AV1667" s="13" t="s">
        <v>80</v>
      </c>
      <c r="AW1667" s="13" t="s">
        <v>30</v>
      </c>
      <c r="AX1667" s="13" t="s">
        <v>73</v>
      </c>
      <c r="AY1667" s="253" t="s">
        <v>202</v>
      </c>
    </row>
    <row r="1668" s="14" customFormat="1">
      <c r="A1668" s="14"/>
      <c r="B1668" s="254"/>
      <c r="C1668" s="255"/>
      <c r="D1668" s="245" t="s">
        <v>211</v>
      </c>
      <c r="E1668" s="256" t="s">
        <v>1</v>
      </c>
      <c r="F1668" s="257" t="s">
        <v>1799</v>
      </c>
      <c r="G1668" s="255"/>
      <c r="H1668" s="258">
        <v>3.6000000000000001</v>
      </c>
      <c r="I1668" s="259"/>
      <c r="J1668" s="255"/>
      <c r="K1668" s="255"/>
      <c r="L1668" s="260"/>
      <c r="M1668" s="261"/>
      <c r="N1668" s="262"/>
      <c r="O1668" s="262"/>
      <c r="P1668" s="262"/>
      <c r="Q1668" s="262"/>
      <c r="R1668" s="262"/>
      <c r="S1668" s="262"/>
      <c r="T1668" s="26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4" t="s">
        <v>211</v>
      </c>
      <c r="AU1668" s="264" t="s">
        <v>82</v>
      </c>
      <c r="AV1668" s="14" t="s">
        <v>82</v>
      </c>
      <c r="AW1668" s="14" t="s">
        <v>30</v>
      </c>
      <c r="AX1668" s="14" t="s">
        <v>80</v>
      </c>
      <c r="AY1668" s="264" t="s">
        <v>202</v>
      </c>
    </row>
    <row r="1669" s="2" customFormat="1" ht="24.15" customHeight="1">
      <c r="A1669" s="40"/>
      <c r="B1669" s="41"/>
      <c r="C1669" s="230" t="s">
        <v>1800</v>
      </c>
      <c r="D1669" s="230" t="s">
        <v>204</v>
      </c>
      <c r="E1669" s="231" t="s">
        <v>1801</v>
      </c>
      <c r="F1669" s="232" t="s">
        <v>1802</v>
      </c>
      <c r="G1669" s="233" t="s">
        <v>844</v>
      </c>
      <c r="H1669" s="234">
        <v>16.600000000000001</v>
      </c>
      <c r="I1669" s="235"/>
      <c r="J1669" s="236">
        <f>ROUND(I1669*H1669,2)</f>
        <v>0</v>
      </c>
      <c r="K1669" s="232" t="s">
        <v>208</v>
      </c>
      <c r="L1669" s="46"/>
      <c r="M1669" s="237" t="s">
        <v>1</v>
      </c>
      <c r="N1669" s="238" t="s">
        <v>38</v>
      </c>
      <c r="O1669" s="93"/>
      <c r="P1669" s="239">
        <f>O1669*H1669</f>
        <v>0</v>
      </c>
      <c r="Q1669" s="239">
        <v>0</v>
      </c>
      <c r="R1669" s="239">
        <f>Q1669*H1669</f>
        <v>0</v>
      </c>
      <c r="S1669" s="239">
        <v>0.012319999999999999</v>
      </c>
      <c r="T1669" s="240">
        <f>S1669*H1669</f>
        <v>0.204512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1" t="s">
        <v>317</v>
      </c>
      <c r="AT1669" s="241" t="s">
        <v>204</v>
      </c>
      <c r="AU1669" s="241" t="s">
        <v>82</v>
      </c>
      <c r="AY1669" s="19" t="s">
        <v>202</v>
      </c>
      <c r="BE1669" s="242">
        <f>IF(N1669="základní",J1669,0)</f>
        <v>0</v>
      </c>
      <c r="BF1669" s="242">
        <f>IF(N1669="snížená",J1669,0)</f>
        <v>0</v>
      </c>
      <c r="BG1669" s="242">
        <f>IF(N1669="zákl. přenesená",J1669,0)</f>
        <v>0</v>
      </c>
      <c r="BH1669" s="242">
        <f>IF(N1669="sníž. přenesená",J1669,0)</f>
        <v>0</v>
      </c>
      <c r="BI1669" s="242">
        <f>IF(N1669="nulová",J1669,0)</f>
        <v>0</v>
      </c>
      <c r="BJ1669" s="19" t="s">
        <v>80</v>
      </c>
      <c r="BK1669" s="242">
        <f>ROUND(I1669*H1669,2)</f>
        <v>0</v>
      </c>
      <c r="BL1669" s="19" t="s">
        <v>317</v>
      </c>
      <c r="BM1669" s="241" t="s">
        <v>1803</v>
      </c>
    </row>
    <row r="1670" s="14" customFormat="1">
      <c r="A1670" s="14"/>
      <c r="B1670" s="254"/>
      <c r="C1670" s="255"/>
      <c r="D1670" s="245" t="s">
        <v>211</v>
      </c>
      <c r="E1670" s="256" t="s">
        <v>1</v>
      </c>
      <c r="F1670" s="257" t="s">
        <v>1804</v>
      </c>
      <c r="G1670" s="255"/>
      <c r="H1670" s="258">
        <v>16.600000000000001</v>
      </c>
      <c r="I1670" s="259"/>
      <c r="J1670" s="255"/>
      <c r="K1670" s="255"/>
      <c r="L1670" s="260"/>
      <c r="M1670" s="261"/>
      <c r="N1670" s="262"/>
      <c r="O1670" s="262"/>
      <c r="P1670" s="262"/>
      <c r="Q1670" s="262"/>
      <c r="R1670" s="262"/>
      <c r="S1670" s="262"/>
      <c r="T1670" s="26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4" t="s">
        <v>211</v>
      </c>
      <c r="AU1670" s="264" t="s">
        <v>82</v>
      </c>
      <c r="AV1670" s="14" t="s">
        <v>82</v>
      </c>
      <c r="AW1670" s="14" t="s">
        <v>30</v>
      </c>
      <c r="AX1670" s="14" t="s">
        <v>80</v>
      </c>
      <c r="AY1670" s="264" t="s">
        <v>202</v>
      </c>
    </row>
    <row r="1671" s="2" customFormat="1" ht="16.5" customHeight="1">
      <c r="A1671" s="40"/>
      <c r="B1671" s="41"/>
      <c r="C1671" s="230" t="s">
        <v>1805</v>
      </c>
      <c r="D1671" s="230" t="s">
        <v>204</v>
      </c>
      <c r="E1671" s="231" t="s">
        <v>1806</v>
      </c>
      <c r="F1671" s="232" t="s">
        <v>1807</v>
      </c>
      <c r="G1671" s="233" t="s">
        <v>254</v>
      </c>
      <c r="H1671" s="234">
        <v>3</v>
      </c>
      <c r="I1671" s="235"/>
      <c r="J1671" s="236">
        <f>ROUND(I1671*H1671,2)</f>
        <v>0</v>
      </c>
      <c r="K1671" s="232" t="s">
        <v>208</v>
      </c>
      <c r="L1671" s="46"/>
      <c r="M1671" s="237" t="s">
        <v>1</v>
      </c>
      <c r="N1671" s="238" t="s">
        <v>38</v>
      </c>
      <c r="O1671" s="93"/>
      <c r="P1671" s="239">
        <f>O1671*H1671</f>
        <v>0</v>
      </c>
      <c r="Q1671" s="239">
        <v>0</v>
      </c>
      <c r="R1671" s="239">
        <f>Q1671*H1671</f>
        <v>0</v>
      </c>
      <c r="S1671" s="239">
        <v>0.014999999999999999</v>
      </c>
      <c r="T1671" s="240">
        <f>S1671*H1671</f>
        <v>0.044999999999999998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41" t="s">
        <v>317</v>
      </c>
      <c r="AT1671" s="241" t="s">
        <v>204</v>
      </c>
      <c r="AU1671" s="241" t="s">
        <v>82</v>
      </c>
      <c r="AY1671" s="19" t="s">
        <v>202</v>
      </c>
      <c r="BE1671" s="242">
        <f>IF(N1671="základní",J1671,0)</f>
        <v>0</v>
      </c>
      <c r="BF1671" s="242">
        <f>IF(N1671="snížená",J1671,0)</f>
        <v>0</v>
      </c>
      <c r="BG1671" s="242">
        <f>IF(N1671="zákl. přenesená",J1671,0)</f>
        <v>0</v>
      </c>
      <c r="BH1671" s="242">
        <f>IF(N1671="sníž. přenesená",J1671,0)</f>
        <v>0</v>
      </c>
      <c r="BI1671" s="242">
        <f>IF(N1671="nulová",J1671,0)</f>
        <v>0</v>
      </c>
      <c r="BJ1671" s="19" t="s">
        <v>80</v>
      </c>
      <c r="BK1671" s="242">
        <f>ROUND(I1671*H1671,2)</f>
        <v>0</v>
      </c>
      <c r="BL1671" s="19" t="s">
        <v>317</v>
      </c>
      <c r="BM1671" s="241" t="s">
        <v>1808</v>
      </c>
    </row>
    <row r="1672" s="13" customFormat="1">
      <c r="A1672" s="13"/>
      <c r="B1672" s="243"/>
      <c r="C1672" s="244"/>
      <c r="D1672" s="245" t="s">
        <v>211</v>
      </c>
      <c r="E1672" s="246" t="s">
        <v>1</v>
      </c>
      <c r="F1672" s="247" t="s">
        <v>1809</v>
      </c>
      <c r="G1672" s="244"/>
      <c r="H1672" s="246" t="s">
        <v>1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3" t="s">
        <v>211</v>
      </c>
      <c r="AU1672" s="253" t="s">
        <v>82</v>
      </c>
      <c r="AV1672" s="13" t="s">
        <v>80</v>
      </c>
      <c r="AW1672" s="13" t="s">
        <v>30</v>
      </c>
      <c r="AX1672" s="13" t="s">
        <v>73</v>
      </c>
      <c r="AY1672" s="253" t="s">
        <v>202</v>
      </c>
    </row>
    <row r="1673" s="14" customFormat="1">
      <c r="A1673" s="14"/>
      <c r="B1673" s="254"/>
      <c r="C1673" s="255"/>
      <c r="D1673" s="245" t="s">
        <v>211</v>
      </c>
      <c r="E1673" s="256" t="s">
        <v>1</v>
      </c>
      <c r="F1673" s="257" t="s">
        <v>1810</v>
      </c>
      <c r="G1673" s="255"/>
      <c r="H1673" s="258">
        <v>3</v>
      </c>
      <c r="I1673" s="259"/>
      <c r="J1673" s="255"/>
      <c r="K1673" s="255"/>
      <c r="L1673" s="260"/>
      <c r="M1673" s="261"/>
      <c r="N1673" s="262"/>
      <c r="O1673" s="262"/>
      <c r="P1673" s="262"/>
      <c r="Q1673" s="262"/>
      <c r="R1673" s="262"/>
      <c r="S1673" s="262"/>
      <c r="T1673" s="26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4" t="s">
        <v>211</v>
      </c>
      <c r="AU1673" s="264" t="s">
        <v>82</v>
      </c>
      <c r="AV1673" s="14" t="s">
        <v>82</v>
      </c>
      <c r="AW1673" s="14" t="s">
        <v>30</v>
      </c>
      <c r="AX1673" s="14" t="s">
        <v>80</v>
      </c>
      <c r="AY1673" s="264" t="s">
        <v>202</v>
      </c>
    </row>
    <row r="1674" s="2" customFormat="1" ht="24.15" customHeight="1">
      <c r="A1674" s="40"/>
      <c r="B1674" s="41"/>
      <c r="C1674" s="230" t="s">
        <v>1811</v>
      </c>
      <c r="D1674" s="230" t="s">
        <v>204</v>
      </c>
      <c r="E1674" s="231" t="s">
        <v>1812</v>
      </c>
      <c r="F1674" s="232" t="s">
        <v>1813</v>
      </c>
      <c r="G1674" s="233" t="s">
        <v>844</v>
      </c>
      <c r="H1674" s="234">
        <v>12.32</v>
      </c>
      <c r="I1674" s="235"/>
      <c r="J1674" s="236">
        <f>ROUND(I1674*H1674,2)</f>
        <v>0</v>
      </c>
      <c r="K1674" s="232" t="s">
        <v>208</v>
      </c>
      <c r="L1674" s="46"/>
      <c r="M1674" s="237" t="s">
        <v>1</v>
      </c>
      <c r="N1674" s="238" t="s">
        <v>38</v>
      </c>
      <c r="O1674" s="93"/>
      <c r="P1674" s="239">
        <f>O1674*H1674</f>
        <v>0</v>
      </c>
      <c r="Q1674" s="239">
        <v>0</v>
      </c>
      <c r="R1674" s="239">
        <f>Q1674*H1674</f>
        <v>0</v>
      </c>
      <c r="S1674" s="239">
        <v>0.0044000000000000003</v>
      </c>
      <c r="T1674" s="240">
        <f>S1674*H1674</f>
        <v>0.054208000000000006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1" t="s">
        <v>317</v>
      </c>
      <c r="AT1674" s="241" t="s">
        <v>204</v>
      </c>
      <c r="AU1674" s="241" t="s">
        <v>82</v>
      </c>
      <c r="AY1674" s="19" t="s">
        <v>202</v>
      </c>
      <c r="BE1674" s="242">
        <f>IF(N1674="základní",J1674,0)</f>
        <v>0</v>
      </c>
      <c r="BF1674" s="242">
        <f>IF(N1674="snížená",J1674,0)</f>
        <v>0</v>
      </c>
      <c r="BG1674" s="242">
        <f>IF(N1674="zákl. přenesená",J1674,0)</f>
        <v>0</v>
      </c>
      <c r="BH1674" s="242">
        <f>IF(N1674="sníž. přenesená",J1674,0)</f>
        <v>0</v>
      </c>
      <c r="BI1674" s="242">
        <f>IF(N1674="nulová",J1674,0)</f>
        <v>0</v>
      </c>
      <c r="BJ1674" s="19" t="s">
        <v>80</v>
      </c>
      <c r="BK1674" s="242">
        <f>ROUND(I1674*H1674,2)</f>
        <v>0</v>
      </c>
      <c r="BL1674" s="19" t="s">
        <v>317</v>
      </c>
      <c r="BM1674" s="241" t="s">
        <v>1814</v>
      </c>
    </row>
    <row r="1675" s="14" customFormat="1">
      <c r="A1675" s="14"/>
      <c r="B1675" s="254"/>
      <c r="C1675" s="255"/>
      <c r="D1675" s="245" t="s">
        <v>211</v>
      </c>
      <c r="E1675" s="256" t="s">
        <v>1</v>
      </c>
      <c r="F1675" s="257" t="s">
        <v>1815</v>
      </c>
      <c r="G1675" s="255"/>
      <c r="H1675" s="258">
        <v>12.32</v>
      </c>
      <c r="I1675" s="259"/>
      <c r="J1675" s="255"/>
      <c r="K1675" s="255"/>
      <c r="L1675" s="260"/>
      <c r="M1675" s="261"/>
      <c r="N1675" s="262"/>
      <c r="O1675" s="262"/>
      <c r="P1675" s="262"/>
      <c r="Q1675" s="262"/>
      <c r="R1675" s="262"/>
      <c r="S1675" s="262"/>
      <c r="T1675" s="26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4" t="s">
        <v>211</v>
      </c>
      <c r="AU1675" s="264" t="s">
        <v>82</v>
      </c>
      <c r="AV1675" s="14" t="s">
        <v>82</v>
      </c>
      <c r="AW1675" s="14" t="s">
        <v>30</v>
      </c>
      <c r="AX1675" s="14" t="s">
        <v>80</v>
      </c>
      <c r="AY1675" s="264" t="s">
        <v>202</v>
      </c>
    </row>
    <row r="1676" s="2" customFormat="1" ht="24.15" customHeight="1">
      <c r="A1676" s="40"/>
      <c r="B1676" s="41"/>
      <c r="C1676" s="230" t="s">
        <v>1816</v>
      </c>
      <c r="D1676" s="230" t="s">
        <v>204</v>
      </c>
      <c r="E1676" s="231" t="s">
        <v>1817</v>
      </c>
      <c r="F1676" s="232" t="s">
        <v>1818</v>
      </c>
      <c r="G1676" s="233" t="s">
        <v>844</v>
      </c>
      <c r="H1676" s="234">
        <v>31.231999999999999</v>
      </c>
      <c r="I1676" s="235"/>
      <c r="J1676" s="236">
        <f>ROUND(I1676*H1676,2)</f>
        <v>0</v>
      </c>
      <c r="K1676" s="232" t="s">
        <v>208</v>
      </c>
      <c r="L1676" s="46"/>
      <c r="M1676" s="237" t="s">
        <v>1</v>
      </c>
      <c r="N1676" s="238" t="s">
        <v>38</v>
      </c>
      <c r="O1676" s="93"/>
      <c r="P1676" s="239">
        <f>O1676*H1676</f>
        <v>0</v>
      </c>
      <c r="Q1676" s="239">
        <v>0</v>
      </c>
      <c r="R1676" s="239">
        <f>Q1676*H1676</f>
        <v>0</v>
      </c>
      <c r="S1676" s="239">
        <v>0.0088000000000000005</v>
      </c>
      <c r="T1676" s="240">
        <f>S1676*H1676</f>
        <v>0.27484160000000002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41" t="s">
        <v>317</v>
      </c>
      <c r="AT1676" s="241" t="s">
        <v>204</v>
      </c>
      <c r="AU1676" s="241" t="s">
        <v>82</v>
      </c>
      <c r="AY1676" s="19" t="s">
        <v>202</v>
      </c>
      <c r="BE1676" s="242">
        <f>IF(N1676="základní",J1676,0)</f>
        <v>0</v>
      </c>
      <c r="BF1676" s="242">
        <f>IF(N1676="snížená",J1676,0)</f>
        <v>0</v>
      </c>
      <c r="BG1676" s="242">
        <f>IF(N1676="zákl. přenesená",J1676,0)</f>
        <v>0</v>
      </c>
      <c r="BH1676" s="242">
        <f>IF(N1676="sníž. přenesená",J1676,0)</f>
        <v>0</v>
      </c>
      <c r="BI1676" s="242">
        <f>IF(N1676="nulová",J1676,0)</f>
        <v>0</v>
      </c>
      <c r="BJ1676" s="19" t="s">
        <v>80</v>
      </c>
      <c r="BK1676" s="242">
        <f>ROUND(I1676*H1676,2)</f>
        <v>0</v>
      </c>
      <c r="BL1676" s="19" t="s">
        <v>317</v>
      </c>
      <c r="BM1676" s="241" t="s">
        <v>1819</v>
      </c>
    </row>
    <row r="1677" s="14" customFormat="1">
      <c r="A1677" s="14"/>
      <c r="B1677" s="254"/>
      <c r="C1677" s="255"/>
      <c r="D1677" s="245" t="s">
        <v>211</v>
      </c>
      <c r="E1677" s="256" t="s">
        <v>1</v>
      </c>
      <c r="F1677" s="257" t="s">
        <v>1820</v>
      </c>
      <c r="G1677" s="255"/>
      <c r="H1677" s="258">
        <v>31.231999999999999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4" t="s">
        <v>211</v>
      </c>
      <c r="AU1677" s="264" t="s">
        <v>82</v>
      </c>
      <c r="AV1677" s="14" t="s">
        <v>82</v>
      </c>
      <c r="AW1677" s="14" t="s">
        <v>30</v>
      </c>
      <c r="AX1677" s="14" t="s">
        <v>80</v>
      </c>
      <c r="AY1677" s="264" t="s">
        <v>202</v>
      </c>
    </row>
    <row r="1678" s="2" customFormat="1" ht="16.5" customHeight="1">
      <c r="A1678" s="40"/>
      <c r="B1678" s="41"/>
      <c r="C1678" s="230" t="s">
        <v>1821</v>
      </c>
      <c r="D1678" s="230" t="s">
        <v>204</v>
      </c>
      <c r="E1678" s="231" t="s">
        <v>1822</v>
      </c>
      <c r="F1678" s="232" t="s">
        <v>1823</v>
      </c>
      <c r="G1678" s="233" t="s">
        <v>466</v>
      </c>
      <c r="H1678" s="234">
        <v>1</v>
      </c>
      <c r="I1678" s="235"/>
      <c r="J1678" s="236">
        <f>ROUND(I1678*H1678,2)</f>
        <v>0</v>
      </c>
      <c r="K1678" s="232" t="s">
        <v>208</v>
      </c>
      <c r="L1678" s="46"/>
      <c r="M1678" s="237" t="s">
        <v>1</v>
      </c>
      <c r="N1678" s="238" t="s">
        <v>38</v>
      </c>
      <c r="O1678" s="93"/>
      <c r="P1678" s="239">
        <f>O1678*H1678</f>
        <v>0</v>
      </c>
      <c r="Q1678" s="239">
        <v>0</v>
      </c>
      <c r="R1678" s="239">
        <f>Q1678*H1678</f>
        <v>0</v>
      </c>
      <c r="S1678" s="239">
        <v>0.20000000000000001</v>
      </c>
      <c r="T1678" s="240">
        <f>S1678*H1678</f>
        <v>0.20000000000000001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41" t="s">
        <v>209</v>
      </c>
      <c r="AT1678" s="241" t="s">
        <v>204</v>
      </c>
      <c r="AU1678" s="241" t="s">
        <v>82</v>
      </c>
      <c r="AY1678" s="19" t="s">
        <v>202</v>
      </c>
      <c r="BE1678" s="242">
        <f>IF(N1678="základní",J1678,0)</f>
        <v>0</v>
      </c>
      <c r="BF1678" s="242">
        <f>IF(N1678="snížená",J1678,0)</f>
        <v>0</v>
      </c>
      <c r="BG1678" s="242">
        <f>IF(N1678="zákl. přenesená",J1678,0)</f>
        <v>0</v>
      </c>
      <c r="BH1678" s="242">
        <f>IF(N1678="sníž. přenesená",J1678,0)</f>
        <v>0</v>
      </c>
      <c r="BI1678" s="242">
        <f>IF(N1678="nulová",J1678,0)</f>
        <v>0</v>
      </c>
      <c r="BJ1678" s="19" t="s">
        <v>80</v>
      </c>
      <c r="BK1678" s="242">
        <f>ROUND(I1678*H1678,2)</f>
        <v>0</v>
      </c>
      <c r="BL1678" s="19" t="s">
        <v>209</v>
      </c>
      <c r="BM1678" s="241" t="s">
        <v>1824</v>
      </c>
    </row>
    <row r="1679" s="2" customFormat="1" ht="21.75" customHeight="1">
      <c r="A1679" s="40"/>
      <c r="B1679" s="41"/>
      <c r="C1679" s="230" t="s">
        <v>1825</v>
      </c>
      <c r="D1679" s="230" t="s">
        <v>204</v>
      </c>
      <c r="E1679" s="231" t="s">
        <v>1826</v>
      </c>
      <c r="F1679" s="232" t="s">
        <v>1827</v>
      </c>
      <c r="G1679" s="233" t="s">
        <v>254</v>
      </c>
      <c r="H1679" s="234">
        <v>38.93</v>
      </c>
      <c r="I1679" s="235"/>
      <c r="J1679" s="236">
        <f>ROUND(I1679*H1679,2)</f>
        <v>0</v>
      </c>
      <c r="K1679" s="232" t="s">
        <v>208</v>
      </c>
      <c r="L1679" s="46"/>
      <c r="M1679" s="237" t="s">
        <v>1</v>
      </c>
      <c r="N1679" s="238" t="s">
        <v>38</v>
      </c>
      <c r="O1679" s="93"/>
      <c r="P1679" s="239">
        <f>O1679*H1679</f>
        <v>0</v>
      </c>
      <c r="Q1679" s="239">
        <v>0</v>
      </c>
      <c r="R1679" s="239">
        <f>Q1679*H1679</f>
        <v>0</v>
      </c>
      <c r="S1679" s="239">
        <v>0.014</v>
      </c>
      <c r="T1679" s="240">
        <f>S1679*H1679</f>
        <v>0.54502000000000006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41" t="s">
        <v>317</v>
      </c>
      <c r="AT1679" s="241" t="s">
        <v>204</v>
      </c>
      <c r="AU1679" s="241" t="s">
        <v>82</v>
      </c>
      <c r="AY1679" s="19" t="s">
        <v>202</v>
      </c>
      <c r="BE1679" s="242">
        <f>IF(N1679="základní",J1679,0)</f>
        <v>0</v>
      </c>
      <c r="BF1679" s="242">
        <f>IF(N1679="snížená",J1679,0)</f>
        <v>0</v>
      </c>
      <c r="BG1679" s="242">
        <f>IF(N1679="zákl. přenesená",J1679,0)</f>
        <v>0</v>
      </c>
      <c r="BH1679" s="242">
        <f>IF(N1679="sníž. přenesená",J1679,0)</f>
        <v>0</v>
      </c>
      <c r="BI1679" s="242">
        <f>IF(N1679="nulová",J1679,0)</f>
        <v>0</v>
      </c>
      <c r="BJ1679" s="19" t="s">
        <v>80</v>
      </c>
      <c r="BK1679" s="242">
        <f>ROUND(I1679*H1679,2)</f>
        <v>0</v>
      </c>
      <c r="BL1679" s="19" t="s">
        <v>317</v>
      </c>
      <c r="BM1679" s="241" t="s">
        <v>1828</v>
      </c>
    </row>
    <row r="1680" s="13" customFormat="1">
      <c r="A1680" s="13"/>
      <c r="B1680" s="243"/>
      <c r="C1680" s="244"/>
      <c r="D1680" s="245" t="s">
        <v>211</v>
      </c>
      <c r="E1680" s="246" t="s">
        <v>1</v>
      </c>
      <c r="F1680" s="247" t="s">
        <v>757</v>
      </c>
      <c r="G1680" s="244"/>
      <c r="H1680" s="246" t="s">
        <v>1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3" t="s">
        <v>211</v>
      </c>
      <c r="AU1680" s="253" t="s">
        <v>82</v>
      </c>
      <c r="AV1680" s="13" t="s">
        <v>80</v>
      </c>
      <c r="AW1680" s="13" t="s">
        <v>30</v>
      </c>
      <c r="AX1680" s="13" t="s">
        <v>73</v>
      </c>
      <c r="AY1680" s="253" t="s">
        <v>202</v>
      </c>
    </row>
    <row r="1681" s="14" customFormat="1">
      <c r="A1681" s="14"/>
      <c r="B1681" s="254"/>
      <c r="C1681" s="255"/>
      <c r="D1681" s="245" t="s">
        <v>211</v>
      </c>
      <c r="E1681" s="256" t="s">
        <v>1</v>
      </c>
      <c r="F1681" s="257" t="s">
        <v>1349</v>
      </c>
      <c r="G1681" s="255"/>
      <c r="H1681" s="258">
        <v>19.73</v>
      </c>
      <c r="I1681" s="259"/>
      <c r="J1681" s="255"/>
      <c r="K1681" s="255"/>
      <c r="L1681" s="260"/>
      <c r="M1681" s="261"/>
      <c r="N1681" s="262"/>
      <c r="O1681" s="262"/>
      <c r="P1681" s="262"/>
      <c r="Q1681" s="262"/>
      <c r="R1681" s="262"/>
      <c r="S1681" s="262"/>
      <c r="T1681" s="26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4" t="s">
        <v>211</v>
      </c>
      <c r="AU1681" s="264" t="s">
        <v>82</v>
      </c>
      <c r="AV1681" s="14" t="s">
        <v>82</v>
      </c>
      <c r="AW1681" s="14" t="s">
        <v>30</v>
      </c>
      <c r="AX1681" s="14" t="s">
        <v>73</v>
      </c>
      <c r="AY1681" s="264" t="s">
        <v>202</v>
      </c>
    </row>
    <row r="1682" s="13" customFormat="1">
      <c r="A1682" s="13"/>
      <c r="B1682" s="243"/>
      <c r="C1682" s="244"/>
      <c r="D1682" s="245" t="s">
        <v>211</v>
      </c>
      <c r="E1682" s="246" t="s">
        <v>1</v>
      </c>
      <c r="F1682" s="247" t="s">
        <v>558</v>
      </c>
      <c r="G1682" s="244"/>
      <c r="H1682" s="246" t="s">
        <v>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3" t="s">
        <v>211</v>
      </c>
      <c r="AU1682" s="253" t="s">
        <v>82</v>
      </c>
      <c r="AV1682" s="13" t="s">
        <v>80</v>
      </c>
      <c r="AW1682" s="13" t="s">
        <v>30</v>
      </c>
      <c r="AX1682" s="13" t="s">
        <v>73</v>
      </c>
      <c r="AY1682" s="253" t="s">
        <v>202</v>
      </c>
    </row>
    <row r="1683" s="14" customFormat="1">
      <c r="A1683" s="14"/>
      <c r="B1683" s="254"/>
      <c r="C1683" s="255"/>
      <c r="D1683" s="245" t="s">
        <v>211</v>
      </c>
      <c r="E1683" s="256" t="s">
        <v>1</v>
      </c>
      <c r="F1683" s="257" t="s">
        <v>1350</v>
      </c>
      <c r="G1683" s="255"/>
      <c r="H1683" s="258">
        <v>19.199999999999999</v>
      </c>
      <c r="I1683" s="259"/>
      <c r="J1683" s="255"/>
      <c r="K1683" s="255"/>
      <c r="L1683" s="260"/>
      <c r="M1683" s="261"/>
      <c r="N1683" s="262"/>
      <c r="O1683" s="262"/>
      <c r="P1683" s="262"/>
      <c r="Q1683" s="262"/>
      <c r="R1683" s="262"/>
      <c r="S1683" s="262"/>
      <c r="T1683" s="26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4" t="s">
        <v>211</v>
      </c>
      <c r="AU1683" s="264" t="s">
        <v>82</v>
      </c>
      <c r="AV1683" s="14" t="s">
        <v>82</v>
      </c>
      <c r="AW1683" s="14" t="s">
        <v>30</v>
      </c>
      <c r="AX1683" s="14" t="s">
        <v>73</v>
      </c>
      <c r="AY1683" s="264" t="s">
        <v>202</v>
      </c>
    </row>
    <row r="1684" s="15" customFormat="1">
      <c r="A1684" s="15"/>
      <c r="B1684" s="265"/>
      <c r="C1684" s="266"/>
      <c r="D1684" s="245" t="s">
        <v>211</v>
      </c>
      <c r="E1684" s="267" t="s">
        <v>1</v>
      </c>
      <c r="F1684" s="268" t="s">
        <v>222</v>
      </c>
      <c r="G1684" s="266"/>
      <c r="H1684" s="269">
        <v>38.93</v>
      </c>
      <c r="I1684" s="270"/>
      <c r="J1684" s="266"/>
      <c r="K1684" s="266"/>
      <c r="L1684" s="271"/>
      <c r="M1684" s="272"/>
      <c r="N1684" s="273"/>
      <c r="O1684" s="273"/>
      <c r="P1684" s="273"/>
      <c r="Q1684" s="273"/>
      <c r="R1684" s="273"/>
      <c r="S1684" s="273"/>
      <c r="T1684" s="274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5" t="s">
        <v>211</v>
      </c>
      <c r="AU1684" s="275" t="s">
        <v>82</v>
      </c>
      <c r="AV1684" s="15" t="s">
        <v>209</v>
      </c>
      <c r="AW1684" s="15" t="s">
        <v>30</v>
      </c>
      <c r="AX1684" s="15" t="s">
        <v>80</v>
      </c>
      <c r="AY1684" s="275" t="s">
        <v>202</v>
      </c>
    </row>
    <row r="1685" s="2" customFormat="1" ht="24.15" customHeight="1">
      <c r="A1685" s="40"/>
      <c r="B1685" s="41"/>
      <c r="C1685" s="230" t="s">
        <v>1829</v>
      </c>
      <c r="D1685" s="230" t="s">
        <v>204</v>
      </c>
      <c r="E1685" s="231" t="s">
        <v>1830</v>
      </c>
      <c r="F1685" s="232" t="s">
        <v>1831</v>
      </c>
      <c r="G1685" s="233" t="s">
        <v>254</v>
      </c>
      <c r="H1685" s="234">
        <v>34.770000000000003</v>
      </c>
      <c r="I1685" s="235"/>
      <c r="J1685" s="236">
        <f>ROUND(I1685*H1685,2)</f>
        <v>0</v>
      </c>
      <c r="K1685" s="232" t="s">
        <v>208</v>
      </c>
      <c r="L1685" s="46"/>
      <c r="M1685" s="237" t="s">
        <v>1</v>
      </c>
      <c r="N1685" s="238" t="s">
        <v>38</v>
      </c>
      <c r="O1685" s="93"/>
      <c r="P1685" s="239">
        <f>O1685*H1685</f>
        <v>0</v>
      </c>
      <c r="Q1685" s="239">
        <v>0</v>
      </c>
      <c r="R1685" s="239">
        <f>Q1685*H1685</f>
        <v>0</v>
      </c>
      <c r="S1685" s="239">
        <v>0.014</v>
      </c>
      <c r="T1685" s="240">
        <f>S1685*H1685</f>
        <v>0.48678000000000005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41" t="s">
        <v>317</v>
      </c>
      <c r="AT1685" s="241" t="s">
        <v>204</v>
      </c>
      <c r="AU1685" s="241" t="s">
        <v>82</v>
      </c>
      <c r="AY1685" s="19" t="s">
        <v>202</v>
      </c>
      <c r="BE1685" s="242">
        <f>IF(N1685="základní",J1685,0)</f>
        <v>0</v>
      </c>
      <c r="BF1685" s="242">
        <f>IF(N1685="snížená",J1685,0)</f>
        <v>0</v>
      </c>
      <c r="BG1685" s="242">
        <f>IF(N1685="zákl. přenesená",J1685,0)</f>
        <v>0</v>
      </c>
      <c r="BH1685" s="242">
        <f>IF(N1685="sníž. přenesená",J1685,0)</f>
        <v>0</v>
      </c>
      <c r="BI1685" s="242">
        <f>IF(N1685="nulová",J1685,0)</f>
        <v>0</v>
      </c>
      <c r="BJ1685" s="19" t="s">
        <v>80</v>
      </c>
      <c r="BK1685" s="242">
        <f>ROUND(I1685*H1685,2)</f>
        <v>0</v>
      </c>
      <c r="BL1685" s="19" t="s">
        <v>317</v>
      </c>
      <c r="BM1685" s="241" t="s">
        <v>1832</v>
      </c>
    </row>
    <row r="1686" s="13" customFormat="1">
      <c r="A1686" s="13"/>
      <c r="B1686" s="243"/>
      <c r="C1686" s="244"/>
      <c r="D1686" s="245" t="s">
        <v>211</v>
      </c>
      <c r="E1686" s="246" t="s">
        <v>1</v>
      </c>
      <c r="F1686" s="247" t="s">
        <v>754</v>
      </c>
      <c r="G1686" s="244"/>
      <c r="H1686" s="246" t="s">
        <v>1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3" t="s">
        <v>211</v>
      </c>
      <c r="AU1686" s="253" t="s">
        <v>82</v>
      </c>
      <c r="AV1686" s="13" t="s">
        <v>80</v>
      </c>
      <c r="AW1686" s="13" t="s">
        <v>30</v>
      </c>
      <c r="AX1686" s="13" t="s">
        <v>73</v>
      </c>
      <c r="AY1686" s="253" t="s">
        <v>202</v>
      </c>
    </row>
    <row r="1687" s="14" customFormat="1">
      <c r="A1687" s="14"/>
      <c r="B1687" s="254"/>
      <c r="C1687" s="255"/>
      <c r="D1687" s="245" t="s">
        <v>211</v>
      </c>
      <c r="E1687" s="256" t="s">
        <v>1</v>
      </c>
      <c r="F1687" s="257" t="s">
        <v>1347</v>
      </c>
      <c r="G1687" s="255"/>
      <c r="H1687" s="258">
        <v>3.1299999999999999</v>
      </c>
      <c r="I1687" s="259"/>
      <c r="J1687" s="255"/>
      <c r="K1687" s="255"/>
      <c r="L1687" s="260"/>
      <c r="M1687" s="261"/>
      <c r="N1687" s="262"/>
      <c r="O1687" s="262"/>
      <c r="P1687" s="262"/>
      <c r="Q1687" s="262"/>
      <c r="R1687" s="262"/>
      <c r="S1687" s="262"/>
      <c r="T1687" s="26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4" t="s">
        <v>211</v>
      </c>
      <c r="AU1687" s="264" t="s">
        <v>82</v>
      </c>
      <c r="AV1687" s="14" t="s">
        <v>82</v>
      </c>
      <c r="AW1687" s="14" t="s">
        <v>30</v>
      </c>
      <c r="AX1687" s="14" t="s">
        <v>73</v>
      </c>
      <c r="AY1687" s="264" t="s">
        <v>202</v>
      </c>
    </row>
    <row r="1688" s="13" customFormat="1">
      <c r="A1688" s="13"/>
      <c r="B1688" s="243"/>
      <c r="C1688" s="244"/>
      <c r="D1688" s="245" t="s">
        <v>211</v>
      </c>
      <c r="E1688" s="246" t="s">
        <v>1</v>
      </c>
      <c r="F1688" s="247" t="s">
        <v>775</v>
      </c>
      <c r="G1688" s="244"/>
      <c r="H1688" s="246" t="s">
        <v>1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3" t="s">
        <v>211</v>
      </c>
      <c r="AU1688" s="253" t="s">
        <v>82</v>
      </c>
      <c r="AV1688" s="13" t="s">
        <v>80</v>
      </c>
      <c r="AW1688" s="13" t="s">
        <v>30</v>
      </c>
      <c r="AX1688" s="13" t="s">
        <v>73</v>
      </c>
      <c r="AY1688" s="253" t="s">
        <v>202</v>
      </c>
    </row>
    <row r="1689" s="14" customFormat="1">
      <c r="A1689" s="14"/>
      <c r="B1689" s="254"/>
      <c r="C1689" s="255"/>
      <c r="D1689" s="245" t="s">
        <v>211</v>
      </c>
      <c r="E1689" s="256" t="s">
        <v>1</v>
      </c>
      <c r="F1689" s="257" t="s">
        <v>1000</v>
      </c>
      <c r="G1689" s="255"/>
      <c r="H1689" s="258">
        <v>14.460000000000001</v>
      </c>
      <c r="I1689" s="259"/>
      <c r="J1689" s="255"/>
      <c r="K1689" s="255"/>
      <c r="L1689" s="260"/>
      <c r="M1689" s="261"/>
      <c r="N1689" s="262"/>
      <c r="O1689" s="262"/>
      <c r="P1689" s="262"/>
      <c r="Q1689" s="262"/>
      <c r="R1689" s="262"/>
      <c r="S1689" s="262"/>
      <c r="T1689" s="26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4" t="s">
        <v>211</v>
      </c>
      <c r="AU1689" s="264" t="s">
        <v>82</v>
      </c>
      <c r="AV1689" s="14" t="s">
        <v>82</v>
      </c>
      <c r="AW1689" s="14" t="s">
        <v>30</v>
      </c>
      <c r="AX1689" s="14" t="s">
        <v>73</v>
      </c>
      <c r="AY1689" s="264" t="s">
        <v>202</v>
      </c>
    </row>
    <row r="1690" s="13" customFormat="1">
      <c r="A1690" s="13"/>
      <c r="B1690" s="243"/>
      <c r="C1690" s="244"/>
      <c r="D1690" s="245" t="s">
        <v>211</v>
      </c>
      <c r="E1690" s="246" t="s">
        <v>1</v>
      </c>
      <c r="F1690" s="247" t="s">
        <v>777</v>
      </c>
      <c r="G1690" s="244"/>
      <c r="H1690" s="246" t="s">
        <v>1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3" t="s">
        <v>211</v>
      </c>
      <c r="AU1690" s="253" t="s">
        <v>82</v>
      </c>
      <c r="AV1690" s="13" t="s">
        <v>80</v>
      </c>
      <c r="AW1690" s="13" t="s">
        <v>30</v>
      </c>
      <c r="AX1690" s="13" t="s">
        <v>73</v>
      </c>
      <c r="AY1690" s="253" t="s">
        <v>202</v>
      </c>
    </row>
    <row r="1691" s="14" customFormat="1">
      <c r="A1691" s="14"/>
      <c r="B1691" s="254"/>
      <c r="C1691" s="255"/>
      <c r="D1691" s="245" t="s">
        <v>211</v>
      </c>
      <c r="E1691" s="256" t="s">
        <v>1</v>
      </c>
      <c r="F1691" s="257" t="s">
        <v>1348</v>
      </c>
      <c r="G1691" s="255"/>
      <c r="H1691" s="258">
        <v>17.18</v>
      </c>
      <c r="I1691" s="259"/>
      <c r="J1691" s="255"/>
      <c r="K1691" s="255"/>
      <c r="L1691" s="260"/>
      <c r="M1691" s="261"/>
      <c r="N1691" s="262"/>
      <c r="O1691" s="262"/>
      <c r="P1691" s="262"/>
      <c r="Q1691" s="262"/>
      <c r="R1691" s="262"/>
      <c r="S1691" s="262"/>
      <c r="T1691" s="26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4" t="s">
        <v>211</v>
      </c>
      <c r="AU1691" s="264" t="s">
        <v>82</v>
      </c>
      <c r="AV1691" s="14" t="s">
        <v>82</v>
      </c>
      <c r="AW1691" s="14" t="s">
        <v>30</v>
      </c>
      <c r="AX1691" s="14" t="s">
        <v>73</v>
      </c>
      <c r="AY1691" s="264" t="s">
        <v>202</v>
      </c>
    </row>
    <row r="1692" s="15" customFormat="1">
      <c r="A1692" s="15"/>
      <c r="B1692" s="265"/>
      <c r="C1692" s="266"/>
      <c r="D1692" s="245" t="s">
        <v>211</v>
      </c>
      <c r="E1692" s="267" t="s">
        <v>1</v>
      </c>
      <c r="F1692" s="268" t="s">
        <v>222</v>
      </c>
      <c r="G1692" s="266"/>
      <c r="H1692" s="269">
        <v>34.769999999999996</v>
      </c>
      <c r="I1692" s="270"/>
      <c r="J1692" s="266"/>
      <c r="K1692" s="266"/>
      <c r="L1692" s="271"/>
      <c r="M1692" s="272"/>
      <c r="N1692" s="273"/>
      <c r="O1692" s="273"/>
      <c r="P1692" s="273"/>
      <c r="Q1692" s="273"/>
      <c r="R1692" s="273"/>
      <c r="S1692" s="273"/>
      <c r="T1692" s="274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75" t="s">
        <v>211</v>
      </c>
      <c r="AU1692" s="275" t="s">
        <v>82</v>
      </c>
      <c r="AV1692" s="15" t="s">
        <v>209</v>
      </c>
      <c r="AW1692" s="15" t="s">
        <v>30</v>
      </c>
      <c r="AX1692" s="15" t="s">
        <v>80</v>
      </c>
      <c r="AY1692" s="275" t="s">
        <v>202</v>
      </c>
    </row>
    <row r="1693" s="2" customFormat="1" ht="24.15" customHeight="1">
      <c r="A1693" s="40"/>
      <c r="B1693" s="41"/>
      <c r="C1693" s="230" t="s">
        <v>1833</v>
      </c>
      <c r="D1693" s="230" t="s">
        <v>204</v>
      </c>
      <c r="E1693" s="231" t="s">
        <v>1834</v>
      </c>
      <c r="F1693" s="232" t="s">
        <v>1835</v>
      </c>
      <c r="G1693" s="233" t="s">
        <v>844</v>
      </c>
      <c r="H1693" s="234">
        <v>100.74</v>
      </c>
      <c r="I1693" s="235"/>
      <c r="J1693" s="236">
        <f>ROUND(I1693*H1693,2)</f>
        <v>0</v>
      </c>
      <c r="K1693" s="232" t="s">
        <v>208</v>
      </c>
      <c r="L1693" s="46"/>
      <c r="M1693" s="237" t="s">
        <v>1</v>
      </c>
      <c r="N1693" s="238" t="s">
        <v>38</v>
      </c>
      <c r="O1693" s="93"/>
      <c r="P1693" s="239">
        <f>O1693*H1693</f>
        <v>0</v>
      </c>
      <c r="Q1693" s="239">
        <v>0</v>
      </c>
      <c r="R1693" s="239">
        <f>Q1693*H1693</f>
        <v>0</v>
      </c>
      <c r="S1693" s="239">
        <v>0</v>
      </c>
      <c r="T1693" s="240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41" t="s">
        <v>317</v>
      </c>
      <c r="AT1693" s="241" t="s">
        <v>204</v>
      </c>
      <c r="AU1693" s="241" t="s">
        <v>82</v>
      </c>
      <c r="AY1693" s="19" t="s">
        <v>202</v>
      </c>
      <c r="BE1693" s="242">
        <f>IF(N1693="základní",J1693,0)</f>
        <v>0</v>
      </c>
      <c r="BF1693" s="242">
        <f>IF(N1693="snížená",J1693,0)</f>
        <v>0</v>
      </c>
      <c r="BG1693" s="242">
        <f>IF(N1693="zákl. přenesená",J1693,0)</f>
        <v>0</v>
      </c>
      <c r="BH1693" s="242">
        <f>IF(N1693="sníž. přenesená",J1693,0)</f>
        <v>0</v>
      </c>
      <c r="BI1693" s="242">
        <f>IF(N1693="nulová",J1693,0)</f>
        <v>0</v>
      </c>
      <c r="BJ1693" s="19" t="s">
        <v>80</v>
      </c>
      <c r="BK1693" s="242">
        <f>ROUND(I1693*H1693,2)</f>
        <v>0</v>
      </c>
      <c r="BL1693" s="19" t="s">
        <v>317</v>
      </c>
      <c r="BM1693" s="241" t="s">
        <v>1836</v>
      </c>
    </row>
    <row r="1694" s="13" customFormat="1">
      <c r="A1694" s="13"/>
      <c r="B1694" s="243"/>
      <c r="C1694" s="244"/>
      <c r="D1694" s="245" t="s">
        <v>211</v>
      </c>
      <c r="E1694" s="246" t="s">
        <v>1</v>
      </c>
      <c r="F1694" s="247" t="s">
        <v>1837</v>
      </c>
      <c r="G1694" s="244"/>
      <c r="H1694" s="246" t="s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3" t="s">
        <v>211</v>
      </c>
      <c r="AU1694" s="253" t="s">
        <v>82</v>
      </c>
      <c r="AV1694" s="13" t="s">
        <v>80</v>
      </c>
      <c r="AW1694" s="13" t="s">
        <v>30</v>
      </c>
      <c r="AX1694" s="13" t="s">
        <v>73</v>
      </c>
      <c r="AY1694" s="253" t="s">
        <v>202</v>
      </c>
    </row>
    <row r="1695" s="14" customFormat="1">
      <c r="A1695" s="14"/>
      <c r="B1695" s="254"/>
      <c r="C1695" s="255"/>
      <c r="D1695" s="245" t="s">
        <v>211</v>
      </c>
      <c r="E1695" s="256" t="s">
        <v>1</v>
      </c>
      <c r="F1695" s="257" t="s">
        <v>1838</v>
      </c>
      <c r="G1695" s="255"/>
      <c r="H1695" s="258">
        <v>100.74</v>
      </c>
      <c r="I1695" s="259"/>
      <c r="J1695" s="255"/>
      <c r="K1695" s="255"/>
      <c r="L1695" s="260"/>
      <c r="M1695" s="261"/>
      <c r="N1695" s="262"/>
      <c r="O1695" s="262"/>
      <c r="P1695" s="262"/>
      <c r="Q1695" s="262"/>
      <c r="R1695" s="262"/>
      <c r="S1695" s="262"/>
      <c r="T1695" s="26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4" t="s">
        <v>211</v>
      </c>
      <c r="AU1695" s="264" t="s">
        <v>82</v>
      </c>
      <c r="AV1695" s="14" t="s">
        <v>82</v>
      </c>
      <c r="AW1695" s="14" t="s">
        <v>30</v>
      </c>
      <c r="AX1695" s="14" t="s">
        <v>80</v>
      </c>
      <c r="AY1695" s="264" t="s">
        <v>202</v>
      </c>
    </row>
    <row r="1696" s="2" customFormat="1" ht="33" customHeight="1">
      <c r="A1696" s="40"/>
      <c r="B1696" s="41"/>
      <c r="C1696" s="230" t="s">
        <v>1839</v>
      </c>
      <c r="D1696" s="230" t="s">
        <v>204</v>
      </c>
      <c r="E1696" s="231" t="s">
        <v>1840</v>
      </c>
      <c r="F1696" s="232" t="s">
        <v>1841</v>
      </c>
      <c r="G1696" s="233" t="s">
        <v>844</v>
      </c>
      <c r="H1696" s="234">
        <v>291.69999999999999</v>
      </c>
      <c r="I1696" s="235"/>
      <c r="J1696" s="236">
        <f>ROUND(I1696*H1696,2)</f>
        <v>0</v>
      </c>
      <c r="K1696" s="232" t="s">
        <v>208</v>
      </c>
      <c r="L1696" s="46"/>
      <c r="M1696" s="237" t="s">
        <v>1</v>
      </c>
      <c r="N1696" s="238" t="s">
        <v>38</v>
      </c>
      <c r="O1696" s="93"/>
      <c r="P1696" s="239">
        <f>O1696*H1696</f>
        <v>0</v>
      </c>
      <c r="Q1696" s="239">
        <v>0</v>
      </c>
      <c r="R1696" s="239">
        <f>Q1696*H1696</f>
        <v>0</v>
      </c>
      <c r="S1696" s="239">
        <v>0</v>
      </c>
      <c r="T1696" s="240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1" t="s">
        <v>317</v>
      </c>
      <c r="AT1696" s="241" t="s">
        <v>204</v>
      </c>
      <c r="AU1696" s="241" t="s">
        <v>82</v>
      </c>
      <c r="AY1696" s="19" t="s">
        <v>202</v>
      </c>
      <c r="BE1696" s="242">
        <f>IF(N1696="základní",J1696,0)</f>
        <v>0</v>
      </c>
      <c r="BF1696" s="242">
        <f>IF(N1696="snížená",J1696,0)</f>
        <v>0</v>
      </c>
      <c r="BG1696" s="242">
        <f>IF(N1696="zákl. přenesená",J1696,0)</f>
        <v>0</v>
      </c>
      <c r="BH1696" s="242">
        <f>IF(N1696="sníž. přenesená",J1696,0)</f>
        <v>0</v>
      </c>
      <c r="BI1696" s="242">
        <f>IF(N1696="nulová",J1696,0)</f>
        <v>0</v>
      </c>
      <c r="BJ1696" s="19" t="s">
        <v>80</v>
      </c>
      <c r="BK1696" s="242">
        <f>ROUND(I1696*H1696,2)</f>
        <v>0</v>
      </c>
      <c r="BL1696" s="19" t="s">
        <v>317</v>
      </c>
      <c r="BM1696" s="241" t="s">
        <v>1842</v>
      </c>
    </row>
    <row r="1697" s="13" customFormat="1">
      <c r="A1697" s="13"/>
      <c r="B1697" s="243"/>
      <c r="C1697" s="244"/>
      <c r="D1697" s="245" t="s">
        <v>211</v>
      </c>
      <c r="E1697" s="246" t="s">
        <v>1</v>
      </c>
      <c r="F1697" s="247" t="s">
        <v>1837</v>
      </c>
      <c r="G1697" s="244"/>
      <c r="H1697" s="246" t="s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3" t="s">
        <v>211</v>
      </c>
      <c r="AU1697" s="253" t="s">
        <v>82</v>
      </c>
      <c r="AV1697" s="13" t="s">
        <v>80</v>
      </c>
      <c r="AW1697" s="13" t="s">
        <v>30</v>
      </c>
      <c r="AX1697" s="13" t="s">
        <v>73</v>
      </c>
      <c r="AY1697" s="253" t="s">
        <v>202</v>
      </c>
    </row>
    <row r="1698" s="14" customFormat="1">
      <c r="A1698" s="14"/>
      <c r="B1698" s="254"/>
      <c r="C1698" s="255"/>
      <c r="D1698" s="245" t="s">
        <v>211</v>
      </c>
      <c r="E1698" s="256" t="s">
        <v>1</v>
      </c>
      <c r="F1698" s="257" t="s">
        <v>1843</v>
      </c>
      <c r="G1698" s="255"/>
      <c r="H1698" s="258">
        <v>291.69999999999999</v>
      </c>
      <c r="I1698" s="259"/>
      <c r="J1698" s="255"/>
      <c r="K1698" s="255"/>
      <c r="L1698" s="260"/>
      <c r="M1698" s="261"/>
      <c r="N1698" s="262"/>
      <c r="O1698" s="262"/>
      <c r="P1698" s="262"/>
      <c r="Q1698" s="262"/>
      <c r="R1698" s="262"/>
      <c r="S1698" s="262"/>
      <c r="T1698" s="26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4" t="s">
        <v>211</v>
      </c>
      <c r="AU1698" s="264" t="s">
        <v>82</v>
      </c>
      <c r="AV1698" s="14" t="s">
        <v>82</v>
      </c>
      <c r="AW1698" s="14" t="s">
        <v>30</v>
      </c>
      <c r="AX1698" s="14" t="s">
        <v>80</v>
      </c>
      <c r="AY1698" s="264" t="s">
        <v>202</v>
      </c>
    </row>
    <row r="1699" s="2" customFormat="1" ht="33" customHeight="1">
      <c r="A1699" s="40"/>
      <c r="B1699" s="41"/>
      <c r="C1699" s="230" t="s">
        <v>1844</v>
      </c>
      <c r="D1699" s="230" t="s">
        <v>204</v>
      </c>
      <c r="E1699" s="231" t="s">
        <v>1845</v>
      </c>
      <c r="F1699" s="232" t="s">
        <v>1846</v>
      </c>
      <c r="G1699" s="233" t="s">
        <v>844</v>
      </c>
      <c r="H1699" s="234">
        <v>14.039999999999999</v>
      </c>
      <c r="I1699" s="235"/>
      <c r="J1699" s="236">
        <f>ROUND(I1699*H1699,2)</f>
        <v>0</v>
      </c>
      <c r="K1699" s="232" t="s">
        <v>208</v>
      </c>
      <c r="L1699" s="46"/>
      <c r="M1699" s="237" t="s">
        <v>1</v>
      </c>
      <c r="N1699" s="238" t="s">
        <v>38</v>
      </c>
      <c r="O1699" s="93"/>
      <c r="P1699" s="239">
        <f>O1699*H1699</f>
        <v>0</v>
      </c>
      <c r="Q1699" s="239">
        <v>0</v>
      </c>
      <c r="R1699" s="239">
        <f>Q1699*H1699</f>
        <v>0</v>
      </c>
      <c r="S1699" s="239">
        <v>0</v>
      </c>
      <c r="T1699" s="240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41" t="s">
        <v>317</v>
      </c>
      <c r="AT1699" s="241" t="s">
        <v>204</v>
      </c>
      <c r="AU1699" s="241" t="s">
        <v>82</v>
      </c>
      <c r="AY1699" s="19" t="s">
        <v>202</v>
      </c>
      <c r="BE1699" s="242">
        <f>IF(N1699="základní",J1699,0)</f>
        <v>0</v>
      </c>
      <c r="BF1699" s="242">
        <f>IF(N1699="snížená",J1699,0)</f>
        <v>0</v>
      </c>
      <c r="BG1699" s="242">
        <f>IF(N1699="zákl. přenesená",J1699,0)</f>
        <v>0</v>
      </c>
      <c r="BH1699" s="242">
        <f>IF(N1699="sníž. přenesená",J1699,0)</f>
        <v>0</v>
      </c>
      <c r="BI1699" s="242">
        <f>IF(N1699="nulová",J1699,0)</f>
        <v>0</v>
      </c>
      <c r="BJ1699" s="19" t="s">
        <v>80</v>
      </c>
      <c r="BK1699" s="242">
        <f>ROUND(I1699*H1699,2)</f>
        <v>0</v>
      </c>
      <c r="BL1699" s="19" t="s">
        <v>317</v>
      </c>
      <c r="BM1699" s="241" t="s">
        <v>1847</v>
      </c>
    </row>
    <row r="1700" s="13" customFormat="1">
      <c r="A1700" s="13"/>
      <c r="B1700" s="243"/>
      <c r="C1700" s="244"/>
      <c r="D1700" s="245" t="s">
        <v>211</v>
      </c>
      <c r="E1700" s="246" t="s">
        <v>1</v>
      </c>
      <c r="F1700" s="247" t="s">
        <v>1837</v>
      </c>
      <c r="G1700" s="244"/>
      <c r="H1700" s="246" t="s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3" t="s">
        <v>211</v>
      </c>
      <c r="AU1700" s="253" t="s">
        <v>82</v>
      </c>
      <c r="AV1700" s="13" t="s">
        <v>80</v>
      </c>
      <c r="AW1700" s="13" t="s">
        <v>30</v>
      </c>
      <c r="AX1700" s="13" t="s">
        <v>73</v>
      </c>
      <c r="AY1700" s="253" t="s">
        <v>202</v>
      </c>
    </row>
    <row r="1701" s="14" customFormat="1">
      <c r="A1701" s="14"/>
      <c r="B1701" s="254"/>
      <c r="C1701" s="255"/>
      <c r="D1701" s="245" t="s">
        <v>211</v>
      </c>
      <c r="E1701" s="256" t="s">
        <v>1</v>
      </c>
      <c r="F1701" s="257" t="s">
        <v>1848</v>
      </c>
      <c r="G1701" s="255"/>
      <c r="H1701" s="258">
        <v>14.039999999999999</v>
      </c>
      <c r="I1701" s="259"/>
      <c r="J1701" s="255"/>
      <c r="K1701" s="255"/>
      <c r="L1701" s="260"/>
      <c r="M1701" s="261"/>
      <c r="N1701" s="262"/>
      <c r="O1701" s="262"/>
      <c r="P1701" s="262"/>
      <c r="Q1701" s="262"/>
      <c r="R1701" s="262"/>
      <c r="S1701" s="262"/>
      <c r="T1701" s="26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4" t="s">
        <v>211</v>
      </c>
      <c r="AU1701" s="264" t="s">
        <v>82</v>
      </c>
      <c r="AV1701" s="14" t="s">
        <v>82</v>
      </c>
      <c r="AW1701" s="14" t="s">
        <v>30</v>
      </c>
      <c r="AX1701" s="14" t="s">
        <v>80</v>
      </c>
      <c r="AY1701" s="264" t="s">
        <v>202</v>
      </c>
    </row>
    <row r="1702" s="2" customFormat="1" ht="24.15" customHeight="1">
      <c r="A1702" s="40"/>
      <c r="B1702" s="41"/>
      <c r="C1702" s="230" t="s">
        <v>1849</v>
      </c>
      <c r="D1702" s="230" t="s">
        <v>204</v>
      </c>
      <c r="E1702" s="231" t="s">
        <v>1850</v>
      </c>
      <c r="F1702" s="232" t="s">
        <v>1851</v>
      </c>
      <c r="G1702" s="233" t="s">
        <v>844</v>
      </c>
      <c r="H1702" s="234">
        <v>6.7199999999999998</v>
      </c>
      <c r="I1702" s="235"/>
      <c r="J1702" s="236">
        <f>ROUND(I1702*H1702,2)</f>
        <v>0</v>
      </c>
      <c r="K1702" s="232" t="s">
        <v>208</v>
      </c>
      <c r="L1702" s="46"/>
      <c r="M1702" s="237" t="s">
        <v>1</v>
      </c>
      <c r="N1702" s="238" t="s">
        <v>38</v>
      </c>
      <c r="O1702" s="93"/>
      <c r="P1702" s="239">
        <f>O1702*H1702</f>
        <v>0</v>
      </c>
      <c r="Q1702" s="239">
        <v>0</v>
      </c>
      <c r="R1702" s="239">
        <f>Q1702*H1702</f>
        <v>0</v>
      </c>
      <c r="S1702" s="239">
        <v>0</v>
      </c>
      <c r="T1702" s="240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1" t="s">
        <v>317</v>
      </c>
      <c r="AT1702" s="241" t="s">
        <v>204</v>
      </c>
      <c r="AU1702" s="241" t="s">
        <v>82</v>
      </c>
      <c r="AY1702" s="19" t="s">
        <v>202</v>
      </c>
      <c r="BE1702" s="242">
        <f>IF(N1702="základní",J1702,0)</f>
        <v>0</v>
      </c>
      <c r="BF1702" s="242">
        <f>IF(N1702="snížená",J1702,0)</f>
        <v>0</v>
      </c>
      <c r="BG1702" s="242">
        <f>IF(N1702="zákl. přenesená",J1702,0)</f>
        <v>0</v>
      </c>
      <c r="BH1702" s="242">
        <f>IF(N1702="sníž. přenesená",J1702,0)</f>
        <v>0</v>
      </c>
      <c r="BI1702" s="242">
        <f>IF(N1702="nulová",J1702,0)</f>
        <v>0</v>
      </c>
      <c r="BJ1702" s="19" t="s">
        <v>80</v>
      </c>
      <c r="BK1702" s="242">
        <f>ROUND(I1702*H1702,2)</f>
        <v>0</v>
      </c>
      <c r="BL1702" s="19" t="s">
        <v>317</v>
      </c>
      <c r="BM1702" s="241" t="s">
        <v>1852</v>
      </c>
    </row>
    <row r="1703" s="13" customFormat="1">
      <c r="A1703" s="13"/>
      <c r="B1703" s="243"/>
      <c r="C1703" s="244"/>
      <c r="D1703" s="245" t="s">
        <v>211</v>
      </c>
      <c r="E1703" s="246" t="s">
        <v>1</v>
      </c>
      <c r="F1703" s="247" t="s">
        <v>1837</v>
      </c>
      <c r="G1703" s="244"/>
      <c r="H1703" s="246" t="s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3" t="s">
        <v>211</v>
      </c>
      <c r="AU1703" s="253" t="s">
        <v>82</v>
      </c>
      <c r="AV1703" s="13" t="s">
        <v>80</v>
      </c>
      <c r="AW1703" s="13" t="s">
        <v>30</v>
      </c>
      <c r="AX1703" s="13" t="s">
        <v>73</v>
      </c>
      <c r="AY1703" s="253" t="s">
        <v>202</v>
      </c>
    </row>
    <row r="1704" s="14" customFormat="1">
      <c r="A1704" s="14"/>
      <c r="B1704" s="254"/>
      <c r="C1704" s="255"/>
      <c r="D1704" s="245" t="s">
        <v>211</v>
      </c>
      <c r="E1704" s="256" t="s">
        <v>1</v>
      </c>
      <c r="F1704" s="257" t="s">
        <v>1853</v>
      </c>
      <c r="G1704" s="255"/>
      <c r="H1704" s="258">
        <v>6.7199999999999998</v>
      </c>
      <c r="I1704" s="259"/>
      <c r="J1704" s="255"/>
      <c r="K1704" s="255"/>
      <c r="L1704" s="260"/>
      <c r="M1704" s="261"/>
      <c r="N1704" s="262"/>
      <c r="O1704" s="262"/>
      <c r="P1704" s="262"/>
      <c r="Q1704" s="262"/>
      <c r="R1704" s="262"/>
      <c r="S1704" s="262"/>
      <c r="T1704" s="26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4" t="s">
        <v>211</v>
      </c>
      <c r="AU1704" s="264" t="s">
        <v>82</v>
      </c>
      <c r="AV1704" s="14" t="s">
        <v>82</v>
      </c>
      <c r="AW1704" s="14" t="s">
        <v>30</v>
      </c>
      <c r="AX1704" s="14" t="s">
        <v>80</v>
      </c>
      <c r="AY1704" s="264" t="s">
        <v>202</v>
      </c>
    </row>
    <row r="1705" s="2" customFormat="1" ht="21.75" customHeight="1">
      <c r="A1705" s="40"/>
      <c r="B1705" s="41"/>
      <c r="C1705" s="287" t="s">
        <v>1854</v>
      </c>
      <c r="D1705" s="287" t="s">
        <v>534</v>
      </c>
      <c r="E1705" s="288" t="s">
        <v>1855</v>
      </c>
      <c r="F1705" s="289" t="s">
        <v>1856</v>
      </c>
      <c r="G1705" s="290" t="s">
        <v>207</v>
      </c>
      <c r="H1705" s="291">
        <v>1.0509999999999999</v>
      </c>
      <c r="I1705" s="292"/>
      <c r="J1705" s="293">
        <f>ROUND(I1705*H1705,2)</f>
        <v>0</v>
      </c>
      <c r="K1705" s="289" t="s">
        <v>208</v>
      </c>
      <c r="L1705" s="294"/>
      <c r="M1705" s="295" t="s">
        <v>1</v>
      </c>
      <c r="N1705" s="296" t="s">
        <v>38</v>
      </c>
      <c r="O1705" s="93"/>
      <c r="P1705" s="239">
        <f>O1705*H1705</f>
        <v>0</v>
      </c>
      <c r="Q1705" s="239">
        <v>0.55000000000000004</v>
      </c>
      <c r="R1705" s="239">
        <f>Q1705*H1705</f>
        <v>0.57805000000000006</v>
      </c>
      <c r="S1705" s="239">
        <v>0</v>
      </c>
      <c r="T1705" s="240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41" t="s">
        <v>442</v>
      </c>
      <c r="AT1705" s="241" t="s">
        <v>534</v>
      </c>
      <c r="AU1705" s="241" t="s">
        <v>82</v>
      </c>
      <c r="AY1705" s="19" t="s">
        <v>202</v>
      </c>
      <c r="BE1705" s="242">
        <f>IF(N1705="základní",J1705,0)</f>
        <v>0</v>
      </c>
      <c r="BF1705" s="242">
        <f>IF(N1705="snížená",J1705,0)</f>
        <v>0</v>
      </c>
      <c r="BG1705" s="242">
        <f>IF(N1705="zákl. přenesená",J1705,0)</f>
        <v>0</v>
      </c>
      <c r="BH1705" s="242">
        <f>IF(N1705="sníž. přenesená",J1705,0)</f>
        <v>0</v>
      </c>
      <c r="BI1705" s="242">
        <f>IF(N1705="nulová",J1705,0)</f>
        <v>0</v>
      </c>
      <c r="BJ1705" s="19" t="s">
        <v>80</v>
      </c>
      <c r="BK1705" s="242">
        <f>ROUND(I1705*H1705,2)</f>
        <v>0</v>
      </c>
      <c r="BL1705" s="19" t="s">
        <v>317</v>
      </c>
      <c r="BM1705" s="241" t="s">
        <v>1857</v>
      </c>
    </row>
    <row r="1706" s="13" customFormat="1">
      <c r="A1706" s="13"/>
      <c r="B1706" s="243"/>
      <c r="C1706" s="244"/>
      <c r="D1706" s="245" t="s">
        <v>211</v>
      </c>
      <c r="E1706" s="246" t="s">
        <v>1</v>
      </c>
      <c r="F1706" s="247" t="s">
        <v>1837</v>
      </c>
      <c r="G1706" s="244"/>
      <c r="H1706" s="246" t="s">
        <v>1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3" t="s">
        <v>211</v>
      </c>
      <c r="AU1706" s="253" t="s">
        <v>82</v>
      </c>
      <c r="AV1706" s="13" t="s">
        <v>80</v>
      </c>
      <c r="AW1706" s="13" t="s">
        <v>30</v>
      </c>
      <c r="AX1706" s="13" t="s">
        <v>73</v>
      </c>
      <c r="AY1706" s="253" t="s">
        <v>202</v>
      </c>
    </row>
    <row r="1707" s="14" customFormat="1">
      <c r="A1707" s="14"/>
      <c r="B1707" s="254"/>
      <c r="C1707" s="255"/>
      <c r="D1707" s="245" t="s">
        <v>211</v>
      </c>
      <c r="E1707" s="256" t="s">
        <v>1</v>
      </c>
      <c r="F1707" s="257" t="s">
        <v>1858</v>
      </c>
      <c r="G1707" s="255"/>
      <c r="H1707" s="258">
        <v>0.95499999999999996</v>
      </c>
      <c r="I1707" s="259"/>
      <c r="J1707" s="255"/>
      <c r="K1707" s="255"/>
      <c r="L1707" s="260"/>
      <c r="M1707" s="261"/>
      <c r="N1707" s="262"/>
      <c r="O1707" s="262"/>
      <c r="P1707" s="262"/>
      <c r="Q1707" s="262"/>
      <c r="R1707" s="262"/>
      <c r="S1707" s="262"/>
      <c r="T1707" s="26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4" t="s">
        <v>211</v>
      </c>
      <c r="AU1707" s="264" t="s">
        <v>82</v>
      </c>
      <c r="AV1707" s="14" t="s">
        <v>82</v>
      </c>
      <c r="AW1707" s="14" t="s">
        <v>30</v>
      </c>
      <c r="AX1707" s="14" t="s">
        <v>73</v>
      </c>
      <c r="AY1707" s="264" t="s">
        <v>202</v>
      </c>
    </row>
    <row r="1708" s="14" customFormat="1">
      <c r="A1708" s="14"/>
      <c r="B1708" s="254"/>
      <c r="C1708" s="255"/>
      <c r="D1708" s="245" t="s">
        <v>211</v>
      </c>
      <c r="E1708" s="256" t="s">
        <v>1</v>
      </c>
      <c r="F1708" s="257" t="s">
        <v>1859</v>
      </c>
      <c r="G1708" s="255"/>
      <c r="H1708" s="258">
        <v>1.0509999999999999</v>
      </c>
      <c r="I1708" s="259"/>
      <c r="J1708" s="255"/>
      <c r="K1708" s="255"/>
      <c r="L1708" s="260"/>
      <c r="M1708" s="261"/>
      <c r="N1708" s="262"/>
      <c r="O1708" s="262"/>
      <c r="P1708" s="262"/>
      <c r="Q1708" s="262"/>
      <c r="R1708" s="262"/>
      <c r="S1708" s="262"/>
      <c r="T1708" s="26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4" t="s">
        <v>211</v>
      </c>
      <c r="AU1708" s="264" t="s">
        <v>82</v>
      </c>
      <c r="AV1708" s="14" t="s">
        <v>82</v>
      </c>
      <c r="AW1708" s="14" t="s">
        <v>30</v>
      </c>
      <c r="AX1708" s="14" t="s">
        <v>80</v>
      </c>
      <c r="AY1708" s="264" t="s">
        <v>202</v>
      </c>
    </row>
    <row r="1709" s="2" customFormat="1" ht="21.75" customHeight="1">
      <c r="A1709" s="40"/>
      <c r="B1709" s="41"/>
      <c r="C1709" s="287" t="s">
        <v>1860</v>
      </c>
      <c r="D1709" s="287" t="s">
        <v>534</v>
      </c>
      <c r="E1709" s="288" t="s">
        <v>1861</v>
      </c>
      <c r="F1709" s="289" t="s">
        <v>1862</v>
      </c>
      <c r="G1709" s="290" t="s">
        <v>207</v>
      </c>
      <c r="H1709" s="291">
        <v>4.9980000000000002</v>
      </c>
      <c r="I1709" s="292"/>
      <c r="J1709" s="293">
        <f>ROUND(I1709*H1709,2)</f>
        <v>0</v>
      </c>
      <c r="K1709" s="289" t="s">
        <v>612</v>
      </c>
      <c r="L1709" s="294"/>
      <c r="M1709" s="295" t="s">
        <v>1</v>
      </c>
      <c r="N1709" s="296" t="s">
        <v>38</v>
      </c>
      <c r="O1709" s="93"/>
      <c r="P1709" s="239">
        <f>O1709*H1709</f>
        <v>0</v>
      </c>
      <c r="Q1709" s="239">
        <v>0.55000000000000004</v>
      </c>
      <c r="R1709" s="239">
        <f>Q1709*H1709</f>
        <v>2.7489000000000003</v>
      </c>
      <c r="S1709" s="239">
        <v>0</v>
      </c>
      <c r="T1709" s="240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41" t="s">
        <v>442</v>
      </c>
      <c r="AT1709" s="241" t="s">
        <v>534</v>
      </c>
      <c r="AU1709" s="241" t="s">
        <v>82</v>
      </c>
      <c r="AY1709" s="19" t="s">
        <v>202</v>
      </c>
      <c r="BE1709" s="242">
        <f>IF(N1709="základní",J1709,0)</f>
        <v>0</v>
      </c>
      <c r="BF1709" s="242">
        <f>IF(N1709="snížená",J1709,0)</f>
        <v>0</v>
      </c>
      <c r="BG1709" s="242">
        <f>IF(N1709="zákl. přenesená",J1709,0)</f>
        <v>0</v>
      </c>
      <c r="BH1709" s="242">
        <f>IF(N1709="sníž. přenesená",J1709,0)</f>
        <v>0</v>
      </c>
      <c r="BI1709" s="242">
        <f>IF(N1709="nulová",J1709,0)</f>
        <v>0</v>
      </c>
      <c r="BJ1709" s="19" t="s">
        <v>80</v>
      </c>
      <c r="BK1709" s="242">
        <f>ROUND(I1709*H1709,2)</f>
        <v>0</v>
      </c>
      <c r="BL1709" s="19" t="s">
        <v>317</v>
      </c>
      <c r="BM1709" s="241" t="s">
        <v>1863</v>
      </c>
    </row>
    <row r="1710" s="13" customFormat="1">
      <c r="A1710" s="13"/>
      <c r="B1710" s="243"/>
      <c r="C1710" s="244"/>
      <c r="D1710" s="245" t="s">
        <v>211</v>
      </c>
      <c r="E1710" s="246" t="s">
        <v>1</v>
      </c>
      <c r="F1710" s="247" t="s">
        <v>1837</v>
      </c>
      <c r="G1710" s="244"/>
      <c r="H1710" s="246" t="s">
        <v>1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3" t="s">
        <v>211</v>
      </c>
      <c r="AU1710" s="253" t="s">
        <v>82</v>
      </c>
      <c r="AV1710" s="13" t="s">
        <v>80</v>
      </c>
      <c r="AW1710" s="13" t="s">
        <v>30</v>
      </c>
      <c r="AX1710" s="13" t="s">
        <v>73</v>
      </c>
      <c r="AY1710" s="253" t="s">
        <v>202</v>
      </c>
    </row>
    <row r="1711" s="14" customFormat="1">
      <c r="A1711" s="14"/>
      <c r="B1711" s="254"/>
      <c r="C1711" s="255"/>
      <c r="D1711" s="245" t="s">
        <v>211</v>
      </c>
      <c r="E1711" s="256" t="s">
        <v>1</v>
      </c>
      <c r="F1711" s="257" t="s">
        <v>1864</v>
      </c>
      <c r="G1711" s="255"/>
      <c r="H1711" s="258">
        <v>4.5439999999999996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4" t="s">
        <v>211</v>
      </c>
      <c r="AU1711" s="264" t="s">
        <v>82</v>
      </c>
      <c r="AV1711" s="14" t="s">
        <v>82</v>
      </c>
      <c r="AW1711" s="14" t="s">
        <v>30</v>
      </c>
      <c r="AX1711" s="14" t="s">
        <v>73</v>
      </c>
      <c r="AY1711" s="264" t="s">
        <v>202</v>
      </c>
    </row>
    <row r="1712" s="14" customFormat="1">
      <c r="A1712" s="14"/>
      <c r="B1712" s="254"/>
      <c r="C1712" s="255"/>
      <c r="D1712" s="245" t="s">
        <v>211</v>
      </c>
      <c r="E1712" s="256" t="s">
        <v>1</v>
      </c>
      <c r="F1712" s="257" t="s">
        <v>1865</v>
      </c>
      <c r="G1712" s="255"/>
      <c r="H1712" s="258">
        <v>4.9980000000000002</v>
      </c>
      <c r="I1712" s="259"/>
      <c r="J1712" s="255"/>
      <c r="K1712" s="255"/>
      <c r="L1712" s="260"/>
      <c r="M1712" s="261"/>
      <c r="N1712" s="262"/>
      <c r="O1712" s="262"/>
      <c r="P1712" s="262"/>
      <c r="Q1712" s="262"/>
      <c r="R1712" s="262"/>
      <c r="S1712" s="262"/>
      <c r="T1712" s="26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4" t="s">
        <v>211</v>
      </c>
      <c r="AU1712" s="264" t="s">
        <v>82</v>
      </c>
      <c r="AV1712" s="14" t="s">
        <v>82</v>
      </c>
      <c r="AW1712" s="14" t="s">
        <v>30</v>
      </c>
      <c r="AX1712" s="14" t="s">
        <v>80</v>
      </c>
      <c r="AY1712" s="264" t="s">
        <v>202</v>
      </c>
    </row>
    <row r="1713" s="2" customFormat="1" ht="21.75" customHeight="1">
      <c r="A1713" s="40"/>
      <c r="B1713" s="41"/>
      <c r="C1713" s="287" t="s">
        <v>1866</v>
      </c>
      <c r="D1713" s="287" t="s">
        <v>534</v>
      </c>
      <c r="E1713" s="288" t="s">
        <v>1867</v>
      </c>
      <c r="F1713" s="289" t="s">
        <v>1868</v>
      </c>
      <c r="G1713" s="290" t="s">
        <v>207</v>
      </c>
      <c r="H1713" s="291">
        <v>0.39800000000000002</v>
      </c>
      <c r="I1713" s="292"/>
      <c r="J1713" s="293">
        <f>ROUND(I1713*H1713,2)</f>
        <v>0</v>
      </c>
      <c r="K1713" s="289" t="s">
        <v>612</v>
      </c>
      <c r="L1713" s="294"/>
      <c r="M1713" s="295" t="s">
        <v>1</v>
      </c>
      <c r="N1713" s="296" t="s">
        <v>38</v>
      </c>
      <c r="O1713" s="93"/>
      <c r="P1713" s="239">
        <f>O1713*H1713</f>
        <v>0</v>
      </c>
      <c r="Q1713" s="239">
        <v>0.55000000000000004</v>
      </c>
      <c r="R1713" s="239">
        <f>Q1713*H1713</f>
        <v>0.21890000000000004</v>
      </c>
      <c r="S1713" s="239">
        <v>0</v>
      </c>
      <c r="T1713" s="240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41" t="s">
        <v>442</v>
      </c>
      <c r="AT1713" s="241" t="s">
        <v>534</v>
      </c>
      <c r="AU1713" s="241" t="s">
        <v>82</v>
      </c>
      <c r="AY1713" s="19" t="s">
        <v>202</v>
      </c>
      <c r="BE1713" s="242">
        <f>IF(N1713="základní",J1713,0)</f>
        <v>0</v>
      </c>
      <c r="BF1713" s="242">
        <f>IF(N1713="snížená",J1713,0)</f>
        <v>0</v>
      </c>
      <c r="BG1713" s="242">
        <f>IF(N1713="zákl. přenesená",J1713,0)</f>
        <v>0</v>
      </c>
      <c r="BH1713" s="242">
        <f>IF(N1713="sníž. přenesená",J1713,0)</f>
        <v>0</v>
      </c>
      <c r="BI1713" s="242">
        <f>IF(N1713="nulová",J1713,0)</f>
        <v>0</v>
      </c>
      <c r="BJ1713" s="19" t="s">
        <v>80</v>
      </c>
      <c r="BK1713" s="242">
        <f>ROUND(I1713*H1713,2)</f>
        <v>0</v>
      </c>
      <c r="BL1713" s="19" t="s">
        <v>317</v>
      </c>
      <c r="BM1713" s="241" t="s">
        <v>1869</v>
      </c>
    </row>
    <row r="1714" s="13" customFormat="1">
      <c r="A1714" s="13"/>
      <c r="B1714" s="243"/>
      <c r="C1714" s="244"/>
      <c r="D1714" s="245" t="s">
        <v>211</v>
      </c>
      <c r="E1714" s="246" t="s">
        <v>1</v>
      </c>
      <c r="F1714" s="247" t="s">
        <v>1837</v>
      </c>
      <c r="G1714" s="244"/>
      <c r="H1714" s="246" t="s">
        <v>1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3" t="s">
        <v>211</v>
      </c>
      <c r="AU1714" s="253" t="s">
        <v>82</v>
      </c>
      <c r="AV1714" s="13" t="s">
        <v>80</v>
      </c>
      <c r="AW1714" s="13" t="s">
        <v>30</v>
      </c>
      <c r="AX1714" s="13" t="s">
        <v>73</v>
      </c>
      <c r="AY1714" s="253" t="s">
        <v>202</v>
      </c>
    </row>
    <row r="1715" s="14" customFormat="1">
      <c r="A1715" s="14"/>
      <c r="B1715" s="254"/>
      <c r="C1715" s="255"/>
      <c r="D1715" s="245" t="s">
        <v>211</v>
      </c>
      <c r="E1715" s="256" t="s">
        <v>1</v>
      </c>
      <c r="F1715" s="257" t="s">
        <v>1870</v>
      </c>
      <c r="G1715" s="255"/>
      <c r="H1715" s="258">
        <v>0.36199999999999999</v>
      </c>
      <c r="I1715" s="259"/>
      <c r="J1715" s="255"/>
      <c r="K1715" s="255"/>
      <c r="L1715" s="260"/>
      <c r="M1715" s="261"/>
      <c r="N1715" s="262"/>
      <c r="O1715" s="262"/>
      <c r="P1715" s="262"/>
      <c r="Q1715" s="262"/>
      <c r="R1715" s="262"/>
      <c r="S1715" s="262"/>
      <c r="T1715" s="26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4" t="s">
        <v>211</v>
      </c>
      <c r="AU1715" s="264" t="s">
        <v>82</v>
      </c>
      <c r="AV1715" s="14" t="s">
        <v>82</v>
      </c>
      <c r="AW1715" s="14" t="s">
        <v>30</v>
      </c>
      <c r="AX1715" s="14" t="s">
        <v>73</v>
      </c>
      <c r="AY1715" s="264" t="s">
        <v>202</v>
      </c>
    </row>
    <row r="1716" s="14" customFormat="1">
      <c r="A1716" s="14"/>
      <c r="B1716" s="254"/>
      <c r="C1716" s="255"/>
      <c r="D1716" s="245" t="s">
        <v>211</v>
      </c>
      <c r="E1716" s="256" t="s">
        <v>1</v>
      </c>
      <c r="F1716" s="257" t="s">
        <v>1871</v>
      </c>
      <c r="G1716" s="255"/>
      <c r="H1716" s="258">
        <v>0.39800000000000002</v>
      </c>
      <c r="I1716" s="259"/>
      <c r="J1716" s="255"/>
      <c r="K1716" s="255"/>
      <c r="L1716" s="260"/>
      <c r="M1716" s="261"/>
      <c r="N1716" s="262"/>
      <c r="O1716" s="262"/>
      <c r="P1716" s="262"/>
      <c r="Q1716" s="262"/>
      <c r="R1716" s="262"/>
      <c r="S1716" s="262"/>
      <c r="T1716" s="26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4" t="s">
        <v>211</v>
      </c>
      <c r="AU1716" s="264" t="s">
        <v>82</v>
      </c>
      <c r="AV1716" s="14" t="s">
        <v>82</v>
      </c>
      <c r="AW1716" s="14" t="s">
        <v>30</v>
      </c>
      <c r="AX1716" s="14" t="s">
        <v>80</v>
      </c>
      <c r="AY1716" s="264" t="s">
        <v>202</v>
      </c>
    </row>
    <row r="1717" s="2" customFormat="1" ht="21.75" customHeight="1">
      <c r="A1717" s="40"/>
      <c r="B1717" s="41"/>
      <c r="C1717" s="287" t="s">
        <v>1872</v>
      </c>
      <c r="D1717" s="287" t="s">
        <v>534</v>
      </c>
      <c r="E1717" s="288" t="s">
        <v>1873</v>
      </c>
      <c r="F1717" s="289" t="s">
        <v>1874</v>
      </c>
      <c r="G1717" s="290" t="s">
        <v>207</v>
      </c>
      <c r="H1717" s="291">
        <v>0.36399999999999999</v>
      </c>
      <c r="I1717" s="292"/>
      <c r="J1717" s="293">
        <f>ROUND(I1717*H1717,2)</f>
        <v>0</v>
      </c>
      <c r="K1717" s="289" t="s">
        <v>208</v>
      </c>
      <c r="L1717" s="294"/>
      <c r="M1717" s="295" t="s">
        <v>1</v>
      </c>
      <c r="N1717" s="296" t="s">
        <v>38</v>
      </c>
      <c r="O1717" s="93"/>
      <c r="P1717" s="239">
        <f>O1717*H1717</f>
        <v>0</v>
      </c>
      <c r="Q1717" s="239">
        <v>0.55000000000000004</v>
      </c>
      <c r="R1717" s="239">
        <f>Q1717*H1717</f>
        <v>0.20020000000000002</v>
      </c>
      <c r="S1717" s="239">
        <v>0</v>
      </c>
      <c r="T1717" s="240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1" t="s">
        <v>442</v>
      </c>
      <c r="AT1717" s="241" t="s">
        <v>534</v>
      </c>
      <c r="AU1717" s="241" t="s">
        <v>82</v>
      </c>
      <c r="AY1717" s="19" t="s">
        <v>202</v>
      </c>
      <c r="BE1717" s="242">
        <f>IF(N1717="základní",J1717,0)</f>
        <v>0</v>
      </c>
      <c r="BF1717" s="242">
        <f>IF(N1717="snížená",J1717,0)</f>
        <v>0</v>
      </c>
      <c r="BG1717" s="242">
        <f>IF(N1717="zákl. přenesená",J1717,0)</f>
        <v>0</v>
      </c>
      <c r="BH1717" s="242">
        <f>IF(N1717="sníž. přenesená",J1717,0)</f>
        <v>0</v>
      </c>
      <c r="BI1717" s="242">
        <f>IF(N1717="nulová",J1717,0)</f>
        <v>0</v>
      </c>
      <c r="BJ1717" s="19" t="s">
        <v>80</v>
      </c>
      <c r="BK1717" s="242">
        <f>ROUND(I1717*H1717,2)</f>
        <v>0</v>
      </c>
      <c r="BL1717" s="19" t="s">
        <v>317</v>
      </c>
      <c r="BM1717" s="241" t="s">
        <v>1875</v>
      </c>
    </row>
    <row r="1718" s="13" customFormat="1">
      <c r="A1718" s="13"/>
      <c r="B1718" s="243"/>
      <c r="C1718" s="244"/>
      <c r="D1718" s="245" t="s">
        <v>211</v>
      </c>
      <c r="E1718" s="246" t="s">
        <v>1</v>
      </c>
      <c r="F1718" s="247" t="s">
        <v>1837</v>
      </c>
      <c r="G1718" s="244"/>
      <c r="H1718" s="246" t="s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3" t="s">
        <v>211</v>
      </c>
      <c r="AU1718" s="253" t="s">
        <v>82</v>
      </c>
      <c r="AV1718" s="13" t="s">
        <v>80</v>
      </c>
      <c r="AW1718" s="13" t="s">
        <v>30</v>
      </c>
      <c r="AX1718" s="13" t="s">
        <v>73</v>
      </c>
      <c r="AY1718" s="253" t="s">
        <v>202</v>
      </c>
    </row>
    <row r="1719" s="14" customFormat="1">
      <c r="A1719" s="14"/>
      <c r="B1719" s="254"/>
      <c r="C1719" s="255"/>
      <c r="D1719" s="245" t="s">
        <v>211</v>
      </c>
      <c r="E1719" s="256" t="s">
        <v>1</v>
      </c>
      <c r="F1719" s="257" t="s">
        <v>1876</v>
      </c>
      <c r="G1719" s="255"/>
      <c r="H1719" s="258">
        <v>0.33100000000000002</v>
      </c>
      <c r="I1719" s="259"/>
      <c r="J1719" s="255"/>
      <c r="K1719" s="255"/>
      <c r="L1719" s="260"/>
      <c r="M1719" s="261"/>
      <c r="N1719" s="262"/>
      <c r="O1719" s="262"/>
      <c r="P1719" s="262"/>
      <c r="Q1719" s="262"/>
      <c r="R1719" s="262"/>
      <c r="S1719" s="262"/>
      <c r="T1719" s="26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4" t="s">
        <v>211</v>
      </c>
      <c r="AU1719" s="264" t="s">
        <v>82</v>
      </c>
      <c r="AV1719" s="14" t="s">
        <v>82</v>
      </c>
      <c r="AW1719" s="14" t="s">
        <v>30</v>
      </c>
      <c r="AX1719" s="14" t="s">
        <v>73</v>
      </c>
      <c r="AY1719" s="264" t="s">
        <v>202</v>
      </c>
    </row>
    <row r="1720" s="14" customFormat="1">
      <c r="A1720" s="14"/>
      <c r="B1720" s="254"/>
      <c r="C1720" s="255"/>
      <c r="D1720" s="245" t="s">
        <v>211</v>
      </c>
      <c r="E1720" s="256" t="s">
        <v>1</v>
      </c>
      <c r="F1720" s="257" t="s">
        <v>1877</v>
      </c>
      <c r="G1720" s="255"/>
      <c r="H1720" s="258">
        <v>0.36399999999999999</v>
      </c>
      <c r="I1720" s="259"/>
      <c r="J1720" s="255"/>
      <c r="K1720" s="255"/>
      <c r="L1720" s="260"/>
      <c r="M1720" s="261"/>
      <c r="N1720" s="262"/>
      <c r="O1720" s="262"/>
      <c r="P1720" s="262"/>
      <c r="Q1720" s="262"/>
      <c r="R1720" s="262"/>
      <c r="S1720" s="262"/>
      <c r="T1720" s="26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4" t="s">
        <v>211</v>
      </c>
      <c r="AU1720" s="264" t="s">
        <v>82</v>
      </c>
      <c r="AV1720" s="14" t="s">
        <v>82</v>
      </c>
      <c r="AW1720" s="14" t="s">
        <v>30</v>
      </c>
      <c r="AX1720" s="14" t="s">
        <v>80</v>
      </c>
      <c r="AY1720" s="264" t="s">
        <v>202</v>
      </c>
    </row>
    <row r="1721" s="2" customFormat="1" ht="24.15" customHeight="1">
      <c r="A1721" s="40"/>
      <c r="B1721" s="41"/>
      <c r="C1721" s="230" t="s">
        <v>1878</v>
      </c>
      <c r="D1721" s="230" t="s">
        <v>204</v>
      </c>
      <c r="E1721" s="231" t="s">
        <v>1879</v>
      </c>
      <c r="F1721" s="232" t="s">
        <v>1880</v>
      </c>
      <c r="G1721" s="233" t="s">
        <v>844</v>
      </c>
      <c r="H1721" s="234">
        <v>46.979999999999997</v>
      </c>
      <c r="I1721" s="235"/>
      <c r="J1721" s="236">
        <f>ROUND(I1721*H1721,2)</f>
        <v>0</v>
      </c>
      <c r="K1721" s="232" t="s">
        <v>208</v>
      </c>
      <c r="L1721" s="46"/>
      <c r="M1721" s="237" t="s">
        <v>1</v>
      </c>
      <c r="N1721" s="238" t="s">
        <v>38</v>
      </c>
      <c r="O1721" s="93"/>
      <c r="P1721" s="239">
        <f>O1721*H1721</f>
        <v>0</v>
      </c>
      <c r="Q1721" s="239">
        <v>0</v>
      </c>
      <c r="R1721" s="239">
        <f>Q1721*H1721</f>
        <v>0</v>
      </c>
      <c r="S1721" s="239">
        <v>0</v>
      </c>
      <c r="T1721" s="240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41" t="s">
        <v>317</v>
      </c>
      <c r="AT1721" s="241" t="s">
        <v>204</v>
      </c>
      <c r="AU1721" s="241" t="s">
        <v>82</v>
      </c>
      <c r="AY1721" s="19" t="s">
        <v>202</v>
      </c>
      <c r="BE1721" s="242">
        <f>IF(N1721="základní",J1721,0)</f>
        <v>0</v>
      </c>
      <c r="BF1721" s="242">
        <f>IF(N1721="snížená",J1721,0)</f>
        <v>0</v>
      </c>
      <c r="BG1721" s="242">
        <f>IF(N1721="zákl. přenesená",J1721,0)</f>
        <v>0</v>
      </c>
      <c r="BH1721" s="242">
        <f>IF(N1721="sníž. přenesená",J1721,0)</f>
        <v>0</v>
      </c>
      <c r="BI1721" s="242">
        <f>IF(N1721="nulová",J1721,0)</f>
        <v>0</v>
      </c>
      <c r="BJ1721" s="19" t="s">
        <v>80</v>
      </c>
      <c r="BK1721" s="242">
        <f>ROUND(I1721*H1721,2)</f>
        <v>0</v>
      </c>
      <c r="BL1721" s="19" t="s">
        <v>317</v>
      </c>
      <c r="BM1721" s="241" t="s">
        <v>1881</v>
      </c>
    </row>
    <row r="1722" s="13" customFormat="1">
      <c r="A1722" s="13"/>
      <c r="B1722" s="243"/>
      <c r="C1722" s="244"/>
      <c r="D1722" s="245" t="s">
        <v>211</v>
      </c>
      <c r="E1722" s="246" t="s">
        <v>1</v>
      </c>
      <c r="F1722" s="247" t="s">
        <v>513</v>
      </c>
      <c r="G1722" s="244"/>
      <c r="H1722" s="246" t="s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3" t="s">
        <v>211</v>
      </c>
      <c r="AU1722" s="253" t="s">
        <v>82</v>
      </c>
      <c r="AV1722" s="13" t="s">
        <v>80</v>
      </c>
      <c r="AW1722" s="13" t="s">
        <v>30</v>
      </c>
      <c r="AX1722" s="13" t="s">
        <v>73</v>
      </c>
      <c r="AY1722" s="253" t="s">
        <v>202</v>
      </c>
    </row>
    <row r="1723" s="13" customFormat="1">
      <c r="A1723" s="13"/>
      <c r="B1723" s="243"/>
      <c r="C1723" s="244"/>
      <c r="D1723" s="245" t="s">
        <v>211</v>
      </c>
      <c r="E1723" s="246" t="s">
        <v>1</v>
      </c>
      <c r="F1723" s="247" t="s">
        <v>1882</v>
      </c>
      <c r="G1723" s="244"/>
      <c r="H1723" s="246" t="s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3" t="s">
        <v>211</v>
      </c>
      <c r="AU1723" s="253" t="s">
        <v>82</v>
      </c>
      <c r="AV1723" s="13" t="s">
        <v>80</v>
      </c>
      <c r="AW1723" s="13" t="s">
        <v>30</v>
      </c>
      <c r="AX1723" s="13" t="s">
        <v>73</v>
      </c>
      <c r="AY1723" s="253" t="s">
        <v>202</v>
      </c>
    </row>
    <row r="1724" s="14" customFormat="1">
      <c r="A1724" s="14"/>
      <c r="B1724" s="254"/>
      <c r="C1724" s="255"/>
      <c r="D1724" s="245" t="s">
        <v>211</v>
      </c>
      <c r="E1724" s="256" t="s">
        <v>1</v>
      </c>
      <c r="F1724" s="257" t="s">
        <v>1883</v>
      </c>
      <c r="G1724" s="255"/>
      <c r="H1724" s="258">
        <v>46.979999999999997</v>
      </c>
      <c r="I1724" s="259"/>
      <c r="J1724" s="255"/>
      <c r="K1724" s="255"/>
      <c r="L1724" s="260"/>
      <c r="M1724" s="261"/>
      <c r="N1724" s="262"/>
      <c r="O1724" s="262"/>
      <c r="P1724" s="262"/>
      <c r="Q1724" s="262"/>
      <c r="R1724" s="262"/>
      <c r="S1724" s="262"/>
      <c r="T1724" s="263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4" t="s">
        <v>211</v>
      </c>
      <c r="AU1724" s="264" t="s">
        <v>82</v>
      </c>
      <c r="AV1724" s="14" t="s">
        <v>82</v>
      </c>
      <c r="AW1724" s="14" t="s">
        <v>30</v>
      </c>
      <c r="AX1724" s="14" t="s">
        <v>80</v>
      </c>
      <c r="AY1724" s="264" t="s">
        <v>202</v>
      </c>
    </row>
    <row r="1725" s="2" customFormat="1" ht="21.75" customHeight="1">
      <c r="A1725" s="40"/>
      <c r="B1725" s="41"/>
      <c r="C1725" s="287" t="s">
        <v>1884</v>
      </c>
      <c r="D1725" s="287" t="s">
        <v>534</v>
      </c>
      <c r="E1725" s="288" t="s">
        <v>1855</v>
      </c>
      <c r="F1725" s="289" t="s">
        <v>1856</v>
      </c>
      <c r="G1725" s="290" t="s">
        <v>207</v>
      </c>
      <c r="H1725" s="291">
        <v>0.188</v>
      </c>
      <c r="I1725" s="292"/>
      <c r="J1725" s="293">
        <f>ROUND(I1725*H1725,2)</f>
        <v>0</v>
      </c>
      <c r="K1725" s="289" t="s">
        <v>208</v>
      </c>
      <c r="L1725" s="294"/>
      <c r="M1725" s="295" t="s">
        <v>1</v>
      </c>
      <c r="N1725" s="296" t="s">
        <v>38</v>
      </c>
      <c r="O1725" s="93"/>
      <c r="P1725" s="239">
        <f>O1725*H1725</f>
        <v>0</v>
      </c>
      <c r="Q1725" s="239">
        <v>0.55000000000000004</v>
      </c>
      <c r="R1725" s="239">
        <f>Q1725*H1725</f>
        <v>0.10340000000000001</v>
      </c>
      <c r="S1725" s="239">
        <v>0</v>
      </c>
      <c r="T1725" s="240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41" t="s">
        <v>442</v>
      </c>
      <c r="AT1725" s="241" t="s">
        <v>534</v>
      </c>
      <c r="AU1725" s="241" t="s">
        <v>82</v>
      </c>
      <c r="AY1725" s="19" t="s">
        <v>202</v>
      </c>
      <c r="BE1725" s="242">
        <f>IF(N1725="základní",J1725,0)</f>
        <v>0</v>
      </c>
      <c r="BF1725" s="242">
        <f>IF(N1725="snížená",J1725,0)</f>
        <v>0</v>
      </c>
      <c r="BG1725" s="242">
        <f>IF(N1725="zákl. přenesená",J1725,0)</f>
        <v>0</v>
      </c>
      <c r="BH1725" s="242">
        <f>IF(N1725="sníž. přenesená",J1725,0)</f>
        <v>0</v>
      </c>
      <c r="BI1725" s="242">
        <f>IF(N1725="nulová",J1725,0)</f>
        <v>0</v>
      </c>
      <c r="BJ1725" s="19" t="s">
        <v>80</v>
      </c>
      <c r="BK1725" s="242">
        <f>ROUND(I1725*H1725,2)</f>
        <v>0</v>
      </c>
      <c r="BL1725" s="19" t="s">
        <v>317</v>
      </c>
      <c r="BM1725" s="241" t="s">
        <v>1885</v>
      </c>
    </row>
    <row r="1726" s="13" customFormat="1">
      <c r="A1726" s="13"/>
      <c r="B1726" s="243"/>
      <c r="C1726" s="244"/>
      <c r="D1726" s="245" t="s">
        <v>211</v>
      </c>
      <c r="E1726" s="246" t="s">
        <v>1</v>
      </c>
      <c r="F1726" s="247" t="s">
        <v>1882</v>
      </c>
      <c r="G1726" s="244"/>
      <c r="H1726" s="246" t="s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3" t="s">
        <v>211</v>
      </c>
      <c r="AU1726" s="253" t="s">
        <v>82</v>
      </c>
      <c r="AV1726" s="13" t="s">
        <v>80</v>
      </c>
      <c r="AW1726" s="13" t="s">
        <v>30</v>
      </c>
      <c r="AX1726" s="13" t="s">
        <v>73</v>
      </c>
      <c r="AY1726" s="253" t="s">
        <v>202</v>
      </c>
    </row>
    <row r="1727" s="14" customFormat="1">
      <c r="A1727" s="14"/>
      <c r="B1727" s="254"/>
      <c r="C1727" s="255"/>
      <c r="D1727" s="245" t="s">
        <v>211</v>
      </c>
      <c r="E1727" s="256" t="s">
        <v>1</v>
      </c>
      <c r="F1727" s="257" t="s">
        <v>1886</v>
      </c>
      <c r="G1727" s="255"/>
      <c r="H1727" s="258">
        <v>0.188</v>
      </c>
      <c r="I1727" s="259"/>
      <c r="J1727" s="255"/>
      <c r="K1727" s="255"/>
      <c r="L1727" s="260"/>
      <c r="M1727" s="261"/>
      <c r="N1727" s="262"/>
      <c r="O1727" s="262"/>
      <c r="P1727" s="262"/>
      <c r="Q1727" s="262"/>
      <c r="R1727" s="262"/>
      <c r="S1727" s="262"/>
      <c r="T1727" s="26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4" t="s">
        <v>211</v>
      </c>
      <c r="AU1727" s="264" t="s">
        <v>82</v>
      </c>
      <c r="AV1727" s="14" t="s">
        <v>82</v>
      </c>
      <c r="AW1727" s="14" t="s">
        <v>30</v>
      </c>
      <c r="AX1727" s="14" t="s">
        <v>80</v>
      </c>
      <c r="AY1727" s="264" t="s">
        <v>202</v>
      </c>
    </row>
    <row r="1728" s="2" customFormat="1" ht="33" customHeight="1">
      <c r="A1728" s="40"/>
      <c r="B1728" s="41"/>
      <c r="C1728" s="230" t="s">
        <v>1887</v>
      </c>
      <c r="D1728" s="230" t="s">
        <v>204</v>
      </c>
      <c r="E1728" s="231" t="s">
        <v>1888</v>
      </c>
      <c r="F1728" s="232" t="s">
        <v>1889</v>
      </c>
      <c r="G1728" s="233" t="s">
        <v>254</v>
      </c>
      <c r="H1728" s="234">
        <v>126.622</v>
      </c>
      <c r="I1728" s="235"/>
      <c r="J1728" s="236">
        <f>ROUND(I1728*H1728,2)</f>
        <v>0</v>
      </c>
      <c r="K1728" s="232" t="s">
        <v>208</v>
      </c>
      <c r="L1728" s="46"/>
      <c r="M1728" s="237" t="s">
        <v>1</v>
      </c>
      <c r="N1728" s="238" t="s">
        <v>38</v>
      </c>
      <c r="O1728" s="93"/>
      <c r="P1728" s="239">
        <f>O1728*H1728</f>
        <v>0</v>
      </c>
      <c r="Q1728" s="239">
        <v>0</v>
      </c>
      <c r="R1728" s="239">
        <f>Q1728*H1728</f>
        <v>0</v>
      </c>
      <c r="S1728" s="239">
        <v>0</v>
      </c>
      <c r="T1728" s="240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41" t="s">
        <v>317</v>
      </c>
      <c r="AT1728" s="241" t="s">
        <v>204</v>
      </c>
      <c r="AU1728" s="241" t="s">
        <v>82</v>
      </c>
      <c r="AY1728" s="19" t="s">
        <v>202</v>
      </c>
      <c r="BE1728" s="242">
        <f>IF(N1728="základní",J1728,0)</f>
        <v>0</v>
      </c>
      <c r="BF1728" s="242">
        <f>IF(N1728="snížená",J1728,0)</f>
        <v>0</v>
      </c>
      <c r="BG1728" s="242">
        <f>IF(N1728="zákl. přenesená",J1728,0)</f>
        <v>0</v>
      </c>
      <c r="BH1728" s="242">
        <f>IF(N1728="sníž. přenesená",J1728,0)</f>
        <v>0</v>
      </c>
      <c r="BI1728" s="242">
        <f>IF(N1728="nulová",J1728,0)</f>
        <v>0</v>
      </c>
      <c r="BJ1728" s="19" t="s">
        <v>80</v>
      </c>
      <c r="BK1728" s="242">
        <f>ROUND(I1728*H1728,2)</f>
        <v>0</v>
      </c>
      <c r="BL1728" s="19" t="s">
        <v>317</v>
      </c>
      <c r="BM1728" s="241" t="s">
        <v>1890</v>
      </c>
    </row>
    <row r="1729" s="13" customFormat="1">
      <c r="A1729" s="13"/>
      <c r="B1729" s="243"/>
      <c r="C1729" s="244"/>
      <c r="D1729" s="245" t="s">
        <v>211</v>
      </c>
      <c r="E1729" s="246" t="s">
        <v>1</v>
      </c>
      <c r="F1729" s="247" t="s">
        <v>370</v>
      </c>
      <c r="G1729" s="244"/>
      <c r="H1729" s="246" t="s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3" t="s">
        <v>211</v>
      </c>
      <c r="AU1729" s="253" t="s">
        <v>82</v>
      </c>
      <c r="AV1729" s="13" t="s">
        <v>80</v>
      </c>
      <c r="AW1729" s="13" t="s">
        <v>30</v>
      </c>
      <c r="AX1729" s="13" t="s">
        <v>73</v>
      </c>
      <c r="AY1729" s="253" t="s">
        <v>202</v>
      </c>
    </row>
    <row r="1730" s="13" customFormat="1">
      <c r="A1730" s="13"/>
      <c r="B1730" s="243"/>
      <c r="C1730" s="244"/>
      <c r="D1730" s="245" t="s">
        <v>211</v>
      </c>
      <c r="E1730" s="246" t="s">
        <v>1</v>
      </c>
      <c r="F1730" s="247" t="s">
        <v>1891</v>
      </c>
      <c r="G1730" s="244"/>
      <c r="H1730" s="246" t="s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3" t="s">
        <v>211</v>
      </c>
      <c r="AU1730" s="253" t="s">
        <v>82</v>
      </c>
      <c r="AV1730" s="13" t="s">
        <v>80</v>
      </c>
      <c r="AW1730" s="13" t="s">
        <v>30</v>
      </c>
      <c r="AX1730" s="13" t="s">
        <v>73</v>
      </c>
      <c r="AY1730" s="253" t="s">
        <v>202</v>
      </c>
    </row>
    <row r="1731" s="14" customFormat="1">
      <c r="A1731" s="14"/>
      <c r="B1731" s="254"/>
      <c r="C1731" s="255"/>
      <c r="D1731" s="245" t="s">
        <v>211</v>
      </c>
      <c r="E1731" s="256" t="s">
        <v>1</v>
      </c>
      <c r="F1731" s="257" t="s">
        <v>1892</v>
      </c>
      <c r="G1731" s="255"/>
      <c r="H1731" s="258">
        <v>121.622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4" t="s">
        <v>211</v>
      </c>
      <c r="AU1731" s="264" t="s">
        <v>82</v>
      </c>
      <c r="AV1731" s="14" t="s">
        <v>82</v>
      </c>
      <c r="AW1731" s="14" t="s">
        <v>30</v>
      </c>
      <c r="AX1731" s="14" t="s">
        <v>73</v>
      </c>
      <c r="AY1731" s="264" t="s">
        <v>202</v>
      </c>
    </row>
    <row r="1732" s="13" customFormat="1">
      <c r="A1732" s="13"/>
      <c r="B1732" s="243"/>
      <c r="C1732" s="244"/>
      <c r="D1732" s="245" t="s">
        <v>211</v>
      </c>
      <c r="E1732" s="246" t="s">
        <v>1</v>
      </c>
      <c r="F1732" s="247" t="s">
        <v>1893</v>
      </c>
      <c r="G1732" s="244"/>
      <c r="H1732" s="246" t="s">
        <v>1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211</v>
      </c>
      <c r="AU1732" s="253" t="s">
        <v>82</v>
      </c>
      <c r="AV1732" s="13" t="s">
        <v>80</v>
      </c>
      <c r="AW1732" s="13" t="s">
        <v>30</v>
      </c>
      <c r="AX1732" s="13" t="s">
        <v>73</v>
      </c>
      <c r="AY1732" s="253" t="s">
        <v>202</v>
      </c>
    </row>
    <row r="1733" s="14" customFormat="1">
      <c r="A1733" s="14"/>
      <c r="B1733" s="254"/>
      <c r="C1733" s="255"/>
      <c r="D1733" s="245" t="s">
        <v>211</v>
      </c>
      <c r="E1733" s="256" t="s">
        <v>1</v>
      </c>
      <c r="F1733" s="257" t="s">
        <v>1894</v>
      </c>
      <c r="G1733" s="255"/>
      <c r="H1733" s="258">
        <v>5</v>
      </c>
      <c r="I1733" s="259"/>
      <c r="J1733" s="255"/>
      <c r="K1733" s="255"/>
      <c r="L1733" s="260"/>
      <c r="M1733" s="261"/>
      <c r="N1733" s="262"/>
      <c r="O1733" s="262"/>
      <c r="P1733" s="262"/>
      <c r="Q1733" s="262"/>
      <c r="R1733" s="262"/>
      <c r="S1733" s="262"/>
      <c r="T1733" s="26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4" t="s">
        <v>211</v>
      </c>
      <c r="AU1733" s="264" t="s">
        <v>82</v>
      </c>
      <c r="AV1733" s="14" t="s">
        <v>82</v>
      </c>
      <c r="AW1733" s="14" t="s">
        <v>30</v>
      </c>
      <c r="AX1733" s="14" t="s">
        <v>73</v>
      </c>
      <c r="AY1733" s="264" t="s">
        <v>202</v>
      </c>
    </row>
    <row r="1734" s="15" customFormat="1">
      <c r="A1734" s="15"/>
      <c r="B1734" s="265"/>
      <c r="C1734" s="266"/>
      <c r="D1734" s="245" t="s">
        <v>211</v>
      </c>
      <c r="E1734" s="267" t="s">
        <v>1</v>
      </c>
      <c r="F1734" s="268" t="s">
        <v>222</v>
      </c>
      <c r="G1734" s="266"/>
      <c r="H1734" s="269">
        <v>126.622</v>
      </c>
      <c r="I1734" s="270"/>
      <c r="J1734" s="266"/>
      <c r="K1734" s="266"/>
      <c r="L1734" s="271"/>
      <c r="M1734" s="272"/>
      <c r="N1734" s="273"/>
      <c r="O1734" s="273"/>
      <c r="P1734" s="273"/>
      <c r="Q1734" s="273"/>
      <c r="R1734" s="273"/>
      <c r="S1734" s="273"/>
      <c r="T1734" s="274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5" t="s">
        <v>211</v>
      </c>
      <c r="AU1734" s="275" t="s">
        <v>82</v>
      </c>
      <c r="AV1734" s="15" t="s">
        <v>209</v>
      </c>
      <c r="AW1734" s="15" t="s">
        <v>30</v>
      </c>
      <c r="AX1734" s="15" t="s">
        <v>80</v>
      </c>
      <c r="AY1734" s="275" t="s">
        <v>202</v>
      </c>
    </row>
    <row r="1735" s="2" customFormat="1" ht="16.5" customHeight="1">
      <c r="A1735" s="40"/>
      <c r="B1735" s="41"/>
      <c r="C1735" s="287" t="s">
        <v>1895</v>
      </c>
      <c r="D1735" s="287" t="s">
        <v>534</v>
      </c>
      <c r="E1735" s="288" t="s">
        <v>1896</v>
      </c>
      <c r="F1735" s="289" t="s">
        <v>1897</v>
      </c>
      <c r="G1735" s="290" t="s">
        <v>207</v>
      </c>
      <c r="H1735" s="291">
        <v>3.1659999999999999</v>
      </c>
      <c r="I1735" s="292"/>
      <c r="J1735" s="293">
        <f>ROUND(I1735*H1735,2)</f>
        <v>0</v>
      </c>
      <c r="K1735" s="289" t="s">
        <v>208</v>
      </c>
      <c r="L1735" s="294"/>
      <c r="M1735" s="295" t="s">
        <v>1</v>
      </c>
      <c r="N1735" s="296" t="s">
        <v>38</v>
      </c>
      <c r="O1735" s="93"/>
      <c r="P1735" s="239">
        <f>O1735*H1735</f>
        <v>0</v>
      </c>
      <c r="Q1735" s="239">
        <v>0.55000000000000004</v>
      </c>
      <c r="R1735" s="239">
        <f>Q1735*H1735</f>
        <v>1.7413000000000001</v>
      </c>
      <c r="S1735" s="239">
        <v>0</v>
      </c>
      <c r="T1735" s="240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41" t="s">
        <v>442</v>
      </c>
      <c r="AT1735" s="241" t="s">
        <v>534</v>
      </c>
      <c r="AU1735" s="241" t="s">
        <v>82</v>
      </c>
      <c r="AY1735" s="19" t="s">
        <v>202</v>
      </c>
      <c r="BE1735" s="242">
        <f>IF(N1735="základní",J1735,0)</f>
        <v>0</v>
      </c>
      <c r="BF1735" s="242">
        <f>IF(N1735="snížená",J1735,0)</f>
        <v>0</v>
      </c>
      <c r="BG1735" s="242">
        <f>IF(N1735="zákl. přenesená",J1735,0)</f>
        <v>0</v>
      </c>
      <c r="BH1735" s="242">
        <f>IF(N1735="sníž. přenesená",J1735,0)</f>
        <v>0</v>
      </c>
      <c r="BI1735" s="242">
        <f>IF(N1735="nulová",J1735,0)</f>
        <v>0</v>
      </c>
      <c r="BJ1735" s="19" t="s">
        <v>80</v>
      </c>
      <c r="BK1735" s="242">
        <f>ROUND(I1735*H1735,2)</f>
        <v>0</v>
      </c>
      <c r="BL1735" s="19" t="s">
        <v>317</v>
      </c>
      <c r="BM1735" s="241" t="s">
        <v>1898</v>
      </c>
    </row>
    <row r="1736" s="14" customFormat="1">
      <c r="A1736" s="14"/>
      <c r="B1736" s="254"/>
      <c r="C1736" s="255"/>
      <c r="D1736" s="245" t="s">
        <v>211</v>
      </c>
      <c r="E1736" s="256" t="s">
        <v>1</v>
      </c>
      <c r="F1736" s="257" t="s">
        <v>1899</v>
      </c>
      <c r="G1736" s="255"/>
      <c r="H1736" s="258">
        <v>3.1659999999999999</v>
      </c>
      <c r="I1736" s="259"/>
      <c r="J1736" s="255"/>
      <c r="K1736" s="255"/>
      <c r="L1736" s="260"/>
      <c r="M1736" s="261"/>
      <c r="N1736" s="262"/>
      <c r="O1736" s="262"/>
      <c r="P1736" s="262"/>
      <c r="Q1736" s="262"/>
      <c r="R1736" s="262"/>
      <c r="S1736" s="262"/>
      <c r="T1736" s="26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4" t="s">
        <v>211</v>
      </c>
      <c r="AU1736" s="264" t="s">
        <v>82</v>
      </c>
      <c r="AV1736" s="14" t="s">
        <v>82</v>
      </c>
      <c r="AW1736" s="14" t="s">
        <v>30</v>
      </c>
      <c r="AX1736" s="14" t="s">
        <v>80</v>
      </c>
      <c r="AY1736" s="264" t="s">
        <v>202</v>
      </c>
    </row>
    <row r="1737" s="2" customFormat="1" ht="24.15" customHeight="1">
      <c r="A1737" s="40"/>
      <c r="B1737" s="41"/>
      <c r="C1737" s="230" t="s">
        <v>1900</v>
      </c>
      <c r="D1737" s="230" t="s">
        <v>204</v>
      </c>
      <c r="E1737" s="231" t="s">
        <v>1901</v>
      </c>
      <c r="F1737" s="232" t="s">
        <v>1902</v>
      </c>
      <c r="G1737" s="233" t="s">
        <v>207</v>
      </c>
      <c r="H1737" s="234">
        <v>9.5459999999999994</v>
      </c>
      <c r="I1737" s="235"/>
      <c r="J1737" s="236">
        <f>ROUND(I1737*H1737,2)</f>
        <v>0</v>
      </c>
      <c r="K1737" s="232" t="s">
        <v>208</v>
      </c>
      <c r="L1737" s="46"/>
      <c r="M1737" s="237" t="s">
        <v>1</v>
      </c>
      <c r="N1737" s="238" t="s">
        <v>38</v>
      </c>
      <c r="O1737" s="93"/>
      <c r="P1737" s="239">
        <f>O1737*H1737</f>
        <v>0</v>
      </c>
      <c r="Q1737" s="239">
        <v>0.0012149999999999999</v>
      </c>
      <c r="R1737" s="239">
        <f>Q1737*H1737</f>
        <v>0.011598389999999998</v>
      </c>
      <c r="S1737" s="239">
        <v>0</v>
      </c>
      <c r="T1737" s="240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41" t="s">
        <v>317</v>
      </c>
      <c r="AT1737" s="241" t="s">
        <v>204</v>
      </c>
      <c r="AU1737" s="241" t="s">
        <v>82</v>
      </c>
      <c r="AY1737" s="19" t="s">
        <v>202</v>
      </c>
      <c r="BE1737" s="242">
        <f>IF(N1737="základní",J1737,0)</f>
        <v>0</v>
      </c>
      <c r="BF1737" s="242">
        <f>IF(N1737="snížená",J1737,0)</f>
        <v>0</v>
      </c>
      <c r="BG1737" s="242">
        <f>IF(N1737="zákl. přenesená",J1737,0)</f>
        <v>0</v>
      </c>
      <c r="BH1737" s="242">
        <f>IF(N1737="sníž. přenesená",J1737,0)</f>
        <v>0</v>
      </c>
      <c r="BI1737" s="242">
        <f>IF(N1737="nulová",J1737,0)</f>
        <v>0</v>
      </c>
      <c r="BJ1737" s="19" t="s">
        <v>80</v>
      </c>
      <c r="BK1737" s="242">
        <f>ROUND(I1737*H1737,2)</f>
        <v>0</v>
      </c>
      <c r="BL1737" s="19" t="s">
        <v>317</v>
      </c>
      <c r="BM1737" s="241" t="s">
        <v>1903</v>
      </c>
    </row>
    <row r="1738" s="13" customFormat="1">
      <c r="A1738" s="13"/>
      <c r="B1738" s="243"/>
      <c r="C1738" s="244"/>
      <c r="D1738" s="245" t="s">
        <v>211</v>
      </c>
      <c r="E1738" s="246" t="s">
        <v>1</v>
      </c>
      <c r="F1738" s="247" t="s">
        <v>1837</v>
      </c>
      <c r="G1738" s="244"/>
      <c r="H1738" s="246" t="s">
        <v>1</v>
      </c>
      <c r="I1738" s="248"/>
      <c r="J1738" s="244"/>
      <c r="K1738" s="244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3" t="s">
        <v>211</v>
      </c>
      <c r="AU1738" s="253" t="s">
        <v>82</v>
      </c>
      <c r="AV1738" s="13" t="s">
        <v>80</v>
      </c>
      <c r="AW1738" s="13" t="s">
        <v>30</v>
      </c>
      <c r="AX1738" s="13" t="s">
        <v>73</v>
      </c>
      <c r="AY1738" s="253" t="s">
        <v>202</v>
      </c>
    </row>
    <row r="1739" s="14" customFormat="1">
      <c r="A1739" s="14"/>
      <c r="B1739" s="254"/>
      <c r="C1739" s="255"/>
      <c r="D1739" s="245" t="s">
        <v>211</v>
      </c>
      <c r="E1739" s="256" t="s">
        <v>1</v>
      </c>
      <c r="F1739" s="257" t="s">
        <v>1904</v>
      </c>
      <c r="G1739" s="255"/>
      <c r="H1739" s="258">
        <v>6.1920000000000002</v>
      </c>
      <c r="I1739" s="259"/>
      <c r="J1739" s="255"/>
      <c r="K1739" s="255"/>
      <c r="L1739" s="260"/>
      <c r="M1739" s="261"/>
      <c r="N1739" s="262"/>
      <c r="O1739" s="262"/>
      <c r="P1739" s="262"/>
      <c r="Q1739" s="262"/>
      <c r="R1739" s="262"/>
      <c r="S1739" s="262"/>
      <c r="T1739" s="26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4" t="s">
        <v>211</v>
      </c>
      <c r="AU1739" s="264" t="s">
        <v>82</v>
      </c>
      <c r="AV1739" s="14" t="s">
        <v>82</v>
      </c>
      <c r="AW1739" s="14" t="s">
        <v>30</v>
      </c>
      <c r="AX1739" s="14" t="s">
        <v>73</v>
      </c>
      <c r="AY1739" s="264" t="s">
        <v>202</v>
      </c>
    </row>
    <row r="1740" s="13" customFormat="1">
      <c r="A1740" s="13"/>
      <c r="B1740" s="243"/>
      <c r="C1740" s="244"/>
      <c r="D1740" s="245" t="s">
        <v>211</v>
      </c>
      <c r="E1740" s="246" t="s">
        <v>1</v>
      </c>
      <c r="F1740" s="247" t="s">
        <v>1882</v>
      </c>
      <c r="G1740" s="244"/>
      <c r="H1740" s="246" t="s">
        <v>1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3" t="s">
        <v>211</v>
      </c>
      <c r="AU1740" s="253" t="s">
        <v>82</v>
      </c>
      <c r="AV1740" s="13" t="s">
        <v>80</v>
      </c>
      <c r="AW1740" s="13" t="s">
        <v>30</v>
      </c>
      <c r="AX1740" s="13" t="s">
        <v>73</v>
      </c>
      <c r="AY1740" s="253" t="s">
        <v>202</v>
      </c>
    </row>
    <row r="1741" s="14" customFormat="1">
      <c r="A1741" s="14"/>
      <c r="B1741" s="254"/>
      <c r="C1741" s="255"/>
      <c r="D1741" s="245" t="s">
        <v>211</v>
      </c>
      <c r="E1741" s="256" t="s">
        <v>1</v>
      </c>
      <c r="F1741" s="257" t="s">
        <v>1886</v>
      </c>
      <c r="G1741" s="255"/>
      <c r="H1741" s="258">
        <v>0.188</v>
      </c>
      <c r="I1741" s="259"/>
      <c r="J1741" s="255"/>
      <c r="K1741" s="255"/>
      <c r="L1741" s="260"/>
      <c r="M1741" s="261"/>
      <c r="N1741" s="262"/>
      <c r="O1741" s="262"/>
      <c r="P1741" s="262"/>
      <c r="Q1741" s="262"/>
      <c r="R1741" s="262"/>
      <c r="S1741" s="262"/>
      <c r="T1741" s="26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4" t="s">
        <v>211</v>
      </c>
      <c r="AU1741" s="264" t="s">
        <v>82</v>
      </c>
      <c r="AV1741" s="14" t="s">
        <v>82</v>
      </c>
      <c r="AW1741" s="14" t="s">
        <v>30</v>
      </c>
      <c r="AX1741" s="14" t="s">
        <v>73</v>
      </c>
      <c r="AY1741" s="264" t="s">
        <v>202</v>
      </c>
    </row>
    <row r="1742" s="13" customFormat="1">
      <c r="A1742" s="13"/>
      <c r="B1742" s="243"/>
      <c r="C1742" s="244"/>
      <c r="D1742" s="245" t="s">
        <v>211</v>
      </c>
      <c r="E1742" s="246" t="s">
        <v>1</v>
      </c>
      <c r="F1742" s="247" t="s">
        <v>1905</v>
      </c>
      <c r="G1742" s="244"/>
      <c r="H1742" s="246" t="s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3" t="s">
        <v>211</v>
      </c>
      <c r="AU1742" s="253" t="s">
        <v>82</v>
      </c>
      <c r="AV1742" s="13" t="s">
        <v>80</v>
      </c>
      <c r="AW1742" s="13" t="s">
        <v>30</v>
      </c>
      <c r="AX1742" s="13" t="s">
        <v>73</v>
      </c>
      <c r="AY1742" s="253" t="s">
        <v>202</v>
      </c>
    </row>
    <row r="1743" s="14" customFormat="1">
      <c r="A1743" s="14"/>
      <c r="B1743" s="254"/>
      <c r="C1743" s="255"/>
      <c r="D1743" s="245" t="s">
        <v>211</v>
      </c>
      <c r="E1743" s="256" t="s">
        <v>1</v>
      </c>
      <c r="F1743" s="257" t="s">
        <v>1899</v>
      </c>
      <c r="G1743" s="255"/>
      <c r="H1743" s="258">
        <v>3.1659999999999999</v>
      </c>
      <c r="I1743" s="259"/>
      <c r="J1743" s="255"/>
      <c r="K1743" s="255"/>
      <c r="L1743" s="260"/>
      <c r="M1743" s="261"/>
      <c r="N1743" s="262"/>
      <c r="O1743" s="262"/>
      <c r="P1743" s="262"/>
      <c r="Q1743" s="262"/>
      <c r="R1743" s="262"/>
      <c r="S1743" s="262"/>
      <c r="T1743" s="26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4" t="s">
        <v>211</v>
      </c>
      <c r="AU1743" s="264" t="s">
        <v>82</v>
      </c>
      <c r="AV1743" s="14" t="s">
        <v>82</v>
      </c>
      <c r="AW1743" s="14" t="s">
        <v>30</v>
      </c>
      <c r="AX1743" s="14" t="s">
        <v>73</v>
      </c>
      <c r="AY1743" s="264" t="s">
        <v>202</v>
      </c>
    </row>
    <row r="1744" s="15" customFormat="1">
      <c r="A1744" s="15"/>
      <c r="B1744" s="265"/>
      <c r="C1744" s="266"/>
      <c r="D1744" s="245" t="s">
        <v>211</v>
      </c>
      <c r="E1744" s="267" t="s">
        <v>1</v>
      </c>
      <c r="F1744" s="268" t="s">
        <v>222</v>
      </c>
      <c r="G1744" s="266"/>
      <c r="H1744" s="269">
        <v>9.5459999999999994</v>
      </c>
      <c r="I1744" s="270"/>
      <c r="J1744" s="266"/>
      <c r="K1744" s="266"/>
      <c r="L1744" s="271"/>
      <c r="M1744" s="272"/>
      <c r="N1744" s="273"/>
      <c r="O1744" s="273"/>
      <c r="P1744" s="273"/>
      <c r="Q1744" s="273"/>
      <c r="R1744" s="273"/>
      <c r="S1744" s="273"/>
      <c r="T1744" s="274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5" t="s">
        <v>211</v>
      </c>
      <c r="AU1744" s="275" t="s">
        <v>82</v>
      </c>
      <c r="AV1744" s="15" t="s">
        <v>209</v>
      </c>
      <c r="AW1744" s="15" t="s">
        <v>30</v>
      </c>
      <c r="AX1744" s="15" t="s">
        <v>80</v>
      </c>
      <c r="AY1744" s="275" t="s">
        <v>202</v>
      </c>
    </row>
    <row r="1745" s="2" customFormat="1" ht="24.15" customHeight="1">
      <c r="A1745" s="40"/>
      <c r="B1745" s="41"/>
      <c r="C1745" s="230" t="s">
        <v>1906</v>
      </c>
      <c r="D1745" s="230" t="s">
        <v>204</v>
      </c>
      <c r="E1745" s="231" t="s">
        <v>1907</v>
      </c>
      <c r="F1745" s="232" t="s">
        <v>1908</v>
      </c>
      <c r="G1745" s="233" t="s">
        <v>207</v>
      </c>
      <c r="H1745" s="234">
        <v>6.3799999999999999</v>
      </c>
      <c r="I1745" s="235"/>
      <c r="J1745" s="236">
        <f>ROUND(I1745*H1745,2)</f>
        <v>0</v>
      </c>
      <c r="K1745" s="232" t="s">
        <v>208</v>
      </c>
      <c r="L1745" s="46"/>
      <c r="M1745" s="237" t="s">
        <v>1</v>
      </c>
      <c r="N1745" s="238" t="s">
        <v>38</v>
      </c>
      <c r="O1745" s="93"/>
      <c r="P1745" s="239">
        <f>O1745*H1745</f>
        <v>0</v>
      </c>
      <c r="Q1745" s="239">
        <v>0.023367804999999998</v>
      </c>
      <c r="R1745" s="239">
        <f>Q1745*H1745</f>
        <v>0.14908659589999998</v>
      </c>
      <c r="S1745" s="239">
        <v>0</v>
      </c>
      <c r="T1745" s="240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41" t="s">
        <v>317</v>
      </c>
      <c r="AT1745" s="241" t="s">
        <v>204</v>
      </c>
      <c r="AU1745" s="241" t="s">
        <v>82</v>
      </c>
      <c r="AY1745" s="19" t="s">
        <v>202</v>
      </c>
      <c r="BE1745" s="242">
        <f>IF(N1745="základní",J1745,0)</f>
        <v>0</v>
      </c>
      <c r="BF1745" s="242">
        <f>IF(N1745="snížená",J1745,0)</f>
        <v>0</v>
      </c>
      <c r="BG1745" s="242">
        <f>IF(N1745="zákl. přenesená",J1745,0)</f>
        <v>0</v>
      </c>
      <c r="BH1745" s="242">
        <f>IF(N1745="sníž. přenesená",J1745,0)</f>
        <v>0</v>
      </c>
      <c r="BI1745" s="242">
        <f>IF(N1745="nulová",J1745,0)</f>
        <v>0</v>
      </c>
      <c r="BJ1745" s="19" t="s">
        <v>80</v>
      </c>
      <c r="BK1745" s="242">
        <f>ROUND(I1745*H1745,2)</f>
        <v>0</v>
      </c>
      <c r="BL1745" s="19" t="s">
        <v>317</v>
      </c>
      <c r="BM1745" s="241" t="s">
        <v>1909</v>
      </c>
    </row>
    <row r="1746" s="13" customFormat="1">
      <c r="A1746" s="13"/>
      <c r="B1746" s="243"/>
      <c r="C1746" s="244"/>
      <c r="D1746" s="245" t="s">
        <v>211</v>
      </c>
      <c r="E1746" s="246" t="s">
        <v>1</v>
      </c>
      <c r="F1746" s="247" t="s">
        <v>1837</v>
      </c>
      <c r="G1746" s="244"/>
      <c r="H1746" s="246" t="s">
        <v>1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3" t="s">
        <v>211</v>
      </c>
      <c r="AU1746" s="253" t="s">
        <v>82</v>
      </c>
      <c r="AV1746" s="13" t="s">
        <v>80</v>
      </c>
      <c r="AW1746" s="13" t="s">
        <v>30</v>
      </c>
      <c r="AX1746" s="13" t="s">
        <v>73</v>
      </c>
      <c r="AY1746" s="253" t="s">
        <v>202</v>
      </c>
    </row>
    <row r="1747" s="14" customFormat="1">
      <c r="A1747" s="14"/>
      <c r="B1747" s="254"/>
      <c r="C1747" s="255"/>
      <c r="D1747" s="245" t="s">
        <v>211</v>
      </c>
      <c r="E1747" s="256" t="s">
        <v>1</v>
      </c>
      <c r="F1747" s="257" t="s">
        <v>1904</v>
      </c>
      <c r="G1747" s="255"/>
      <c r="H1747" s="258">
        <v>6.1920000000000002</v>
      </c>
      <c r="I1747" s="259"/>
      <c r="J1747" s="255"/>
      <c r="K1747" s="255"/>
      <c r="L1747" s="260"/>
      <c r="M1747" s="261"/>
      <c r="N1747" s="262"/>
      <c r="O1747" s="262"/>
      <c r="P1747" s="262"/>
      <c r="Q1747" s="262"/>
      <c r="R1747" s="262"/>
      <c r="S1747" s="262"/>
      <c r="T1747" s="26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4" t="s">
        <v>211</v>
      </c>
      <c r="AU1747" s="264" t="s">
        <v>82</v>
      </c>
      <c r="AV1747" s="14" t="s">
        <v>82</v>
      </c>
      <c r="AW1747" s="14" t="s">
        <v>30</v>
      </c>
      <c r="AX1747" s="14" t="s">
        <v>73</v>
      </c>
      <c r="AY1747" s="264" t="s">
        <v>202</v>
      </c>
    </row>
    <row r="1748" s="13" customFormat="1">
      <c r="A1748" s="13"/>
      <c r="B1748" s="243"/>
      <c r="C1748" s="244"/>
      <c r="D1748" s="245" t="s">
        <v>211</v>
      </c>
      <c r="E1748" s="246" t="s">
        <v>1</v>
      </c>
      <c r="F1748" s="247" t="s">
        <v>1882</v>
      </c>
      <c r="G1748" s="244"/>
      <c r="H1748" s="246" t="s">
        <v>1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3" t="s">
        <v>211</v>
      </c>
      <c r="AU1748" s="253" t="s">
        <v>82</v>
      </c>
      <c r="AV1748" s="13" t="s">
        <v>80</v>
      </c>
      <c r="AW1748" s="13" t="s">
        <v>30</v>
      </c>
      <c r="AX1748" s="13" t="s">
        <v>73</v>
      </c>
      <c r="AY1748" s="253" t="s">
        <v>202</v>
      </c>
    </row>
    <row r="1749" s="14" customFormat="1">
      <c r="A1749" s="14"/>
      <c r="B1749" s="254"/>
      <c r="C1749" s="255"/>
      <c r="D1749" s="245" t="s">
        <v>211</v>
      </c>
      <c r="E1749" s="256" t="s">
        <v>1</v>
      </c>
      <c r="F1749" s="257" t="s">
        <v>1886</v>
      </c>
      <c r="G1749" s="255"/>
      <c r="H1749" s="258">
        <v>0.188</v>
      </c>
      <c r="I1749" s="259"/>
      <c r="J1749" s="255"/>
      <c r="K1749" s="255"/>
      <c r="L1749" s="260"/>
      <c r="M1749" s="261"/>
      <c r="N1749" s="262"/>
      <c r="O1749" s="262"/>
      <c r="P1749" s="262"/>
      <c r="Q1749" s="262"/>
      <c r="R1749" s="262"/>
      <c r="S1749" s="262"/>
      <c r="T1749" s="26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4" t="s">
        <v>211</v>
      </c>
      <c r="AU1749" s="264" t="s">
        <v>82</v>
      </c>
      <c r="AV1749" s="14" t="s">
        <v>82</v>
      </c>
      <c r="AW1749" s="14" t="s">
        <v>30</v>
      </c>
      <c r="AX1749" s="14" t="s">
        <v>73</v>
      </c>
      <c r="AY1749" s="264" t="s">
        <v>202</v>
      </c>
    </row>
    <row r="1750" s="15" customFormat="1">
      <c r="A1750" s="15"/>
      <c r="B1750" s="265"/>
      <c r="C1750" s="266"/>
      <c r="D1750" s="245" t="s">
        <v>211</v>
      </c>
      <c r="E1750" s="267" t="s">
        <v>1</v>
      </c>
      <c r="F1750" s="268" t="s">
        <v>222</v>
      </c>
      <c r="G1750" s="266"/>
      <c r="H1750" s="269">
        <v>6.3799999999999999</v>
      </c>
      <c r="I1750" s="270"/>
      <c r="J1750" s="266"/>
      <c r="K1750" s="266"/>
      <c r="L1750" s="271"/>
      <c r="M1750" s="272"/>
      <c r="N1750" s="273"/>
      <c r="O1750" s="273"/>
      <c r="P1750" s="273"/>
      <c r="Q1750" s="273"/>
      <c r="R1750" s="273"/>
      <c r="S1750" s="273"/>
      <c r="T1750" s="274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75" t="s">
        <v>211</v>
      </c>
      <c r="AU1750" s="275" t="s">
        <v>82</v>
      </c>
      <c r="AV1750" s="15" t="s">
        <v>209</v>
      </c>
      <c r="AW1750" s="15" t="s">
        <v>30</v>
      </c>
      <c r="AX1750" s="15" t="s">
        <v>80</v>
      </c>
      <c r="AY1750" s="275" t="s">
        <v>202</v>
      </c>
    </row>
    <row r="1751" s="2" customFormat="1" ht="24.15" customHeight="1">
      <c r="A1751" s="40"/>
      <c r="B1751" s="41"/>
      <c r="C1751" s="230" t="s">
        <v>1910</v>
      </c>
      <c r="D1751" s="230" t="s">
        <v>204</v>
      </c>
      <c r="E1751" s="231" t="s">
        <v>1911</v>
      </c>
      <c r="F1751" s="232" t="s">
        <v>1912</v>
      </c>
      <c r="G1751" s="233" t="s">
        <v>466</v>
      </c>
      <c r="H1751" s="234">
        <v>18</v>
      </c>
      <c r="I1751" s="235"/>
      <c r="J1751" s="236">
        <f>ROUND(I1751*H1751,2)</f>
        <v>0</v>
      </c>
      <c r="K1751" s="232" t="s">
        <v>208</v>
      </c>
      <c r="L1751" s="46"/>
      <c r="M1751" s="237" t="s">
        <v>1</v>
      </c>
      <c r="N1751" s="238" t="s">
        <v>38</v>
      </c>
      <c r="O1751" s="93"/>
      <c r="P1751" s="239">
        <f>O1751*H1751</f>
        <v>0</v>
      </c>
      <c r="Q1751" s="239">
        <v>4.4672000000000002E-05</v>
      </c>
      <c r="R1751" s="239">
        <f>Q1751*H1751</f>
        <v>0.00080409600000000002</v>
      </c>
      <c r="S1751" s="239">
        <v>0</v>
      </c>
      <c r="T1751" s="240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41" t="s">
        <v>209</v>
      </c>
      <c r="AT1751" s="241" t="s">
        <v>204</v>
      </c>
      <c r="AU1751" s="241" t="s">
        <v>82</v>
      </c>
      <c r="AY1751" s="19" t="s">
        <v>202</v>
      </c>
      <c r="BE1751" s="242">
        <f>IF(N1751="základní",J1751,0)</f>
        <v>0</v>
      </c>
      <c r="BF1751" s="242">
        <f>IF(N1751="snížená",J1751,0)</f>
        <v>0</v>
      </c>
      <c r="BG1751" s="242">
        <f>IF(N1751="zákl. přenesená",J1751,0)</f>
        <v>0</v>
      </c>
      <c r="BH1751" s="242">
        <f>IF(N1751="sníž. přenesená",J1751,0)</f>
        <v>0</v>
      </c>
      <c r="BI1751" s="242">
        <f>IF(N1751="nulová",J1751,0)</f>
        <v>0</v>
      </c>
      <c r="BJ1751" s="19" t="s">
        <v>80</v>
      </c>
      <c r="BK1751" s="242">
        <f>ROUND(I1751*H1751,2)</f>
        <v>0</v>
      </c>
      <c r="BL1751" s="19" t="s">
        <v>209</v>
      </c>
      <c r="BM1751" s="241" t="s">
        <v>1913</v>
      </c>
    </row>
    <row r="1752" s="13" customFormat="1">
      <c r="A1752" s="13"/>
      <c r="B1752" s="243"/>
      <c r="C1752" s="244"/>
      <c r="D1752" s="245" t="s">
        <v>211</v>
      </c>
      <c r="E1752" s="246" t="s">
        <v>1</v>
      </c>
      <c r="F1752" s="247" t="s">
        <v>1914</v>
      </c>
      <c r="G1752" s="244"/>
      <c r="H1752" s="246" t="s">
        <v>1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3" t="s">
        <v>211</v>
      </c>
      <c r="AU1752" s="253" t="s">
        <v>82</v>
      </c>
      <c r="AV1752" s="13" t="s">
        <v>80</v>
      </c>
      <c r="AW1752" s="13" t="s">
        <v>30</v>
      </c>
      <c r="AX1752" s="13" t="s">
        <v>73</v>
      </c>
      <c r="AY1752" s="253" t="s">
        <v>202</v>
      </c>
    </row>
    <row r="1753" s="14" customFormat="1">
      <c r="A1753" s="14"/>
      <c r="B1753" s="254"/>
      <c r="C1753" s="255"/>
      <c r="D1753" s="245" t="s">
        <v>211</v>
      </c>
      <c r="E1753" s="256" t="s">
        <v>1</v>
      </c>
      <c r="F1753" s="257" t="s">
        <v>332</v>
      </c>
      <c r="G1753" s="255"/>
      <c r="H1753" s="258">
        <v>18</v>
      </c>
      <c r="I1753" s="259"/>
      <c r="J1753" s="255"/>
      <c r="K1753" s="255"/>
      <c r="L1753" s="260"/>
      <c r="M1753" s="261"/>
      <c r="N1753" s="262"/>
      <c r="O1753" s="262"/>
      <c r="P1753" s="262"/>
      <c r="Q1753" s="262"/>
      <c r="R1753" s="262"/>
      <c r="S1753" s="262"/>
      <c r="T1753" s="26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4" t="s">
        <v>211</v>
      </c>
      <c r="AU1753" s="264" t="s">
        <v>82</v>
      </c>
      <c r="AV1753" s="14" t="s">
        <v>82</v>
      </c>
      <c r="AW1753" s="14" t="s">
        <v>30</v>
      </c>
      <c r="AX1753" s="14" t="s">
        <v>80</v>
      </c>
      <c r="AY1753" s="264" t="s">
        <v>202</v>
      </c>
    </row>
    <row r="1754" s="2" customFormat="1" ht="21.75" customHeight="1">
      <c r="A1754" s="40"/>
      <c r="B1754" s="41"/>
      <c r="C1754" s="230" t="s">
        <v>1915</v>
      </c>
      <c r="D1754" s="230" t="s">
        <v>204</v>
      </c>
      <c r="E1754" s="231" t="s">
        <v>1916</v>
      </c>
      <c r="F1754" s="232" t="s">
        <v>1917</v>
      </c>
      <c r="G1754" s="233" t="s">
        <v>466</v>
      </c>
      <c r="H1754" s="234">
        <v>18</v>
      </c>
      <c r="I1754" s="235"/>
      <c r="J1754" s="236">
        <f>ROUND(I1754*H1754,2)</f>
        <v>0</v>
      </c>
      <c r="K1754" s="232" t="s">
        <v>208</v>
      </c>
      <c r="L1754" s="46"/>
      <c r="M1754" s="237" t="s">
        <v>1</v>
      </c>
      <c r="N1754" s="238" t="s">
        <v>38</v>
      </c>
      <c r="O1754" s="93"/>
      <c r="P1754" s="239">
        <f>O1754*H1754</f>
        <v>0</v>
      </c>
      <c r="Q1754" s="239">
        <v>0.00042000000000000002</v>
      </c>
      <c r="R1754" s="239">
        <f>Q1754*H1754</f>
        <v>0.0075600000000000007</v>
      </c>
      <c r="S1754" s="239">
        <v>0</v>
      </c>
      <c r="T1754" s="240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41" t="s">
        <v>209</v>
      </c>
      <c r="AT1754" s="241" t="s">
        <v>204</v>
      </c>
      <c r="AU1754" s="241" t="s">
        <v>82</v>
      </c>
      <c r="AY1754" s="19" t="s">
        <v>202</v>
      </c>
      <c r="BE1754" s="242">
        <f>IF(N1754="základní",J1754,0)</f>
        <v>0</v>
      </c>
      <c r="BF1754" s="242">
        <f>IF(N1754="snížená",J1754,0)</f>
        <v>0</v>
      </c>
      <c r="BG1754" s="242">
        <f>IF(N1754="zákl. přenesená",J1754,0)</f>
        <v>0</v>
      </c>
      <c r="BH1754" s="242">
        <f>IF(N1754="sníž. přenesená",J1754,0)</f>
        <v>0</v>
      </c>
      <c r="BI1754" s="242">
        <f>IF(N1754="nulová",J1754,0)</f>
        <v>0</v>
      </c>
      <c r="BJ1754" s="19" t="s">
        <v>80</v>
      </c>
      <c r="BK1754" s="242">
        <f>ROUND(I1754*H1754,2)</f>
        <v>0</v>
      </c>
      <c r="BL1754" s="19" t="s">
        <v>209</v>
      </c>
      <c r="BM1754" s="241" t="s">
        <v>1918</v>
      </c>
    </row>
    <row r="1755" s="2" customFormat="1" ht="33" customHeight="1">
      <c r="A1755" s="40"/>
      <c r="B1755" s="41"/>
      <c r="C1755" s="230" t="s">
        <v>1919</v>
      </c>
      <c r="D1755" s="230" t="s">
        <v>204</v>
      </c>
      <c r="E1755" s="231" t="s">
        <v>1920</v>
      </c>
      <c r="F1755" s="232" t="s">
        <v>1921</v>
      </c>
      <c r="G1755" s="233" t="s">
        <v>254</v>
      </c>
      <c r="H1755" s="234">
        <v>586.01999999999998</v>
      </c>
      <c r="I1755" s="235"/>
      <c r="J1755" s="236">
        <f>ROUND(I1755*H1755,2)</f>
        <v>0</v>
      </c>
      <c r="K1755" s="232" t="s">
        <v>208</v>
      </c>
      <c r="L1755" s="46"/>
      <c r="M1755" s="237" t="s">
        <v>1</v>
      </c>
      <c r="N1755" s="238" t="s">
        <v>38</v>
      </c>
      <c r="O1755" s="93"/>
      <c r="P1755" s="239">
        <f>O1755*H1755</f>
        <v>0</v>
      </c>
      <c r="Q1755" s="239">
        <v>0</v>
      </c>
      <c r="R1755" s="239">
        <f>Q1755*H1755</f>
        <v>0</v>
      </c>
      <c r="S1755" s="239">
        <v>0</v>
      </c>
      <c r="T1755" s="240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41" t="s">
        <v>317</v>
      </c>
      <c r="AT1755" s="241" t="s">
        <v>204</v>
      </c>
      <c r="AU1755" s="241" t="s">
        <v>82</v>
      </c>
      <c r="AY1755" s="19" t="s">
        <v>202</v>
      </c>
      <c r="BE1755" s="242">
        <f>IF(N1755="základní",J1755,0)</f>
        <v>0</v>
      </c>
      <c r="BF1755" s="242">
        <f>IF(N1755="snížená",J1755,0)</f>
        <v>0</v>
      </c>
      <c r="BG1755" s="242">
        <f>IF(N1755="zákl. přenesená",J1755,0)</f>
        <v>0</v>
      </c>
      <c r="BH1755" s="242">
        <f>IF(N1755="sníž. přenesená",J1755,0)</f>
        <v>0</v>
      </c>
      <c r="BI1755" s="242">
        <f>IF(N1755="nulová",J1755,0)</f>
        <v>0</v>
      </c>
      <c r="BJ1755" s="19" t="s">
        <v>80</v>
      </c>
      <c r="BK1755" s="242">
        <f>ROUND(I1755*H1755,2)</f>
        <v>0</v>
      </c>
      <c r="BL1755" s="19" t="s">
        <v>317</v>
      </c>
      <c r="BM1755" s="241" t="s">
        <v>1922</v>
      </c>
    </row>
    <row r="1756" s="13" customFormat="1">
      <c r="A1756" s="13"/>
      <c r="B1756" s="243"/>
      <c r="C1756" s="244"/>
      <c r="D1756" s="245" t="s">
        <v>211</v>
      </c>
      <c r="E1756" s="246" t="s">
        <v>1</v>
      </c>
      <c r="F1756" s="247" t="s">
        <v>1923</v>
      </c>
      <c r="G1756" s="244"/>
      <c r="H1756" s="246" t="s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3" t="s">
        <v>211</v>
      </c>
      <c r="AU1756" s="253" t="s">
        <v>82</v>
      </c>
      <c r="AV1756" s="13" t="s">
        <v>80</v>
      </c>
      <c r="AW1756" s="13" t="s">
        <v>30</v>
      </c>
      <c r="AX1756" s="13" t="s">
        <v>73</v>
      </c>
      <c r="AY1756" s="253" t="s">
        <v>202</v>
      </c>
    </row>
    <row r="1757" s="14" customFormat="1">
      <c r="A1757" s="14"/>
      <c r="B1757" s="254"/>
      <c r="C1757" s="255"/>
      <c r="D1757" s="245" t="s">
        <v>211</v>
      </c>
      <c r="E1757" s="256" t="s">
        <v>1</v>
      </c>
      <c r="F1757" s="257" t="s">
        <v>1924</v>
      </c>
      <c r="G1757" s="255"/>
      <c r="H1757" s="258">
        <v>586.01999999999998</v>
      </c>
      <c r="I1757" s="259"/>
      <c r="J1757" s="255"/>
      <c r="K1757" s="255"/>
      <c r="L1757" s="260"/>
      <c r="M1757" s="261"/>
      <c r="N1757" s="262"/>
      <c r="O1757" s="262"/>
      <c r="P1757" s="262"/>
      <c r="Q1757" s="262"/>
      <c r="R1757" s="262"/>
      <c r="S1757" s="262"/>
      <c r="T1757" s="26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4" t="s">
        <v>211</v>
      </c>
      <c r="AU1757" s="264" t="s">
        <v>82</v>
      </c>
      <c r="AV1757" s="14" t="s">
        <v>82</v>
      </c>
      <c r="AW1757" s="14" t="s">
        <v>30</v>
      </c>
      <c r="AX1757" s="14" t="s">
        <v>80</v>
      </c>
      <c r="AY1757" s="264" t="s">
        <v>202</v>
      </c>
    </row>
    <row r="1758" s="2" customFormat="1" ht="16.5" customHeight="1">
      <c r="A1758" s="40"/>
      <c r="B1758" s="41"/>
      <c r="C1758" s="230" t="s">
        <v>1925</v>
      </c>
      <c r="D1758" s="230" t="s">
        <v>204</v>
      </c>
      <c r="E1758" s="231" t="s">
        <v>1926</v>
      </c>
      <c r="F1758" s="232" t="s">
        <v>1927</v>
      </c>
      <c r="G1758" s="233" t="s">
        <v>844</v>
      </c>
      <c r="H1758" s="234">
        <v>651.13300000000004</v>
      </c>
      <c r="I1758" s="235"/>
      <c r="J1758" s="236">
        <f>ROUND(I1758*H1758,2)</f>
        <v>0</v>
      </c>
      <c r="K1758" s="232" t="s">
        <v>208</v>
      </c>
      <c r="L1758" s="46"/>
      <c r="M1758" s="237" t="s">
        <v>1</v>
      </c>
      <c r="N1758" s="238" t="s">
        <v>38</v>
      </c>
      <c r="O1758" s="93"/>
      <c r="P1758" s="239">
        <f>O1758*H1758</f>
        <v>0</v>
      </c>
      <c r="Q1758" s="239">
        <v>2.0999999999999999E-05</v>
      </c>
      <c r="R1758" s="239">
        <f>Q1758*H1758</f>
        <v>0.013673793</v>
      </c>
      <c r="S1758" s="239">
        <v>0</v>
      </c>
      <c r="T1758" s="240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41" t="s">
        <v>317</v>
      </c>
      <c r="AT1758" s="241" t="s">
        <v>204</v>
      </c>
      <c r="AU1758" s="241" t="s">
        <v>82</v>
      </c>
      <c r="AY1758" s="19" t="s">
        <v>202</v>
      </c>
      <c r="BE1758" s="242">
        <f>IF(N1758="základní",J1758,0)</f>
        <v>0</v>
      </c>
      <c r="BF1758" s="242">
        <f>IF(N1758="snížená",J1758,0)</f>
        <v>0</v>
      </c>
      <c r="BG1758" s="242">
        <f>IF(N1758="zákl. přenesená",J1758,0)</f>
        <v>0</v>
      </c>
      <c r="BH1758" s="242">
        <f>IF(N1758="sníž. přenesená",J1758,0)</f>
        <v>0</v>
      </c>
      <c r="BI1758" s="242">
        <f>IF(N1758="nulová",J1758,0)</f>
        <v>0</v>
      </c>
      <c r="BJ1758" s="19" t="s">
        <v>80</v>
      </c>
      <c r="BK1758" s="242">
        <f>ROUND(I1758*H1758,2)</f>
        <v>0</v>
      </c>
      <c r="BL1758" s="19" t="s">
        <v>317</v>
      </c>
      <c r="BM1758" s="241" t="s">
        <v>1928</v>
      </c>
    </row>
    <row r="1759" s="13" customFormat="1">
      <c r="A1759" s="13"/>
      <c r="B1759" s="243"/>
      <c r="C1759" s="244"/>
      <c r="D1759" s="245" t="s">
        <v>211</v>
      </c>
      <c r="E1759" s="246" t="s">
        <v>1</v>
      </c>
      <c r="F1759" s="247" t="s">
        <v>1923</v>
      </c>
      <c r="G1759" s="244"/>
      <c r="H1759" s="246" t="s">
        <v>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3" t="s">
        <v>211</v>
      </c>
      <c r="AU1759" s="253" t="s">
        <v>82</v>
      </c>
      <c r="AV1759" s="13" t="s">
        <v>80</v>
      </c>
      <c r="AW1759" s="13" t="s">
        <v>30</v>
      </c>
      <c r="AX1759" s="13" t="s">
        <v>73</v>
      </c>
      <c r="AY1759" s="253" t="s">
        <v>202</v>
      </c>
    </row>
    <row r="1760" s="14" customFormat="1">
      <c r="A1760" s="14"/>
      <c r="B1760" s="254"/>
      <c r="C1760" s="255"/>
      <c r="D1760" s="245" t="s">
        <v>211</v>
      </c>
      <c r="E1760" s="256" t="s">
        <v>1</v>
      </c>
      <c r="F1760" s="257" t="s">
        <v>1929</v>
      </c>
      <c r="G1760" s="255"/>
      <c r="H1760" s="258">
        <v>651.13300000000004</v>
      </c>
      <c r="I1760" s="259"/>
      <c r="J1760" s="255"/>
      <c r="K1760" s="255"/>
      <c r="L1760" s="260"/>
      <c r="M1760" s="261"/>
      <c r="N1760" s="262"/>
      <c r="O1760" s="262"/>
      <c r="P1760" s="262"/>
      <c r="Q1760" s="262"/>
      <c r="R1760" s="262"/>
      <c r="S1760" s="262"/>
      <c r="T1760" s="26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4" t="s">
        <v>211</v>
      </c>
      <c r="AU1760" s="264" t="s">
        <v>82</v>
      </c>
      <c r="AV1760" s="14" t="s">
        <v>82</v>
      </c>
      <c r="AW1760" s="14" t="s">
        <v>30</v>
      </c>
      <c r="AX1760" s="14" t="s">
        <v>80</v>
      </c>
      <c r="AY1760" s="264" t="s">
        <v>202</v>
      </c>
    </row>
    <row r="1761" s="2" customFormat="1" ht="16.5" customHeight="1">
      <c r="A1761" s="40"/>
      <c r="B1761" s="41"/>
      <c r="C1761" s="287" t="s">
        <v>1930</v>
      </c>
      <c r="D1761" s="287" t="s">
        <v>534</v>
      </c>
      <c r="E1761" s="288" t="s">
        <v>1931</v>
      </c>
      <c r="F1761" s="289" t="s">
        <v>1932</v>
      </c>
      <c r="G1761" s="290" t="s">
        <v>207</v>
      </c>
      <c r="H1761" s="291">
        <v>5.4699999999999998</v>
      </c>
      <c r="I1761" s="292"/>
      <c r="J1761" s="293">
        <f>ROUND(I1761*H1761,2)</f>
        <v>0</v>
      </c>
      <c r="K1761" s="289" t="s">
        <v>208</v>
      </c>
      <c r="L1761" s="294"/>
      <c r="M1761" s="295" t="s">
        <v>1</v>
      </c>
      <c r="N1761" s="296" t="s">
        <v>38</v>
      </c>
      <c r="O1761" s="93"/>
      <c r="P1761" s="239">
        <f>O1761*H1761</f>
        <v>0</v>
      </c>
      <c r="Q1761" s="239">
        <v>0.55000000000000004</v>
      </c>
      <c r="R1761" s="239">
        <f>Q1761*H1761</f>
        <v>3.0085000000000002</v>
      </c>
      <c r="S1761" s="239">
        <v>0</v>
      </c>
      <c r="T1761" s="240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41" t="s">
        <v>442</v>
      </c>
      <c r="AT1761" s="241" t="s">
        <v>534</v>
      </c>
      <c r="AU1761" s="241" t="s">
        <v>82</v>
      </c>
      <c r="AY1761" s="19" t="s">
        <v>202</v>
      </c>
      <c r="BE1761" s="242">
        <f>IF(N1761="základní",J1761,0)</f>
        <v>0</v>
      </c>
      <c r="BF1761" s="242">
        <f>IF(N1761="snížená",J1761,0)</f>
        <v>0</v>
      </c>
      <c r="BG1761" s="242">
        <f>IF(N1761="zákl. přenesená",J1761,0)</f>
        <v>0</v>
      </c>
      <c r="BH1761" s="242">
        <f>IF(N1761="sníž. přenesená",J1761,0)</f>
        <v>0</v>
      </c>
      <c r="BI1761" s="242">
        <f>IF(N1761="nulová",J1761,0)</f>
        <v>0</v>
      </c>
      <c r="BJ1761" s="19" t="s">
        <v>80</v>
      </c>
      <c r="BK1761" s="242">
        <f>ROUND(I1761*H1761,2)</f>
        <v>0</v>
      </c>
      <c r="BL1761" s="19" t="s">
        <v>317</v>
      </c>
      <c r="BM1761" s="241" t="s">
        <v>1933</v>
      </c>
    </row>
    <row r="1762" s="13" customFormat="1">
      <c r="A1762" s="13"/>
      <c r="B1762" s="243"/>
      <c r="C1762" s="244"/>
      <c r="D1762" s="245" t="s">
        <v>211</v>
      </c>
      <c r="E1762" s="246" t="s">
        <v>1</v>
      </c>
      <c r="F1762" s="247" t="s">
        <v>1934</v>
      </c>
      <c r="G1762" s="244"/>
      <c r="H1762" s="246" t="s">
        <v>1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3" t="s">
        <v>211</v>
      </c>
      <c r="AU1762" s="253" t="s">
        <v>82</v>
      </c>
      <c r="AV1762" s="13" t="s">
        <v>80</v>
      </c>
      <c r="AW1762" s="13" t="s">
        <v>30</v>
      </c>
      <c r="AX1762" s="13" t="s">
        <v>73</v>
      </c>
      <c r="AY1762" s="253" t="s">
        <v>202</v>
      </c>
    </row>
    <row r="1763" s="14" customFormat="1">
      <c r="A1763" s="14"/>
      <c r="B1763" s="254"/>
      <c r="C1763" s="255"/>
      <c r="D1763" s="245" t="s">
        <v>211</v>
      </c>
      <c r="E1763" s="256" t="s">
        <v>1</v>
      </c>
      <c r="F1763" s="257" t="s">
        <v>1935</v>
      </c>
      <c r="G1763" s="255"/>
      <c r="H1763" s="258">
        <v>1627.8330000000001</v>
      </c>
      <c r="I1763" s="259"/>
      <c r="J1763" s="255"/>
      <c r="K1763" s="255"/>
      <c r="L1763" s="260"/>
      <c r="M1763" s="261"/>
      <c r="N1763" s="262"/>
      <c r="O1763" s="262"/>
      <c r="P1763" s="262"/>
      <c r="Q1763" s="262"/>
      <c r="R1763" s="262"/>
      <c r="S1763" s="262"/>
      <c r="T1763" s="26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4" t="s">
        <v>211</v>
      </c>
      <c r="AU1763" s="264" t="s">
        <v>82</v>
      </c>
      <c r="AV1763" s="14" t="s">
        <v>82</v>
      </c>
      <c r="AW1763" s="14" t="s">
        <v>30</v>
      </c>
      <c r="AX1763" s="14" t="s">
        <v>73</v>
      </c>
      <c r="AY1763" s="264" t="s">
        <v>202</v>
      </c>
    </row>
    <row r="1764" s="13" customFormat="1">
      <c r="A1764" s="13"/>
      <c r="B1764" s="243"/>
      <c r="C1764" s="244"/>
      <c r="D1764" s="245" t="s">
        <v>211</v>
      </c>
      <c r="E1764" s="246" t="s">
        <v>1</v>
      </c>
      <c r="F1764" s="247" t="s">
        <v>1936</v>
      </c>
      <c r="G1764" s="244"/>
      <c r="H1764" s="246" t="s">
        <v>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3" t="s">
        <v>211</v>
      </c>
      <c r="AU1764" s="253" t="s">
        <v>82</v>
      </c>
      <c r="AV1764" s="13" t="s">
        <v>80</v>
      </c>
      <c r="AW1764" s="13" t="s">
        <v>30</v>
      </c>
      <c r="AX1764" s="13" t="s">
        <v>73</v>
      </c>
      <c r="AY1764" s="253" t="s">
        <v>202</v>
      </c>
    </row>
    <row r="1765" s="14" customFormat="1">
      <c r="A1765" s="14"/>
      <c r="B1765" s="254"/>
      <c r="C1765" s="255"/>
      <c r="D1765" s="245" t="s">
        <v>211</v>
      </c>
      <c r="E1765" s="256" t="s">
        <v>1</v>
      </c>
      <c r="F1765" s="257" t="s">
        <v>1929</v>
      </c>
      <c r="G1765" s="255"/>
      <c r="H1765" s="258">
        <v>651.13300000000004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4" t="s">
        <v>211</v>
      </c>
      <c r="AU1765" s="264" t="s">
        <v>82</v>
      </c>
      <c r="AV1765" s="14" t="s">
        <v>82</v>
      </c>
      <c r="AW1765" s="14" t="s">
        <v>30</v>
      </c>
      <c r="AX1765" s="14" t="s">
        <v>73</v>
      </c>
      <c r="AY1765" s="264" t="s">
        <v>202</v>
      </c>
    </row>
    <row r="1766" s="16" customFormat="1">
      <c r="A1766" s="16"/>
      <c r="B1766" s="276"/>
      <c r="C1766" s="277"/>
      <c r="D1766" s="245" t="s">
        <v>211</v>
      </c>
      <c r="E1766" s="278" t="s">
        <v>1</v>
      </c>
      <c r="F1766" s="279" t="s">
        <v>241</v>
      </c>
      <c r="G1766" s="277"/>
      <c r="H1766" s="280">
        <v>2278.9660000000003</v>
      </c>
      <c r="I1766" s="281"/>
      <c r="J1766" s="277"/>
      <c r="K1766" s="277"/>
      <c r="L1766" s="282"/>
      <c r="M1766" s="283"/>
      <c r="N1766" s="284"/>
      <c r="O1766" s="284"/>
      <c r="P1766" s="284"/>
      <c r="Q1766" s="284"/>
      <c r="R1766" s="284"/>
      <c r="S1766" s="284"/>
      <c r="T1766" s="285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86" t="s">
        <v>211</v>
      </c>
      <c r="AU1766" s="286" t="s">
        <v>82</v>
      </c>
      <c r="AV1766" s="16" t="s">
        <v>90</v>
      </c>
      <c r="AW1766" s="16" t="s">
        <v>30</v>
      </c>
      <c r="AX1766" s="16" t="s">
        <v>73</v>
      </c>
      <c r="AY1766" s="286" t="s">
        <v>202</v>
      </c>
    </row>
    <row r="1767" s="14" customFormat="1">
      <c r="A1767" s="14"/>
      <c r="B1767" s="254"/>
      <c r="C1767" s="255"/>
      <c r="D1767" s="245" t="s">
        <v>211</v>
      </c>
      <c r="E1767" s="256" t="s">
        <v>1</v>
      </c>
      <c r="F1767" s="257" t="s">
        <v>1937</v>
      </c>
      <c r="G1767" s="255"/>
      <c r="H1767" s="258">
        <v>5.4699999999999998</v>
      </c>
      <c r="I1767" s="259"/>
      <c r="J1767" s="255"/>
      <c r="K1767" s="255"/>
      <c r="L1767" s="260"/>
      <c r="M1767" s="261"/>
      <c r="N1767" s="262"/>
      <c r="O1767" s="262"/>
      <c r="P1767" s="262"/>
      <c r="Q1767" s="262"/>
      <c r="R1767" s="262"/>
      <c r="S1767" s="262"/>
      <c r="T1767" s="26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4" t="s">
        <v>211</v>
      </c>
      <c r="AU1767" s="264" t="s">
        <v>82</v>
      </c>
      <c r="AV1767" s="14" t="s">
        <v>82</v>
      </c>
      <c r="AW1767" s="14" t="s">
        <v>30</v>
      </c>
      <c r="AX1767" s="14" t="s">
        <v>80</v>
      </c>
      <c r="AY1767" s="264" t="s">
        <v>202</v>
      </c>
    </row>
    <row r="1768" s="2" customFormat="1" ht="33" customHeight="1">
      <c r="A1768" s="40"/>
      <c r="B1768" s="41"/>
      <c r="C1768" s="230" t="s">
        <v>1938</v>
      </c>
      <c r="D1768" s="230" t="s">
        <v>204</v>
      </c>
      <c r="E1768" s="231" t="s">
        <v>1939</v>
      </c>
      <c r="F1768" s="232" t="s">
        <v>1940</v>
      </c>
      <c r="G1768" s="233" t="s">
        <v>254</v>
      </c>
      <c r="H1768" s="234">
        <v>60</v>
      </c>
      <c r="I1768" s="235"/>
      <c r="J1768" s="236">
        <f>ROUND(I1768*H1768,2)</f>
        <v>0</v>
      </c>
      <c r="K1768" s="232" t="s">
        <v>208</v>
      </c>
      <c r="L1768" s="46"/>
      <c r="M1768" s="237" t="s">
        <v>1</v>
      </c>
      <c r="N1768" s="238" t="s">
        <v>38</v>
      </c>
      <c r="O1768" s="93"/>
      <c r="P1768" s="239">
        <f>O1768*H1768</f>
        <v>0</v>
      </c>
      <c r="Q1768" s="239">
        <v>0.025060300000000001</v>
      </c>
      <c r="R1768" s="239">
        <f>Q1768*H1768</f>
        <v>1.5036180000000001</v>
      </c>
      <c r="S1768" s="239">
        <v>0</v>
      </c>
      <c r="T1768" s="240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41" t="s">
        <v>317</v>
      </c>
      <c r="AT1768" s="241" t="s">
        <v>204</v>
      </c>
      <c r="AU1768" s="241" t="s">
        <v>82</v>
      </c>
      <c r="AY1768" s="19" t="s">
        <v>202</v>
      </c>
      <c r="BE1768" s="242">
        <f>IF(N1768="základní",J1768,0)</f>
        <v>0</v>
      </c>
      <c r="BF1768" s="242">
        <f>IF(N1768="snížená",J1768,0)</f>
        <v>0</v>
      </c>
      <c r="BG1768" s="242">
        <f>IF(N1768="zákl. přenesená",J1768,0)</f>
        <v>0</v>
      </c>
      <c r="BH1768" s="242">
        <f>IF(N1768="sníž. přenesená",J1768,0)</f>
        <v>0</v>
      </c>
      <c r="BI1768" s="242">
        <f>IF(N1768="nulová",J1768,0)</f>
        <v>0</v>
      </c>
      <c r="BJ1768" s="19" t="s">
        <v>80</v>
      </c>
      <c r="BK1768" s="242">
        <f>ROUND(I1768*H1768,2)</f>
        <v>0</v>
      </c>
      <c r="BL1768" s="19" t="s">
        <v>317</v>
      </c>
      <c r="BM1768" s="241" t="s">
        <v>1941</v>
      </c>
    </row>
    <row r="1769" s="13" customFormat="1">
      <c r="A1769" s="13"/>
      <c r="B1769" s="243"/>
      <c r="C1769" s="244"/>
      <c r="D1769" s="245" t="s">
        <v>211</v>
      </c>
      <c r="E1769" s="246" t="s">
        <v>1</v>
      </c>
      <c r="F1769" s="247" t="s">
        <v>370</v>
      </c>
      <c r="G1769" s="244"/>
      <c r="H1769" s="246" t="s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3" t="s">
        <v>211</v>
      </c>
      <c r="AU1769" s="253" t="s">
        <v>82</v>
      </c>
      <c r="AV1769" s="13" t="s">
        <v>80</v>
      </c>
      <c r="AW1769" s="13" t="s">
        <v>30</v>
      </c>
      <c r="AX1769" s="13" t="s">
        <v>73</v>
      </c>
      <c r="AY1769" s="253" t="s">
        <v>202</v>
      </c>
    </row>
    <row r="1770" s="13" customFormat="1">
      <c r="A1770" s="13"/>
      <c r="B1770" s="243"/>
      <c r="C1770" s="244"/>
      <c r="D1770" s="245" t="s">
        <v>211</v>
      </c>
      <c r="E1770" s="246" t="s">
        <v>1</v>
      </c>
      <c r="F1770" s="247" t="s">
        <v>1942</v>
      </c>
      <c r="G1770" s="244"/>
      <c r="H1770" s="246" t="s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3" t="s">
        <v>211</v>
      </c>
      <c r="AU1770" s="253" t="s">
        <v>82</v>
      </c>
      <c r="AV1770" s="13" t="s">
        <v>80</v>
      </c>
      <c r="AW1770" s="13" t="s">
        <v>30</v>
      </c>
      <c r="AX1770" s="13" t="s">
        <v>73</v>
      </c>
      <c r="AY1770" s="253" t="s">
        <v>202</v>
      </c>
    </row>
    <row r="1771" s="14" customFormat="1">
      <c r="A1771" s="14"/>
      <c r="B1771" s="254"/>
      <c r="C1771" s="255"/>
      <c r="D1771" s="245" t="s">
        <v>211</v>
      </c>
      <c r="E1771" s="256" t="s">
        <v>1</v>
      </c>
      <c r="F1771" s="257" t="s">
        <v>1943</v>
      </c>
      <c r="G1771" s="255"/>
      <c r="H1771" s="258">
        <v>60</v>
      </c>
      <c r="I1771" s="259"/>
      <c r="J1771" s="255"/>
      <c r="K1771" s="255"/>
      <c r="L1771" s="260"/>
      <c r="M1771" s="261"/>
      <c r="N1771" s="262"/>
      <c r="O1771" s="262"/>
      <c r="P1771" s="262"/>
      <c r="Q1771" s="262"/>
      <c r="R1771" s="262"/>
      <c r="S1771" s="262"/>
      <c r="T1771" s="26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4" t="s">
        <v>211</v>
      </c>
      <c r="AU1771" s="264" t="s">
        <v>82</v>
      </c>
      <c r="AV1771" s="14" t="s">
        <v>82</v>
      </c>
      <c r="AW1771" s="14" t="s">
        <v>30</v>
      </c>
      <c r="AX1771" s="14" t="s">
        <v>80</v>
      </c>
      <c r="AY1771" s="264" t="s">
        <v>202</v>
      </c>
    </row>
    <row r="1772" s="2" customFormat="1" ht="24.15" customHeight="1">
      <c r="A1772" s="40"/>
      <c r="B1772" s="41"/>
      <c r="C1772" s="230" t="s">
        <v>1944</v>
      </c>
      <c r="D1772" s="230" t="s">
        <v>204</v>
      </c>
      <c r="E1772" s="231" t="s">
        <v>1945</v>
      </c>
      <c r="F1772" s="232" t="s">
        <v>1946</v>
      </c>
      <c r="G1772" s="233" t="s">
        <v>254</v>
      </c>
      <c r="H1772" s="234">
        <v>82.926000000000002</v>
      </c>
      <c r="I1772" s="235"/>
      <c r="J1772" s="236">
        <f>ROUND(I1772*H1772,2)</f>
        <v>0</v>
      </c>
      <c r="K1772" s="232" t="s">
        <v>208</v>
      </c>
      <c r="L1772" s="46"/>
      <c r="M1772" s="237" t="s">
        <v>1</v>
      </c>
      <c r="N1772" s="238" t="s">
        <v>38</v>
      </c>
      <c r="O1772" s="93"/>
      <c r="P1772" s="239">
        <f>O1772*H1772</f>
        <v>0</v>
      </c>
      <c r="Q1772" s="239">
        <v>0</v>
      </c>
      <c r="R1772" s="239">
        <f>Q1772*H1772</f>
        <v>0</v>
      </c>
      <c r="S1772" s="239">
        <v>0</v>
      </c>
      <c r="T1772" s="240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41" t="s">
        <v>317</v>
      </c>
      <c r="AT1772" s="241" t="s">
        <v>204</v>
      </c>
      <c r="AU1772" s="241" t="s">
        <v>82</v>
      </c>
      <c r="AY1772" s="19" t="s">
        <v>202</v>
      </c>
      <c r="BE1772" s="242">
        <f>IF(N1772="základní",J1772,0)</f>
        <v>0</v>
      </c>
      <c r="BF1772" s="242">
        <f>IF(N1772="snížená",J1772,0)</f>
        <v>0</v>
      </c>
      <c r="BG1772" s="242">
        <f>IF(N1772="zákl. přenesená",J1772,0)</f>
        <v>0</v>
      </c>
      <c r="BH1772" s="242">
        <f>IF(N1772="sníž. přenesená",J1772,0)</f>
        <v>0</v>
      </c>
      <c r="BI1772" s="242">
        <f>IF(N1772="nulová",J1772,0)</f>
        <v>0</v>
      </c>
      <c r="BJ1772" s="19" t="s">
        <v>80</v>
      </c>
      <c r="BK1772" s="242">
        <f>ROUND(I1772*H1772,2)</f>
        <v>0</v>
      </c>
      <c r="BL1772" s="19" t="s">
        <v>317</v>
      </c>
      <c r="BM1772" s="241" t="s">
        <v>1947</v>
      </c>
    </row>
    <row r="1773" s="13" customFormat="1">
      <c r="A1773" s="13"/>
      <c r="B1773" s="243"/>
      <c r="C1773" s="244"/>
      <c r="D1773" s="245" t="s">
        <v>211</v>
      </c>
      <c r="E1773" s="246" t="s">
        <v>1</v>
      </c>
      <c r="F1773" s="247" t="s">
        <v>1948</v>
      </c>
      <c r="G1773" s="244"/>
      <c r="H1773" s="246" t="s">
        <v>1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3" t="s">
        <v>211</v>
      </c>
      <c r="AU1773" s="253" t="s">
        <v>82</v>
      </c>
      <c r="AV1773" s="13" t="s">
        <v>80</v>
      </c>
      <c r="AW1773" s="13" t="s">
        <v>30</v>
      </c>
      <c r="AX1773" s="13" t="s">
        <v>73</v>
      </c>
      <c r="AY1773" s="253" t="s">
        <v>202</v>
      </c>
    </row>
    <row r="1774" s="14" customFormat="1">
      <c r="A1774" s="14"/>
      <c r="B1774" s="254"/>
      <c r="C1774" s="255"/>
      <c r="D1774" s="245" t="s">
        <v>211</v>
      </c>
      <c r="E1774" s="256" t="s">
        <v>1</v>
      </c>
      <c r="F1774" s="257" t="s">
        <v>1949</v>
      </c>
      <c r="G1774" s="255"/>
      <c r="H1774" s="258">
        <v>14.663</v>
      </c>
      <c r="I1774" s="259"/>
      <c r="J1774" s="255"/>
      <c r="K1774" s="255"/>
      <c r="L1774" s="260"/>
      <c r="M1774" s="261"/>
      <c r="N1774" s="262"/>
      <c r="O1774" s="262"/>
      <c r="P1774" s="262"/>
      <c r="Q1774" s="262"/>
      <c r="R1774" s="262"/>
      <c r="S1774" s="262"/>
      <c r="T1774" s="26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4" t="s">
        <v>211</v>
      </c>
      <c r="AU1774" s="264" t="s">
        <v>82</v>
      </c>
      <c r="AV1774" s="14" t="s">
        <v>82</v>
      </c>
      <c r="AW1774" s="14" t="s">
        <v>30</v>
      </c>
      <c r="AX1774" s="14" t="s">
        <v>73</v>
      </c>
      <c r="AY1774" s="264" t="s">
        <v>202</v>
      </c>
    </row>
    <row r="1775" s="14" customFormat="1">
      <c r="A1775" s="14"/>
      <c r="B1775" s="254"/>
      <c r="C1775" s="255"/>
      <c r="D1775" s="245" t="s">
        <v>211</v>
      </c>
      <c r="E1775" s="256" t="s">
        <v>1</v>
      </c>
      <c r="F1775" s="257" t="s">
        <v>812</v>
      </c>
      <c r="G1775" s="255"/>
      <c r="H1775" s="258">
        <v>20.800000000000001</v>
      </c>
      <c r="I1775" s="259"/>
      <c r="J1775" s="255"/>
      <c r="K1775" s="255"/>
      <c r="L1775" s="260"/>
      <c r="M1775" s="261"/>
      <c r="N1775" s="262"/>
      <c r="O1775" s="262"/>
      <c r="P1775" s="262"/>
      <c r="Q1775" s="262"/>
      <c r="R1775" s="262"/>
      <c r="S1775" s="262"/>
      <c r="T1775" s="26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4" t="s">
        <v>211</v>
      </c>
      <c r="AU1775" s="264" t="s">
        <v>82</v>
      </c>
      <c r="AV1775" s="14" t="s">
        <v>82</v>
      </c>
      <c r="AW1775" s="14" t="s">
        <v>30</v>
      </c>
      <c r="AX1775" s="14" t="s">
        <v>73</v>
      </c>
      <c r="AY1775" s="264" t="s">
        <v>202</v>
      </c>
    </row>
    <row r="1776" s="14" customFormat="1">
      <c r="A1776" s="14"/>
      <c r="B1776" s="254"/>
      <c r="C1776" s="255"/>
      <c r="D1776" s="245" t="s">
        <v>211</v>
      </c>
      <c r="E1776" s="256" t="s">
        <v>1</v>
      </c>
      <c r="F1776" s="257" t="s">
        <v>813</v>
      </c>
      <c r="G1776" s="255"/>
      <c r="H1776" s="258">
        <v>6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4" t="s">
        <v>211</v>
      </c>
      <c r="AU1776" s="264" t="s">
        <v>82</v>
      </c>
      <c r="AV1776" s="14" t="s">
        <v>82</v>
      </c>
      <c r="AW1776" s="14" t="s">
        <v>30</v>
      </c>
      <c r="AX1776" s="14" t="s">
        <v>73</v>
      </c>
      <c r="AY1776" s="264" t="s">
        <v>202</v>
      </c>
    </row>
    <row r="1777" s="16" customFormat="1">
      <c r="A1777" s="16"/>
      <c r="B1777" s="276"/>
      <c r="C1777" s="277"/>
      <c r="D1777" s="245" t="s">
        <v>211</v>
      </c>
      <c r="E1777" s="278" t="s">
        <v>1</v>
      </c>
      <c r="F1777" s="279" t="s">
        <v>241</v>
      </c>
      <c r="G1777" s="277"/>
      <c r="H1777" s="280">
        <v>41.463000000000001</v>
      </c>
      <c r="I1777" s="281"/>
      <c r="J1777" s="277"/>
      <c r="K1777" s="277"/>
      <c r="L1777" s="282"/>
      <c r="M1777" s="283"/>
      <c r="N1777" s="284"/>
      <c r="O1777" s="284"/>
      <c r="P1777" s="284"/>
      <c r="Q1777" s="284"/>
      <c r="R1777" s="284"/>
      <c r="S1777" s="284"/>
      <c r="T1777" s="285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6" t="s">
        <v>211</v>
      </c>
      <c r="AU1777" s="286" t="s">
        <v>82</v>
      </c>
      <c r="AV1777" s="16" t="s">
        <v>90</v>
      </c>
      <c r="AW1777" s="16" t="s">
        <v>30</v>
      </c>
      <c r="AX1777" s="16" t="s">
        <v>73</v>
      </c>
      <c r="AY1777" s="286" t="s">
        <v>202</v>
      </c>
    </row>
    <row r="1778" s="13" customFormat="1">
      <c r="A1778" s="13"/>
      <c r="B1778" s="243"/>
      <c r="C1778" s="244"/>
      <c r="D1778" s="245" t="s">
        <v>211</v>
      </c>
      <c r="E1778" s="246" t="s">
        <v>1</v>
      </c>
      <c r="F1778" s="247" t="s">
        <v>1950</v>
      </c>
      <c r="G1778" s="244"/>
      <c r="H1778" s="246" t="s">
        <v>1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3" t="s">
        <v>211</v>
      </c>
      <c r="AU1778" s="253" t="s">
        <v>82</v>
      </c>
      <c r="AV1778" s="13" t="s">
        <v>80</v>
      </c>
      <c r="AW1778" s="13" t="s">
        <v>30</v>
      </c>
      <c r="AX1778" s="13" t="s">
        <v>73</v>
      </c>
      <c r="AY1778" s="253" t="s">
        <v>202</v>
      </c>
    </row>
    <row r="1779" s="14" customFormat="1">
      <c r="A1779" s="14"/>
      <c r="B1779" s="254"/>
      <c r="C1779" s="255"/>
      <c r="D1779" s="245" t="s">
        <v>211</v>
      </c>
      <c r="E1779" s="256" t="s">
        <v>1</v>
      </c>
      <c r="F1779" s="257" t="s">
        <v>1951</v>
      </c>
      <c r="G1779" s="255"/>
      <c r="H1779" s="258">
        <v>41.463000000000001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4" t="s">
        <v>211</v>
      </c>
      <c r="AU1779" s="264" t="s">
        <v>82</v>
      </c>
      <c r="AV1779" s="14" t="s">
        <v>82</v>
      </c>
      <c r="AW1779" s="14" t="s">
        <v>30</v>
      </c>
      <c r="AX1779" s="14" t="s">
        <v>73</v>
      </c>
      <c r="AY1779" s="264" t="s">
        <v>202</v>
      </c>
    </row>
    <row r="1780" s="15" customFormat="1">
      <c r="A1780" s="15"/>
      <c r="B1780" s="265"/>
      <c r="C1780" s="266"/>
      <c r="D1780" s="245" t="s">
        <v>211</v>
      </c>
      <c r="E1780" s="267" t="s">
        <v>1</v>
      </c>
      <c r="F1780" s="268" t="s">
        <v>222</v>
      </c>
      <c r="G1780" s="266"/>
      <c r="H1780" s="269">
        <v>82.926000000000002</v>
      </c>
      <c r="I1780" s="270"/>
      <c r="J1780" s="266"/>
      <c r="K1780" s="266"/>
      <c r="L1780" s="271"/>
      <c r="M1780" s="272"/>
      <c r="N1780" s="273"/>
      <c r="O1780" s="273"/>
      <c r="P1780" s="273"/>
      <c r="Q1780" s="273"/>
      <c r="R1780" s="273"/>
      <c r="S1780" s="273"/>
      <c r="T1780" s="274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75" t="s">
        <v>211</v>
      </c>
      <c r="AU1780" s="275" t="s">
        <v>82</v>
      </c>
      <c r="AV1780" s="15" t="s">
        <v>209</v>
      </c>
      <c r="AW1780" s="15" t="s">
        <v>30</v>
      </c>
      <c r="AX1780" s="15" t="s">
        <v>80</v>
      </c>
      <c r="AY1780" s="275" t="s">
        <v>202</v>
      </c>
    </row>
    <row r="1781" s="2" customFormat="1" ht="24.15" customHeight="1">
      <c r="A1781" s="40"/>
      <c r="B1781" s="41"/>
      <c r="C1781" s="287" t="s">
        <v>1952</v>
      </c>
      <c r="D1781" s="287" t="s">
        <v>534</v>
      </c>
      <c r="E1781" s="288" t="s">
        <v>1953</v>
      </c>
      <c r="F1781" s="289" t="s">
        <v>1954</v>
      </c>
      <c r="G1781" s="290" t="s">
        <v>254</v>
      </c>
      <c r="H1781" s="291">
        <v>86.242999999999995</v>
      </c>
      <c r="I1781" s="292"/>
      <c r="J1781" s="293">
        <f>ROUND(I1781*H1781,2)</f>
        <v>0</v>
      </c>
      <c r="K1781" s="289" t="s">
        <v>208</v>
      </c>
      <c r="L1781" s="294"/>
      <c r="M1781" s="295" t="s">
        <v>1</v>
      </c>
      <c r="N1781" s="296" t="s">
        <v>38</v>
      </c>
      <c r="O1781" s="93"/>
      <c r="P1781" s="239">
        <f>O1781*H1781</f>
        <v>0</v>
      </c>
      <c r="Q1781" s="239">
        <v>0.024</v>
      </c>
      <c r="R1781" s="239">
        <f>Q1781*H1781</f>
        <v>2.0698319999999999</v>
      </c>
      <c r="S1781" s="239">
        <v>0</v>
      </c>
      <c r="T1781" s="240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41" t="s">
        <v>442</v>
      </c>
      <c r="AT1781" s="241" t="s">
        <v>534</v>
      </c>
      <c r="AU1781" s="241" t="s">
        <v>82</v>
      </c>
      <c r="AY1781" s="19" t="s">
        <v>202</v>
      </c>
      <c r="BE1781" s="242">
        <f>IF(N1781="základní",J1781,0)</f>
        <v>0</v>
      </c>
      <c r="BF1781" s="242">
        <f>IF(N1781="snížená",J1781,0)</f>
        <v>0</v>
      </c>
      <c r="BG1781" s="242">
        <f>IF(N1781="zákl. přenesená",J1781,0)</f>
        <v>0</v>
      </c>
      <c r="BH1781" s="242">
        <f>IF(N1781="sníž. přenesená",J1781,0)</f>
        <v>0</v>
      </c>
      <c r="BI1781" s="242">
        <f>IF(N1781="nulová",J1781,0)</f>
        <v>0</v>
      </c>
      <c r="BJ1781" s="19" t="s">
        <v>80</v>
      </c>
      <c r="BK1781" s="242">
        <f>ROUND(I1781*H1781,2)</f>
        <v>0</v>
      </c>
      <c r="BL1781" s="19" t="s">
        <v>317</v>
      </c>
      <c r="BM1781" s="241" t="s">
        <v>1955</v>
      </c>
    </row>
    <row r="1782" s="14" customFormat="1">
      <c r="A1782" s="14"/>
      <c r="B1782" s="254"/>
      <c r="C1782" s="255"/>
      <c r="D1782" s="245" t="s">
        <v>211</v>
      </c>
      <c r="E1782" s="256" t="s">
        <v>1</v>
      </c>
      <c r="F1782" s="257" t="s">
        <v>1956</v>
      </c>
      <c r="G1782" s="255"/>
      <c r="H1782" s="258">
        <v>86.242999999999995</v>
      </c>
      <c r="I1782" s="259"/>
      <c r="J1782" s="255"/>
      <c r="K1782" s="255"/>
      <c r="L1782" s="260"/>
      <c r="M1782" s="261"/>
      <c r="N1782" s="262"/>
      <c r="O1782" s="262"/>
      <c r="P1782" s="262"/>
      <c r="Q1782" s="262"/>
      <c r="R1782" s="262"/>
      <c r="S1782" s="262"/>
      <c r="T1782" s="26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4" t="s">
        <v>211</v>
      </c>
      <c r="AU1782" s="264" t="s">
        <v>82</v>
      </c>
      <c r="AV1782" s="14" t="s">
        <v>82</v>
      </c>
      <c r="AW1782" s="14" t="s">
        <v>30</v>
      </c>
      <c r="AX1782" s="14" t="s">
        <v>80</v>
      </c>
      <c r="AY1782" s="264" t="s">
        <v>202</v>
      </c>
    </row>
    <row r="1783" s="2" customFormat="1" ht="24.15" customHeight="1">
      <c r="A1783" s="40"/>
      <c r="B1783" s="41"/>
      <c r="C1783" s="230" t="s">
        <v>1957</v>
      </c>
      <c r="D1783" s="230" t="s">
        <v>204</v>
      </c>
      <c r="E1783" s="231" t="s">
        <v>1958</v>
      </c>
      <c r="F1783" s="232" t="s">
        <v>1959</v>
      </c>
      <c r="G1783" s="233" t="s">
        <v>297</v>
      </c>
      <c r="H1783" s="234">
        <v>12.347</v>
      </c>
      <c r="I1783" s="235"/>
      <c r="J1783" s="236">
        <f>ROUND(I1783*H1783,2)</f>
        <v>0</v>
      </c>
      <c r="K1783" s="232" t="s">
        <v>208</v>
      </c>
      <c r="L1783" s="46"/>
      <c r="M1783" s="237" t="s">
        <v>1</v>
      </c>
      <c r="N1783" s="238" t="s">
        <v>38</v>
      </c>
      <c r="O1783" s="93"/>
      <c r="P1783" s="239">
        <f>O1783*H1783</f>
        <v>0</v>
      </c>
      <c r="Q1783" s="239">
        <v>0</v>
      </c>
      <c r="R1783" s="239">
        <f>Q1783*H1783</f>
        <v>0</v>
      </c>
      <c r="S1783" s="239">
        <v>0</v>
      </c>
      <c r="T1783" s="240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41" t="s">
        <v>317</v>
      </c>
      <c r="AT1783" s="241" t="s">
        <v>204</v>
      </c>
      <c r="AU1783" s="241" t="s">
        <v>82</v>
      </c>
      <c r="AY1783" s="19" t="s">
        <v>202</v>
      </c>
      <c r="BE1783" s="242">
        <f>IF(N1783="základní",J1783,0)</f>
        <v>0</v>
      </c>
      <c r="BF1783" s="242">
        <f>IF(N1783="snížená",J1783,0)</f>
        <v>0</v>
      </c>
      <c r="BG1783" s="242">
        <f>IF(N1783="zákl. přenesená",J1783,0)</f>
        <v>0</v>
      </c>
      <c r="BH1783" s="242">
        <f>IF(N1783="sníž. přenesená",J1783,0)</f>
        <v>0</v>
      </c>
      <c r="BI1783" s="242">
        <f>IF(N1783="nulová",J1783,0)</f>
        <v>0</v>
      </c>
      <c r="BJ1783" s="19" t="s">
        <v>80</v>
      </c>
      <c r="BK1783" s="242">
        <f>ROUND(I1783*H1783,2)</f>
        <v>0</v>
      </c>
      <c r="BL1783" s="19" t="s">
        <v>317</v>
      </c>
      <c r="BM1783" s="241" t="s">
        <v>1960</v>
      </c>
    </row>
    <row r="1784" s="12" customFormat="1" ht="22.8" customHeight="1">
      <c r="A1784" s="12"/>
      <c r="B1784" s="214"/>
      <c r="C1784" s="215"/>
      <c r="D1784" s="216" t="s">
        <v>72</v>
      </c>
      <c r="E1784" s="228" t="s">
        <v>1961</v>
      </c>
      <c r="F1784" s="228" t="s">
        <v>1962</v>
      </c>
      <c r="G1784" s="215"/>
      <c r="H1784" s="215"/>
      <c r="I1784" s="218"/>
      <c r="J1784" s="229">
        <f>BK1784</f>
        <v>0</v>
      </c>
      <c r="K1784" s="215"/>
      <c r="L1784" s="220"/>
      <c r="M1784" s="221"/>
      <c r="N1784" s="222"/>
      <c r="O1784" s="222"/>
      <c r="P1784" s="223">
        <f>SUM(P1785:P1887)</f>
        <v>0</v>
      </c>
      <c r="Q1784" s="222"/>
      <c r="R1784" s="223">
        <f>SUM(R1785:R1887)</f>
        <v>17.515565356179</v>
      </c>
      <c r="S1784" s="222"/>
      <c r="T1784" s="224">
        <f>SUM(T1785:T1887)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225" t="s">
        <v>82</v>
      </c>
      <c r="AT1784" s="226" t="s">
        <v>72</v>
      </c>
      <c r="AU1784" s="226" t="s">
        <v>80</v>
      </c>
      <c r="AY1784" s="225" t="s">
        <v>202</v>
      </c>
      <c r="BK1784" s="227">
        <f>SUM(BK1785:BK1887)</f>
        <v>0</v>
      </c>
    </row>
    <row r="1785" s="2" customFormat="1" ht="24.15" customHeight="1">
      <c r="A1785" s="40"/>
      <c r="B1785" s="41"/>
      <c r="C1785" s="230" t="s">
        <v>1963</v>
      </c>
      <c r="D1785" s="230" t="s">
        <v>204</v>
      </c>
      <c r="E1785" s="231" t="s">
        <v>1964</v>
      </c>
      <c r="F1785" s="232" t="s">
        <v>1965</v>
      </c>
      <c r="G1785" s="233" t="s">
        <v>254</v>
      </c>
      <c r="H1785" s="234">
        <v>33.326000000000001</v>
      </c>
      <c r="I1785" s="235"/>
      <c r="J1785" s="236">
        <f>ROUND(I1785*H1785,2)</f>
        <v>0</v>
      </c>
      <c r="K1785" s="232" t="s">
        <v>208</v>
      </c>
      <c r="L1785" s="46"/>
      <c r="M1785" s="237" t="s">
        <v>1</v>
      </c>
      <c r="N1785" s="238" t="s">
        <v>38</v>
      </c>
      <c r="O1785" s="93"/>
      <c r="P1785" s="239">
        <f>O1785*H1785</f>
        <v>0</v>
      </c>
      <c r="Q1785" s="239">
        <v>0.045543599999999997</v>
      </c>
      <c r="R1785" s="239">
        <f>Q1785*H1785</f>
        <v>1.5177860135999999</v>
      </c>
      <c r="S1785" s="239">
        <v>0</v>
      </c>
      <c r="T1785" s="240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41" t="s">
        <v>317</v>
      </c>
      <c r="AT1785" s="241" t="s">
        <v>204</v>
      </c>
      <c r="AU1785" s="241" t="s">
        <v>82</v>
      </c>
      <c r="AY1785" s="19" t="s">
        <v>202</v>
      </c>
      <c r="BE1785" s="242">
        <f>IF(N1785="základní",J1785,0)</f>
        <v>0</v>
      </c>
      <c r="BF1785" s="242">
        <f>IF(N1785="snížená",J1785,0)</f>
        <v>0</v>
      </c>
      <c r="BG1785" s="242">
        <f>IF(N1785="zákl. přenesená",J1785,0)</f>
        <v>0</v>
      </c>
      <c r="BH1785" s="242">
        <f>IF(N1785="sníž. přenesená",J1785,0)</f>
        <v>0</v>
      </c>
      <c r="BI1785" s="242">
        <f>IF(N1785="nulová",J1785,0)</f>
        <v>0</v>
      </c>
      <c r="BJ1785" s="19" t="s">
        <v>80</v>
      </c>
      <c r="BK1785" s="242">
        <f>ROUND(I1785*H1785,2)</f>
        <v>0</v>
      </c>
      <c r="BL1785" s="19" t="s">
        <v>317</v>
      </c>
      <c r="BM1785" s="241" t="s">
        <v>1966</v>
      </c>
    </row>
    <row r="1786" s="13" customFormat="1">
      <c r="A1786" s="13"/>
      <c r="B1786" s="243"/>
      <c r="C1786" s="244"/>
      <c r="D1786" s="245" t="s">
        <v>211</v>
      </c>
      <c r="E1786" s="246" t="s">
        <v>1</v>
      </c>
      <c r="F1786" s="247" t="s">
        <v>409</v>
      </c>
      <c r="G1786" s="244"/>
      <c r="H1786" s="246" t="s">
        <v>1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211</v>
      </c>
      <c r="AU1786" s="253" t="s">
        <v>82</v>
      </c>
      <c r="AV1786" s="13" t="s">
        <v>80</v>
      </c>
      <c r="AW1786" s="13" t="s">
        <v>30</v>
      </c>
      <c r="AX1786" s="13" t="s">
        <v>73</v>
      </c>
      <c r="AY1786" s="253" t="s">
        <v>202</v>
      </c>
    </row>
    <row r="1787" s="13" customFormat="1">
      <c r="A1787" s="13"/>
      <c r="B1787" s="243"/>
      <c r="C1787" s="244"/>
      <c r="D1787" s="245" t="s">
        <v>211</v>
      </c>
      <c r="E1787" s="246" t="s">
        <v>1</v>
      </c>
      <c r="F1787" s="247" t="s">
        <v>387</v>
      </c>
      <c r="G1787" s="244"/>
      <c r="H1787" s="246" t="s">
        <v>1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211</v>
      </c>
      <c r="AU1787" s="253" t="s">
        <v>82</v>
      </c>
      <c r="AV1787" s="13" t="s">
        <v>80</v>
      </c>
      <c r="AW1787" s="13" t="s">
        <v>30</v>
      </c>
      <c r="AX1787" s="13" t="s">
        <v>73</v>
      </c>
      <c r="AY1787" s="253" t="s">
        <v>202</v>
      </c>
    </row>
    <row r="1788" s="14" customFormat="1">
      <c r="A1788" s="14"/>
      <c r="B1788" s="254"/>
      <c r="C1788" s="255"/>
      <c r="D1788" s="245" t="s">
        <v>211</v>
      </c>
      <c r="E1788" s="256" t="s">
        <v>1</v>
      </c>
      <c r="F1788" s="257" t="s">
        <v>1967</v>
      </c>
      <c r="G1788" s="255"/>
      <c r="H1788" s="258">
        <v>4.5099999999999998</v>
      </c>
      <c r="I1788" s="259"/>
      <c r="J1788" s="255"/>
      <c r="K1788" s="255"/>
      <c r="L1788" s="260"/>
      <c r="M1788" s="261"/>
      <c r="N1788" s="262"/>
      <c r="O1788" s="262"/>
      <c r="P1788" s="262"/>
      <c r="Q1788" s="262"/>
      <c r="R1788" s="262"/>
      <c r="S1788" s="262"/>
      <c r="T1788" s="26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4" t="s">
        <v>211</v>
      </c>
      <c r="AU1788" s="264" t="s">
        <v>82</v>
      </c>
      <c r="AV1788" s="14" t="s">
        <v>82</v>
      </c>
      <c r="AW1788" s="14" t="s">
        <v>30</v>
      </c>
      <c r="AX1788" s="14" t="s">
        <v>73</v>
      </c>
      <c r="AY1788" s="264" t="s">
        <v>202</v>
      </c>
    </row>
    <row r="1789" s="14" customFormat="1">
      <c r="A1789" s="14"/>
      <c r="B1789" s="254"/>
      <c r="C1789" s="255"/>
      <c r="D1789" s="245" t="s">
        <v>211</v>
      </c>
      <c r="E1789" s="256" t="s">
        <v>1</v>
      </c>
      <c r="F1789" s="257" t="s">
        <v>1968</v>
      </c>
      <c r="G1789" s="255"/>
      <c r="H1789" s="258">
        <v>3.6000000000000001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4" t="s">
        <v>211</v>
      </c>
      <c r="AU1789" s="264" t="s">
        <v>82</v>
      </c>
      <c r="AV1789" s="14" t="s">
        <v>82</v>
      </c>
      <c r="AW1789" s="14" t="s">
        <v>30</v>
      </c>
      <c r="AX1789" s="14" t="s">
        <v>73</v>
      </c>
      <c r="AY1789" s="264" t="s">
        <v>202</v>
      </c>
    </row>
    <row r="1790" s="14" customFormat="1">
      <c r="A1790" s="14"/>
      <c r="B1790" s="254"/>
      <c r="C1790" s="255"/>
      <c r="D1790" s="245" t="s">
        <v>211</v>
      </c>
      <c r="E1790" s="256" t="s">
        <v>1</v>
      </c>
      <c r="F1790" s="257" t="s">
        <v>1969</v>
      </c>
      <c r="G1790" s="255"/>
      <c r="H1790" s="258">
        <v>3.2999999999999998</v>
      </c>
      <c r="I1790" s="259"/>
      <c r="J1790" s="255"/>
      <c r="K1790" s="255"/>
      <c r="L1790" s="260"/>
      <c r="M1790" s="261"/>
      <c r="N1790" s="262"/>
      <c r="O1790" s="262"/>
      <c r="P1790" s="262"/>
      <c r="Q1790" s="262"/>
      <c r="R1790" s="262"/>
      <c r="S1790" s="262"/>
      <c r="T1790" s="26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4" t="s">
        <v>211</v>
      </c>
      <c r="AU1790" s="264" t="s">
        <v>82</v>
      </c>
      <c r="AV1790" s="14" t="s">
        <v>82</v>
      </c>
      <c r="AW1790" s="14" t="s">
        <v>30</v>
      </c>
      <c r="AX1790" s="14" t="s">
        <v>73</v>
      </c>
      <c r="AY1790" s="264" t="s">
        <v>202</v>
      </c>
    </row>
    <row r="1791" s="14" customFormat="1">
      <c r="A1791" s="14"/>
      <c r="B1791" s="254"/>
      <c r="C1791" s="255"/>
      <c r="D1791" s="245" t="s">
        <v>211</v>
      </c>
      <c r="E1791" s="256" t="s">
        <v>1</v>
      </c>
      <c r="F1791" s="257" t="s">
        <v>1970</v>
      </c>
      <c r="G1791" s="255"/>
      <c r="H1791" s="258">
        <v>12.176</v>
      </c>
      <c r="I1791" s="259"/>
      <c r="J1791" s="255"/>
      <c r="K1791" s="255"/>
      <c r="L1791" s="260"/>
      <c r="M1791" s="261"/>
      <c r="N1791" s="262"/>
      <c r="O1791" s="262"/>
      <c r="P1791" s="262"/>
      <c r="Q1791" s="262"/>
      <c r="R1791" s="262"/>
      <c r="S1791" s="262"/>
      <c r="T1791" s="26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4" t="s">
        <v>211</v>
      </c>
      <c r="AU1791" s="264" t="s">
        <v>82</v>
      </c>
      <c r="AV1791" s="14" t="s">
        <v>82</v>
      </c>
      <c r="AW1791" s="14" t="s">
        <v>30</v>
      </c>
      <c r="AX1791" s="14" t="s">
        <v>73</v>
      </c>
      <c r="AY1791" s="264" t="s">
        <v>202</v>
      </c>
    </row>
    <row r="1792" s="14" customFormat="1">
      <c r="A1792" s="14"/>
      <c r="B1792" s="254"/>
      <c r="C1792" s="255"/>
      <c r="D1792" s="245" t="s">
        <v>211</v>
      </c>
      <c r="E1792" s="256" t="s">
        <v>1</v>
      </c>
      <c r="F1792" s="257" t="s">
        <v>1971</v>
      </c>
      <c r="G1792" s="255"/>
      <c r="H1792" s="258">
        <v>6.8399999999999999</v>
      </c>
      <c r="I1792" s="259"/>
      <c r="J1792" s="255"/>
      <c r="K1792" s="255"/>
      <c r="L1792" s="260"/>
      <c r="M1792" s="261"/>
      <c r="N1792" s="262"/>
      <c r="O1792" s="262"/>
      <c r="P1792" s="262"/>
      <c r="Q1792" s="262"/>
      <c r="R1792" s="262"/>
      <c r="S1792" s="262"/>
      <c r="T1792" s="26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4" t="s">
        <v>211</v>
      </c>
      <c r="AU1792" s="264" t="s">
        <v>82</v>
      </c>
      <c r="AV1792" s="14" t="s">
        <v>82</v>
      </c>
      <c r="AW1792" s="14" t="s">
        <v>30</v>
      </c>
      <c r="AX1792" s="14" t="s">
        <v>73</v>
      </c>
      <c r="AY1792" s="264" t="s">
        <v>202</v>
      </c>
    </row>
    <row r="1793" s="14" customFormat="1">
      <c r="A1793" s="14"/>
      <c r="B1793" s="254"/>
      <c r="C1793" s="255"/>
      <c r="D1793" s="245" t="s">
        <v>211</v>
      </c>
      <c r="E1793" s="256" t="s">
        <v>1</v>
      </c>
      <c r="F1793" s="257" t="s">
        <v>1972</v>
      </c>
      <c r="G1793" s="255"/>
      <c r="H1793" s="258">
        <v>2.8999999999999999</v>
      </c>
      <c r="I1793" s="259"/>
      <c r="J1793" s="255"/>
      <c r="K1793" s="255"/>
      <c r="L1793" s="260"/>
      <c r="M1793" s="261"/>
      <c r="N1793" s="262"/>
      <c r="O1793" s="262"/>
      <c r="P1793" s="262"/>
      <c r="Q1793" s="262"/>
      <c r="R1793" s="262"/>
      <c r="S1793" s="262"/>
      <c r="T1793" s="26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4" t="s">
        <v>211</v>
      </c>
      <c r="AU1793" s="264" t="s">
        <v>82</v>
      </c>
      <c r="AV1793" s="14" t="s">
        <v>82</v>
      </c>
      <c r="AW1793" s="14" t="s">
        <v>30</v>
      </c>
      <c r="AX1793" s="14" t="s">
        <v>73</v>
      </c>
      <c r="AY1793" s="264" t="s">
        <v>202</v>
      </c>
    </row>
    <row r="1794" s="15" customFormat="1">
      <c r="A1794" s="15"/>
      <c r="B1794" s="265"/>
      <c r="C1794" s="266"/>
      <c r="D1794" s="245" t="s">
        <v>211</v>
      </c>
      <c r="E1794" s="267" t="s">
        <v>1</v>
      </c>
      <c r="F1794" s="268" t="s">
        <v>222</v>
      </c>
      <c r="G1794" s="266"/>
      <c r="H1794" s="269">
        <v>33.326000000000001</v>
      </c>
      <c r="I1794" s="270"/>
      <c r="J1794" s="266"/>
      <c r="K1794" s="266"/>
      <c r="L1794" s="271"/>
      <c r="M1794" s="272"/>
      <c r="N1794" s="273"/>
      <c r="O1794" s="273"/>
      <c r="P1794" s="273"/>
      <c r="Q1794" s="273"/>
      <c r="R1794" s="273"/>
      <c r="S1794" s="273"/>
      <c r="T1794" s="274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75" t="s">
        <v>211</v>
      </c>
      <c r="AU1794" s="275" t="s">
        <v>82</v>
      </c>
      <c r="AV1794" s="15" t="s">
        <v>209</v>
      </c>
      <c r="AW1794" s="15" t="s">
        <v>30</v>
      </c>
      <c r="AX1794" s="15" t="s">
        <v>80</v>
      </c>
      <c r="AY1794" s="275" t="s">
        <v>202</v>
      </c>
    </row>
    <row r="1795" s="2" customFormat="1" ht="24.15" customHeight="1">
      <c r="A1795" s="40"/>
      <c r="B1795" s="41"/>
      <c r="C1795" s="230" t="s">
        <v>1973</v>
      </c>
      <c r="D1795" s="230" t="s">
        <v>204</v>
      </c>
      <c r="E1795" s="231" t="s">
        <v>1974</v>
      </c>
      <c r="F1795" s="232" t="s">
        <v>1975</v>
      </c>
      <c r="G1795" s="233" t="s">
        <v>254</v>
      </c>
      <c r="H1795" s="234">
        <v>44.545000000000002</v>
      </c>
      <c r="I1795" s="235"/>
      <c r="J1795" s="236">
        <f>ROUND(I1795*H1795,2)</f>
        <v>0</v>
      </c>
      <c r="K1795" s="232" t="s">
        <v>208</v>
      </c>
      <c r="L1795" s="46"/>
      <c r="M1795" s="237" t="s">
        <v>1</v>
      </c>
      <c r="N1795" s="238" t="s">
        <v>38</v>
      </c>
      <c r="O1795" s="93"/>
      <c r="P1795" s="239">
        <f>O1795*H1795</f>
        <v>0</v>
      </c>
      <c r="Q1795" s="239">
        <v>0.046963999999999999</v>
      </c>
      <c r="R1795" s="239">
        <f>Q1795*H1795</f>
        <v>2.0920113800000002</v>
      </c>
      <c r="S1795" s="239">
        <v>0</v>
      </c>
      <c r="T1795" s="240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41" t="s">
        <v>317</v>
      </c>
      <c r="AT1795" s="241" t="s">
        <v>204</v>
      </c>
      <c r="AU1795" s="241" t="s">
        <v>82</v>
      </c>
      <c r="AY1795" s="19" t="s">
        <v>202</v>
      </c>
      <c r="BE1795" s="242">
        <f>IF(N1795="základní",J1795,0)</f>
        <v>0</v>
      </c>
      <c r="BF1795" s="242">
        <f>IF(N1795="snížená",J1795,0)</f>
        <v>0</v>
      </c>
      <c r="BG1795" s="242">
        <f>IF(N1795="zákl. přenesená",J1795,0)</f>
        <v>0</v>
      </c>
      <c r="BH1795" s="242">
        <f>IF(N1795="sníž. přenesená",J1795,0)</f>
        <v>0</v>
      </c>
      <c r="BI1795" s="242">
        <f>IF(N1795="nulová",J1795,0)</f>
        <v>0</v>
      </c>
      <c r="BJ1795" s="19" t="s">
        <v>80</v>
      </c>
      <c r="BK1795" s="242">
        <f>ROUND(I1795*H1795,2)</f>
        <v>0</v>
      </c>
      <c r="BL1795" s="19" t="s">
        <v>317</v>
      </c>
      <c r="BM1795" s="241" t="s">
        <v>1976</v>
      </c>
    </row>
    <row r="1796" s="13" customFormat="1">
      <c r="A1796" s="13"/>
      <c r="B1796" s="243"/>
      <c r="C1796" s="244"/>
      <c r="D1796" s="245" t="s">
        <v>211</v>
      </c>
      <c r="E1796" s="246" t="s">
        <v>1</v>
      </c>
      <c r="F1796" s="247" t="s">
        <v>409</v>
      </c>
      <c r="G1796" s="244"/>
      <c r="H1796" s="246" t="s">
        <v>1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3" t="s">
        <v>211</v>
      </c>
      <c r="AU1796" s="253" t="s">
        <v>82</v>
      </c>
      <c r="AV1796" s="13" t="s">
        <v>80</v>
      </c>
      <c r="AW1796" s="13" t="s">
        <v>30</v>
      </c>
      <c r="AX1796" s="13" t="s">
        <v>73</v>
      </c>
      <c r="AY1796" s="253" t="s">
        <v>202</v>
      </c>
    </row>
    <row r="1797" s="13" customFormat="1">
      <c r="A1797" s="13"/>
      <c r="B1797" s="243"/>
      <c r="C1797" s="244"/>
      <c r="D1797" s="245" t="s">
        <v>211</v>
      </c>
      <c r="E1797" s="246" t="s">
        <v>1</v>
      </c>
      <c r="F1797" s="247" t="s">
        <v>387</v>
      </c>
      <c r="G1797" s="244"/>
      <c r="H1797" s="246" t="s">
        <v>1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211</v>
      </c>
      <c r="AU1797" s="253" t="s">
        <v>82</v>
      </c>
      <c r="AV1797" s="13" t="s">
        <v>80</v>
      </c>
      <c r="AW1797" s="13" t="s">
        <v>30</v>
      </c>
      <c r="AX1797" s="13" t="s">
        <v>73</v>
      </c>
      <c r="AY1797" s="253" t="s">
        <v>202</v>
      </c>
    </row>
    <row r="1798" s="14" customFormat="1">
      <c r="A1798" s="14"/>
      <c r="B1798" s="254"/>
      <c r="C1798" s="255"/>
      <c r="D1798" s="245" t="s">
        <v>211</v>
      </c>
      <c r="E1798" s="256" t="s">
        <v>1</v>
      </c>
      <c r="F1798" s="257" t="s">
        <v>1977</v>
      </c>
      <c r="G1798" s="255"/>
      <c r="H1798" s="258">
        <v>4.9450000000000003</v>
      </c>
      <c r="I1798" s="259"/>
      <c r="J1798" s="255"/>
      <c r="K1798" s="255"/>
      <c r="L1798" s="260"/>
      <c r="M1798" s="261"/>
      <c r="N1798" s="262"/>
      <c r="O1798" s="262"/>
      <c r="P1798" s="262"/>
      <c r="Q1798" s="262"/>
      <c r="R1798" s="262"/>
      <c r="S1798" s="262"/>
      <c r="T1798" s="26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4" t="s">
        <v>211</v>
      </c>
      <c r="AU1798" s="264" t="s">
        <v>82</v>
      </c>
      <c r="AV1798" s="14" t="s">
        <v>82</v>
      </c>
      <c r="AW1798" s="14" t="s">
        <v>30</v>
      </c>
      <c r="AX1798" s="14" t="s">
        <v>73</v>
      </c>
      <c r="AY1798" s="264" t="s">
        <v>202</v>
      </c>
    </row>
    <row r="1799" s="14" customFormat="1">
      <c r="A1799" s="14"/>
      <c r="B1799" s="254"/>
      <c r="C1799" s="255"/>
      <c r="D1799" s="245" t="s">
        <v>211</v>
      </c>
      <c r="E1799" s="256" t="s">
        <v>1</v>
      </c>
      <c r="F1799" s="257" t="s">
        <v>1978</v>
      </c>
      <c r="G1799" s="255"/>
      <c r="H1799" s="258">
        <v>22.645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4" t="s">
        <v>211</v>
      </c>
      <c r="AU1799" s="264" t="s">
        <v>82</v>
      </c>
      <c r="AV1799" s="14" t="s">
        <v>82</v>
      </c>
      <c r="AW1799" s="14" t="s">
        <v>30</v>
      </c>
      <c r="AX1799" s="14" t="s">
        <v>73</v>
      </c>
      <c r="AY1799" s="264" t="s">
        <v>202</v>
      </c>
    </row>
    <row r="1800" s="14" customFormat="1">
      <c r="A1800" s="14"/>
      <c r="B1800" s="254"/>
      <c r="C1800" s="255"/>
      <c r="D1800" s="245" t="s">
        <v>211</v>
      </c>
      <c r="E1800" s="256" t="s">
        <v>1</v>
      </c>
      <c r="F1800" s="257" t="s">
        <v>1979</v>
      </c>
      <c r="G1800" s="255"/>
      <c r="H1800" s="258">
        <v>5.3650000000000002</v>
      </c>
      <c r="I1800" s="259"/>
      <c r="J1800" s="255"/>
      <c r="K1800" s="255"/>
      <c r="L1800" s="260"/>
      <c r="M1800" s="261"/>
      <c r="N1800" s="262"/>
      <c r="O1800" s="262"/>
      <c r="P1800" s="262"/>
      <c r="Q1800" s="262"/>
      <c r="R1800" s="262"/>
      <c r="S1800" s="262"/>
      <c r="T1800" s="26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4" t="s">
        <v>211</v>
      </c>
      <c r="AU1800" s="264" t="s">
        <v>82</v>
      </c>
      <c r="AV1800" s="14" t="s">
        <v>82</v>
      </c>
      <c r="AW1800" s="14" t="s">
        <v>30</v>
      </c>
      <c r="AX1800" s="14" t="s">
        <v>73</v>
      </c>
      <c r="AY1800" s="264" t="s">
        <v>202</v>
      </c>
    </row>
    <row r="1801" s="13" customFormat="1">
      <c r="A1801" s="13"/>
      <c r="B1801" s="243"/>
      <c r="C1801" s="244"/>
      <c r="D1801" s="245" t="s">
        <v>211</v>
      </c>
      <c r="E1801" s="246" t="s">
        <v>1</v>
      </c>
      <c r="F1801" s="247" t="s">
        <v>415</v>
      </c>
      <c r="G1801" s="244"/>
      <c r="H1801" s="246" t="s">
        <v>1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3" t="s">
        <v>211</v>
      </c>
      <c r="AU1801" s="253" t="s">
        <v>82</v>
      </c>
      <c r="AV1801" s="13" t="s">
        <v>80</v>
      </c>
      <c r="AW1801" s="13" t="s">
        <v>30</v>
      </c>
      <c r="AX1801" s="13" t="s">
        <v>73</v>
      </c>
      <c r="AY1801" s="253" t="s">
        <v>202</v>
      </c>
    </row>
    <row r="1802" s="14" customFormat="1">
      <c r="A1802" s="14"/>
      <c r="B1802" s="254"/>
      <c r="C1802" s="255"/>
      <c r="D1802" s="245" t="s">
        <v>211</v>
      </c>
      <c r="E1802" s="256" t="s">
        <v>1</v>
      </c>
      <c r="F1802" s="257" t="s">
        <v>1980</v>
      </c>
      <c r="G1802" s="255"/>
      <c r="H1802" s="258">
        <v>11.59</v>
      </c>
      <c r="I1802" s="259"/>
      <c r="J1802" s="255"/>
      <c r="K1802" s="255"/>
      <c r="L1802" s="260"/>
      <c r="M1802" s="261"/>
      <c r="N1802" s="262"/>
      <c r="O1802" s="262"/>
      <c r="P1802" s="262"/>
      <c r="Q1802" s="262"/>
      <c r="R1802" s="262"/>
      <c r="S1802" s="262"/>
      <c r="T1802" s="26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4" t="s">
        <v>211</v>
      </c>
      <c r="AU1802" s="264" t="s">
        <v>82</v>
      </c>
      <c r="AV1802" s="14" t="s">
        <v>82</v>
      </c>
      <c r="AW1802" s="14" t="s">
        <v>30</v>
      </c>
      <c r="AX1802" s="14" t="s">
        <v>73</v>
      </c>
      <c r="AY1802" s="264" t="s">
        <v>202</v>
      </c>
    </row>
    <row r="1803" s="15" customFormat="1">
      <c r="A1803" s="15"/>
      <c r="B1803" s="265"/>
      <c r="C1803" s="266"/>
      <c r="D1803" s="245" t="s">
        <v>211</v>
      </c>
      <c r="E1803" s="267" t="s">
        <v>1</v>
      </c>
      <c r="F1803" s="268" t="s">
        <v>222</v>
      </c>
      <c r="G1803" s="266"/>
      <c r="H1803" s="269">
        <v>44.545000000000002</v>
      </c>
      <c r="I1803" s="270"/>
      <c r="J1803" s="266"/>
      <c r="K1803" s="266"/>
      <c r="L1803" s="271"/>
      <c r="M1803" s="272"/>
      <c r="N1803" s="273"/>
      <c r="O1803" s="273"/>
      <c r="P1803" s="273"/>
      <c r="Q1803" s="273"/>
      <c r="R1803" s="273"/>
      <c r="S1803" s="273"/>
      <c r="T1803" s="274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5" t="s">
        <v>211</v>
      </c>
      <c r="AU1803" s="275" t="s">
        <v>82</v>
      </c>
      <c r="AV1803" s="15" t="s">
        <v>209</v>
      </c>
      <c r="AW1803" s="15" t="s">
        <v>30</v>
      </c>
      <c r="AX1803" s="15" t="s">
        <v>80</v>
      </c>
      <c r="AY1803" s="275" t="s">
        <v>202</v>
      </c>
    </row>
    <row r="1804" s="2" customFormat="1" ht="24.15" customHeight="1">
      <c r="A1804" s="40"/>
      <c r="B1804" s="41"/>
      <c r="C1804" s="230" t="s">
        <v>1981</v>
      </c>
      <c r="D1804" s="230" t="s">
        <v>204</v>
      </c>
      <c r="E1804" s="231" t="s">
        <v>1982</v>
      </c>
      <c r="F1804" s="232" t="s">
        <v>1983</v>
      </c>
      <c r="G1804" s="233" t="s">
        <v>254</v>
      </c>
      <c r="H1804" s="234">
        <v>33.960000000000001</v>
      </c>
      <c r="I1804" s="235"/>
      <c r="J1804" s="236">
        <f>ROUND(I1804*H1804,2)</f>
        <v>0</v>
      </c>
      <c r="K1804" s="232" t="s">
        <v>1984</v>
      </c>
      <c r="L1804" s="46"/>
      <c r="M1804" s="237" t="s">
        <v>1</v>
      </c>
      <c r="N1804" s="238" t="s">
        <v>38</v>
      </c>
      <c r="O1804" s="93"/>
      <c r="P1804" s="239">
        <f>O1804*H1804</f>
        <v>0</v>
      </c>
      <c r="Q1804" s="239">
        <v>0.045990000000000003</v>
      </c>
      <c r="R1804" s="239">
        <f>Q1804*H1804</f>
        <v>1.5618204000000002</v>
      </c>
      <c r="S1804" s="239">
        <v>0</v>
      </c>
      <c r="T1804" s="240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41" t="s">
        <v>317</v>
      </c>
      <c r="AT1804" s="241" t="s">
        <v>204</v>
      </c>
      <c r="AU1804" s="241" t="s">
        <v>82</v>
      </c>
      <c r="AY1804" s="19" t="s">
        <v>202</v>
      </c>
      <c r="BE1804" s="242">
        <f>IF(N1804="základní",J1804,0)</f>
        <v>0</v>
      </c>
      <c r="BF1804" s="242">
        <f>IF(N1804="snížená",J1804,0)</f>
        <v>0</v>
      </c>
      <c r="BG1804" s="242">
        <f>IF(N1804="zákl. přenesená",J1804,0)</f>
        <v>0</v>
      </c>
      <c r="BH1804" s="242">
        <f>IF(N1804="sníž. přenesená",J1804,0)</f>
        <v>0</v>
      </c>
      <c r="BI1804" s="242">
        <f>IF(N1804="nulová",J1804,0)</f>
        <v>0</v>
      </c>
      <c r="BJ1804" s="19" t="s">
        <v>80</v>
      </c>
      <c r="BK1804" s="242">
        <f>ROUND(I1804*H1804,2)</f>
        <v>0</v>
      </c>
      <c r="BL1804" s="19" t="s">
        <v>317</v>
      </c>
      <c r="BM1804" s="241" t="s">
        <v>1985</v>
      </c>
    </row>
    <row r="1805" s="13" customFormat="1">
      <c r="A1805" s="13"/>
      <c r="B1805" s="243"/>
      <c r="C1805" s="244"/>
      <c r="D1805" s="245" t="s">
        <v>211</v>
      </c>
      <c r="E1805" s="246" t="s">
        <v>1</v>
      </c>
      <c r="F1805" s="247" t="s">
        <v>409</v>
      </c>
      <c r="G1805" s="244"/>
      <c r="H1805" s="246" t="s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3" t="s">
        <v>211</v>
      </c>
      <c r="AU1805" s="253" t="s">
        <v>82</v>
      </c>
      <c r="AV1805" s="13" t="s">
        <v>80</v>
      </c>
      <c r="AW1805" s="13" t="s">
        <v>30</v>
      </c>
      <c r="AX1805" s="13" t="s">
        <v>73</v>
      </c>
      <c r="AY1805" s="253" t="s">
        <v>202</v>
      </c>
    </row>
    <row r="1806" s="13" customFormat="1">
      <c r="A1806" s="13"/>
      <c r="B1806" s="243"/>
      <c r="C1806" s="244"/>
      <c r="D1806" s="245" t="s">
        <v>211</v>
      </c>
      <c r="E1806" s="246" t="s">
        <v>1</v>
      </c>
      <c r="F1806" s="247" t="s">
        <v>415</v>
      </c>
      <c r="G1806" s="244"/>
      <c r="H1806" s="246" t="s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3" t="s">
        <v>211</v>
      </c>
      <c r="AU1806" s="253" t="s">
        <v>82</v>
      </c>
      <c r="AV1806" s="13" t="s">
        <v>80</v>
      </c>
      <c r="AW1806" s="13" t="s">
        <v>30</v>
      </c>
      <c r="AX1806" s="13" t="s">
        <v>73</v>
      </c>
      <c r="AY1806" s="253" t="s">
        <v>202</v>
      </c>
    </row>
    <row r="1807" s="13" customFormat="1">
      <c r="A1807" s="13"/>
      <c r="B1807" s="243"/>
      <c r="C1807" s="244"/>
      <c r="D1807" s="245" t="s">
        <v>211</v>
      </c>
      <c r="E1807" s="246" t="s">
        <v>1</v>
      </c>
      <c r="F1807" s="247" t="s">
        <v>329</v>
      </c>
      <c r="G1807" s="244"/>
      <c r="H1807" s="246" t="s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3" t="s">
        <v>211</v>
      </c>
      <c r="AU1807" s="253" t="s">
        <v>82</v>
      </c>
      <c r="AV1807" s="13" t="s">
        <v>80</v>
      </c>
      <c r="AW1807" s="13" t="s">
        <v>30</v>
      </c>
      <c r="AX1807" s="13" t="s">
        <v>73</v>
      </c>
      <c r="AY1807" s="253" t="s">
        <v>202</v>
      </c>
    </row>
    <row r="1808" s="14" customFormat="1">
      <c r="A1808" s="14"/>
      <c r="B1808" s="254"/>
      <c r="C1808" s="255"/>
      <c r="D1808" s="245" t="s">
        <v>211</v>
      </c>
      <c r="E1808" s="256" t="s">
        <v>1</v>
      </c>
      <c r="F1808" s="257" t="s">
        <v>1986</v>
      </c>
      <c r="G1808" s="255"/>
      <c r="H1808" s="258">
        <v>33.960000000000001</v>
      </c>
      <c r="I1808" s="259"/>
      <c r="J1808" s="255"/>
      <c r="K1808" s="255"/>
      <c r="L1808" s="260"/>
      <c r="M1808" s="261"/>
      <c r="N1808" s="262"/>
      <c r="O1808" s="262"/>
      <c r="P1808" s="262"/>
      <c r="Q1808" s="262"/>
      <c r="R1808" s="262"/>
      <c r="S1808" s="262"/>
      <c r="T1808" s="26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4" t="s">
        <v>211</v>
      </c>
      <c r="AU1808" s="264" t="s">
        <v>82</v>
      </c>
      <c r="AV1808" s="14" t="s">
        <v>82</v>
      </c>
      <c r="AW1808" s="14" t="s">
        <v>30</v>
      </c>
      <c r="AX1808" s="14" t="s">
        <v>80</v>
      </c>
      <c r="AY1808" s="264" t="s">
        <v>202</v>
      </c>
    </row>
    <row r="1809" s="2" customFormat="1" ht="24.15" customHeight="1">
      <c r="A1809" s="40"/>
      <c r="B1809" s="41"/>
      <c r="C1809" s="230" t="s">
        <v>1987</v>
      </c>
      <c r="D1809" s="230" t="s">
        <v>204</v>
      </c>
      <c r="E1809" s="231" t="s">
        <v>1988</v>
      </c>
      <c r="F1809" s="232" t="s">
        <v>1989</v>
      </c>
      <c r="G1809" s="233" t="s">
        <v>254</v>
      </c>
      <c r="H1809" s="234">
        <v>5.6689999999999996</v>
      </c>
      <c r="I1809" s="235"/>
      <c r="J1809" s="236">
        <f>ROUND(I1809*H1809,2)</f>
        <v>0</v>
      </c>
      <c r="K1809" s="232" t="s">
        <v>208</v>
      </c>
      <c r="L1809" s="46"/>
      <c r="M1809" s="237" t="s">
        <v>1</v>
      </c>
      <c r="N1809" s="238" t="s">
        <v>38</v>
      </c>
      <c r="O1809" s="93"/>
      <c r="P1809" s="239">
        <f>O1809*H1809</f>
        <v>0</v>
      </c>
      <c r="Q1809" s="239">
        <v>0.011815000000000001</v>
      </c>
      <c r="R1809" s="239">
        <f>Q1809*H1809</f>
        <v>0.066979234999999998</v>
      </c>
      <c r="S1809" s="239">
        <v>0</v>
      </c>
      <c r="T1809" s="240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41" t="s">
        <v>317</v>
      </c>
      <c r="AT1809" s="241" t="s">
        <v>204</v>
      </c>
      <c r="AU1809" s="241" t="s">
        <v>82</v>
      </c>
      <c r="AY1809" s="19" t="s">
        <v>202</v>
      </c>
      <c r="BE1809" s="242">
        <f>IF(N1809="základní",J1809,0)</f>
        <v>0</v>
      </c>
      <c r="BF1809" s="242">
        <f>IF(N1809="snížená",J1809,0)</f>
        <v>0</v>
      </c>
      <c r="BG1809" s="242">
        <f>IF(N1809="zákl. přenesená",J1809,0)</f>
        <v>0</v>
      </c>
      <c r="BH1809" s="242">
        <f>IF(N1809="sníž. přenesená",J1809,0)</f>
        <v>0</v>
      </c>
      <c r="BI1809" s="242">
        <f>IF(N1809="nulová",J1809,0)</f>
        <v>0</v>
      </c>
      <c r="BJ1809" s="19" t="s">
        <v>80</v>
      </c>
      <c r="BK1809" s="242">
        <f>ROUND(I1809*H1809,2)</f>
        <v>0</v>
      </c>
      <c r="BL1809" s="19" t="s">
        <v>317</v>
      </c>
      <c r="BM1809" s="241" t="s">
        <v>1990</v>
      </c>
    </row>
    <row r="1810" s="13" customFormat="1">
      <c r="A1810" s="13"/>
      <c r="B1810" s="243"/>
      <c r="C1810" s="244"/>
      <c r="D1810" s="245" t="s">
        <v>211</v>
      </c>
      <c r="E1810" s="246" t="s">
        <v>1</v>
      </c>
      <c r="F1810" s="247" t="s">
        <v>409</v>
      </c>
      <c r="G1810" s="244"/>
      <c r="H1810" s="246" t="s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3" t="s">
        <v>211</v>
      </c>
      <c r="AU1810" s="253" t="s">
        <v>82</v>
      </c>
      <c r="AV1810" s="13" t="s">
        <v>80</v>
      </c>
      <c r="AW1810" s="13" t="s">
        <v>30</v>
      </c>
      <c r="AX1810" s="13" t="s">
        <v>73</v>
      </c>
      <c r="AY1810" s="253" t="s">
        <v>202</v>
      </c>
    </row>
    <row r="1811" s="13" customFormat="1">
      <c r="A1811" s="13"/>
      <c r="B1811" s="243"/>
      <c r="C1811" s="244"/>
      <c r="D1811" s="245" t="s">
        <v>211</v>
      </c>
      <c r="E1811" s="246" t="s">
        <v>1</v>
      </c>
      <c r="F1811" s="247" t="s">
        <v>415</v>
      </c>
      <c r="G1811" s="244"/>
      <c r="H1811" s="246" t="s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3" t="s">
        <v>211</v>
      </c>
      <c r="AU1811" s="253" t="s">
        <v>82</v>
      </c>
      <c r="AV1811" s="13" t="s">
        <v>80</v>
      </c>
      <c r="AW1811" s="13" t="s">
        <v>30</v>
      </c>
      <c r="AX1811" s="13" t="s">
        <v>73</v>
      </c>
      <c r="AY1811" s="253" t="s">
        <v>202</v>
      </c>
    </row>
    <row r="1812" s="13" customFormat="1">
      <c r="A1812" s="13"/>
      <c r="B1812" s="243"/>
      <c r="C1812" s="244"/>
      <c r="D1812" s="245" t="s">
        <v>211</v>
      </c>
      <c r="E1812" s="246" t="s">
        <v>1</v>
      </c>
      <c r="F1812" s="247" t="s">
        <v>1991</v>
      </c>
      <c r="G1812" s="244"/>
      <c r="H1812" s="246" t="s">
        <v>1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3" t="s">
        <v>211</v>
      </c>
      <c r="AU1812" s="253" t="s">
        <v>82</v>
      </c>
      <c r="AV1812" s="13" t="s">
        <v>80</v>
      </c>
      <c r="AW1812" s="13" t="s">
        <v>30</v>
      </c>
      <c r="AX1812" s="13" t="s">
        <v>73</v>
      </c>
      <c r="AY1812" s="253" t="s">
        <v>202</v>
      </c>
    </row>
    <row r="1813" s="14" customFormat="1">
      <c r="A1813" s="14"/>
      <c r="B1813" s="254"/>
      <c r="C1813" s="255"/>
      <c r="D1813" s="245" t="s">
        <v>211</v>
      </c>
      <c r="E1813" s="256" t="s">
        <v>1</v>
      </c>
      <c r="F1813" s="257" t="s">
        <v>1992</v>
      </c>
      <c r="G1813" s="255"/>
      <c r="H1813" s="258">
        <v>5.6689999999999996</v>
      </c>
      <c r="I1813" s="259"/>
      <c r="J1813" s="255"/>
      <c r="K1813" s="255"/>
      <c r="L1813" s="260"/>
      <c r="M1813" s="261"/>
      <c r="N1813" s="262"/>
      <c r="O1813" s="262"/>
      <c r="P1813" s="262"/>
      <c r="Q1813" s="262"/>
      <c r="R1813" s="262"/>
      <c r="S1813" s="262"/>
      <c r="T1813" s="26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4" t="s">
        <v>211</v>
      </c>
      <c r="AU1813" s="264" t="s">
        <v>82</v>
      </c>
      <c r="AV1813" s="14" t="s">
        <v>82</v>
      </c>
      <c r="AW1813" s="14" t="s">
        <v>30</v>
      </c>
      <c r="AX1813" s="14" t="s">
        <v>80</v>
      </c>
      <c r="AY1813" s="264" t="s">
        <v>202</v>
      </c>
    </row>
    <row r="1814" s="2" customFormat="1" ht="33" customHeight="1">
      <c r="A1814" s="40"/>
      <c r="B1814" s="41"/>
      <c r="C1814" s="230" t="s">
        <v>1993</v>
      </c>
      <c r="D1814" s="230" t="s">
        <v>204</v>
      </c>
      <c r="E1814" s="231" t="s">
        <v>1994</v>
      </c>
      <c r="F1814" s="232" t="s">
        <v>1995</v>
      </c>
      <c r="G1814" s="233" t="s">
        <v>254</v>
      </c>
      <c r="H1814" s="234">
        <v>43.037999999999997</v>
      </c>
      <c r="I1814" s="235"/>
      <c r="J1814" s="236">
        <f>ROUND(I1814*H1814,2)</f>
        <v>0</v>
      </c>
      <c r="K1814" s="232" t="s">
        <v>1984</v>
      </c>
      <c r="L1814" s="46"/>
      <c r="M1814" s="237" t="s">
        <v>1</v>
      </c>
      <c r="N1814" s="238" t="s">
        <v>38</v>
      </c>
      <c r="O1814" s="93"/>
      <c r="P1814" s="239">
        <f>O1814*H1814</f>
        <v>0</v>
      </c>
      <c r="Q1814" s="239">
        <v>0.031098600000000001</v>
      </c>
      <c r="R1814" s="239">
        <f>Q1814*H1814</f>
        <v>1.3384215468</v>
      </c>
      <c r="S1814" s="239">
        <v>0</v>
      </c>
      <c r="T1814" s="240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41" t="s">
        <v>317</v>
      </c>
      <c r="AT1814" s="241" t="s">
        <v>204</v>
      </c>
      <c r="AU1814" s="241" t="s">
        <v>82</v>
      </c>
      <c r="AY1814" s="19" t="s">
        <v>202</v>
      </c>
      <c r="BE1814" s="242">
        <f>IF(N1814="základní",J1814,0)</f>
        <v>0</v>
      </c>
      <c r="BF1814" s="242">
        <f>IF(N1814="snížená",J1814,0)</f>
        <v>0</v>
      </c>
      <c r="BG1814" s="242">
        <f>IF(N1814="zákl. přenesená",J1814,0)</f>
        <v>0</v>
      </c>
      <c r="BH1814" s="242">
        <f>IF(N1814="sníž. přenesená",J1814,0)</f>
        <v>0</v>
      </c>
      <c r="BI1814" s="242">
        <f>IF(N1814="nulová",J1814,0)</f>
        <v>0</v>
      </c>
      <c r="BJ1814" s="19" t="s">
        <v>80</v>
      </c>
      <c r="BK1814" s="242">
        <f>ROUND(I1814*H1814,2)</f>
        <v>0</v>
      </c>
      <c r="BL1814" s="19" t="s">
        <v>317</v>
      </c>
      <c r="BM1814" s="241" t="s">
        <v>1996</v>
      </c>
    </row>
    <row r="1815" s="14" customFormat="1">
      <c r="A1815" s="14"/>
      <c r="B1815" s="254"/>
      <c r="C1815" s="255"/>
      <c r="D1815" s="245" t="s">
        <v>211</v>
      </c>
      <c r="E1815" s="256" t="s">
        <v>1</v>
      </c>
      <c r="F1815" s="257" t="s">
        <v>1997</v>
      </c>
      <c r="G1815" s="255"/>
      <c r="H1815" s="258">
        <v>21.518999999999998</v>
      </c>
      <c r="I1815" s="259"/>
      <c r="J1815" s="255"/>
      <c r="K1815" s="255"/>
      <c r="L1815" s="260"/>
      <c r="M1815" s="261"/>
      <c r="N1815" s="262"/>
      <c r="O1815" s="262"/>
      <c r="P1815" s="262"/>
      <c r="Q1815" s="262"/>
      <c r="R1815" s="262"/>
      <c r="S1815" s="262"/>
      <c r="T1815" s="26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4" t="s">
        <v>211</v>
      </c>
      <c r="AU1815" s="264" t="s">
        <v>82</v>
      </c>
      <c r="AV1815" s="14" t="s">
        <v>82</v>
      </c>
      <c r="AW1815" s="14" t="s">
        <v>30</v>
      </c>
      <c r="AX1815" s="14" t="s">
        <v>73</v>
      </c>
      <c r="AY1815" s="264" t="s">
        <v>202</v>
      </c>
    </row>
    <row r="1816" s="14" customFormat="1">
      <c r="A1816" s="14"/>
      <c r="B1816" s="254"/>
      <c r="C1816" s="255"/>
      <c r="D1816" s="245" t="s">
        <v>211</v>
      </c>
      <c r="E1816" s="256" t="s">
        <v>1</v>
      </c>
      <c r="F1816" s="257" t="s">
        <v>1997</v>
      </c>
      <c r="G1816" s="255"/>
      <c r="H1816" s="258">
        <v>21.518999999999998</v>
      </c>
      <c r="I1816" s="259"/>
      <c r="J1816" s="255"/>
      <c r="K1816" s="255"/>
      <c r="L1816" s="260"/>
      <c r="M1816" s="261"/>
      <c r="N1816" s="262"/>
      <c r="O1816" s="262"/>
      <c r="P1816" s="262"/>
      <c r="Q1816" s="262"/>
      <c r="R1816" s="262"/>
      <c r="S1816" s="262"/>
      <c r="T1816" s="26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4" t="s">
        <v>211</v>
      </c>
      <c r="AU1816" s="264" t="s">
        <v>82</v>
      </c>
      <c r="AV1816" s="14" t="s">
        <v>82</v>
      </c>
      <c r="AW1816" s="14" t="s">
        <v>30</v>
      </c>
      <c r="AX1816" s="14" t="s">
        <v>73</v>
      </c>
      <c r="AY1816" s="264" t="s">
        <v>202</v>
      </c>
    </row>
    <row r="1817" s="15" customFormat="1">
      <c r="A1817" s="15"/>
      <c r="B1817" s="265"/>
      <c r="C1817" s="266"/>
      <c r="D1817" s="245" t="s">
        <v>211</v>
      </c>
      <c r="E1817" s="267" t="s">
        <v>1</v>
      </c>
      <c r="F1817" s="268" t="s">
        <v>222</v>
      </c>
      <c r="G1817" s="266"/>
      <c r="H1817" s="269">
        <v>43.037999999999997</v>
      </c>
      <c r="I1817" s="270"/>
      <c r="J1817" s="266"/>
      <c r="K1817" s="266"/>
      <c r="L1817" s="271"/>
      <c r="M1817" s="272"/>
      <c r="N1817" s="273"/>
      <c r="O1817" s="273"/>
      <c r="P1817" s="273"/>
      <c r="Q1817" s="273"/>
      <c r="R1817" s="273"/>
      <c r="S1817" s="273"/>
      <c r="T1817" s="274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5" t="s">
        <v>211</v>
      </c>
      <c r="AU1817" s="275" t="s">
        <v>82</v>
      </c>
      <c r="AV1817" s="15" t="s">
        <v>209</v>
      </c>
      <c r="AW1817" s="15" t="s">
        <v>30</v>
      </c>
      <c r="AX1817" s="15" t="s">
        <v>80</v>
      </c>
      <c r="AY1817" s="275" t="s">
        <v>202</v>
      </c>
    </row>
    <row r="1818" s="2" customFormat="1" ht="33" customHeight="1">
      <c r="A1818" s="40"/>
      <c r="B1818" s="41"/>
      <c r="C1818" s="230" t="s">
        <v>1998</v>
      </c>
      <c r="D1818" s="230" t="s">
        <v>204</v>
      </c>
      <c r="E1818" s="231" t="s">
        <v>1999</v>
      </c>
      <c r="F1818" s="232" t="s">
        <v>2000</v>
      </c>
      <c r="G1818" s="233" t="s">
        <v>254</v>
      </c>
      <c r="H1818" s="234">
        <v>9.6850000000000005</v>
      </c>
      <c r="I1818" s="235"/>
      <c r="J1818" s="236">
        <f>ROUND(I1818*H1818,2)</f>
        <v>0</v>
      </c>
      <c r="K1818" s="232" t="s">
        <v>1984</v>
      </c>
      <c r="L1818" s="46"/>
      <c r="M1818" s="237" t="s">
        <v>1</v>
      </c>
      <c r="N1818" s="238" t="s">
        <v>38</v>
      </c>
      <c r="O1818" s="93"/>
      <c r="P1818" s="239">
        <f>O1818*H1818</f>
        <v>0</v>
      </c>
      <c r="Q1818" s="239">
        <v>0.0200736</v>
      </c>
      <c r="R1818" s="239">
        <f>Q1818*H1818</f>
        <v>0.19441281600000002</v>
      </c>
      <c r="S1818" s="239">
        <v>0</v>
      </c>
      <c r="T1818" s="240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41" t="s">
        <v>317</v>
      </c>
      <c r="AT1818" s="241" t="s">
        <v>204</v>
      </c>
      <c r="AU1818" s="241" t="s">
        <v>82</v>
      </c>
      <c r="AY1818" s="19" t="s">
        <v>202</v>
      </c>
      <c r="BE1818" s="242">
        <f>IF(N1818="základní",J1818,0)</f>
        <v>0</v>
      </c>
      <c r="BF1818" s="242">
        <f>IF(N1818="snížená",J1818,0)</f>
        <v>0</v>
      </c>
      <c r="BG1818" s="242">
        <f>IF(N1818="zákl. přenesená",J1818,0)</f>
        <v>0</v>
      </c>
      <c r="BH1818" s="242">
        <f>IF(N1818="sníž. přenesená",J1818,0)</f>
        <v>0</v>
      </c>
      <c r="BI1818" s="242">
        <f>IF(N1818="nulová",J1818,0)</f>
        <v>0</v>
      </c>
      <c r="BJ1818" s="19" t="s">
        <v>80</v>
      </c>
      <c r="BK1818" s="242">
        <f>ROUND(I1818*H1818,2)</f>
        <v>0</v>
      </c>
      <c r="BL1818" s="19" t="s">
        <v>317</v>
      </c>
      <c r="BM1818" s="241" t="s">
        <v>2001</v>
      </c>
    </row>
    <row r="1819" s="13" customFormat="1">
      <c r="A1819" s="13"/>
      <c r="B1819" s="243"/>
      <c r="C1819" s="244"/>
      <c r="D1819" s="245" t="s">
        <v>211</v>
      </c>
      <c r="E1819" s="246" t="s">
        <v>1</v>
      </c>
      <c r="F1819" s="247" t="s">
        <v>1678</v>
      </c>
      <c r="G1819" s="244"/>
      <c r="H1819" s="246" t="s">
        <v>1</v>
      </c>
      <c r="I1819" s="248"/>
      <c r="J1819" s="244"/>
      <c r="K1819" s="244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3" t="s">
        <v>211</v>
      </c>
      <c r="AU1819" s="253" t="s">
        <v>82</v>
      </c>
      <c r="AV1819" s="13" t="s">
        <v>80</v>
      </c>
      <c r="AW1819" s="13" t="s">
        <v>30</v>
      </c>
      <c r="AX1819" s="13" t="s">
        <v>73</v>
      </c>
      <c r="AY1819" s="253" t="s">
        <v>202</v>
      </c>
    </row>
    <row r="1820" s="14" customFormat="1">
      <c r="A1820" s="14"/>
      <c r="B1820" s="254"/>
      <c r="C1820" s="255"/>
      <c r="D1820" s="245" t="s">
        <v>211</v>
      </c>
      <c r="E1820" s="256" t="s">
        <v>1</v>
      </c>
      <c r="F1820" s="257" t="s">
        <v>2002</v>
      </c>
      <c r="G1820" s="255"/>
      <c r="H1820" s="258">
        <v>9.6850000000000005</v>
      </c>
      <c r="I1820" s="259"/>
      <c r="J1820" s="255"/>
      <c r="K1820" s="255"/>
      <c r="L1820" s="260"/>
      <c r="M1820" s="261"/>
      <c r="N1820" s="262"/>
      <c r="O1820" s="262"/>
      <c r="P1820" s="262"/>
      <c r="Q1820" s="262"/>
      <c r="R1820" s="262"/>
      <c r="S1820" s="262"/>
      <c r="T1820" s="26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4" t="s">
        <v>211</v>
      </c>
      <c r="AU1820" s="264" t="s">
        <v>82</v>
      </c>
      <c r="AV1820" s="14" t="s">
        <v>82</v>
      </c>
      <c r="AW1820" s="14" t="s">
        <v>30</v>
      </c>
      <c r="AX1820" s="14" t="s">
        <v>80</v>
      </c>
      <c r="AY1820" s="264" t="s">
        <v>202</v>
      </c>
    </row>
    <row r="1821" s="2" customFormat="1" ht="24.15" customHeight="1">
      <c r="A1821" s="40"/>
      <c r="B1821" s="41"/>
      <c r="C1821" s="230" t="s">
        <v>2003</v>
      </c>
      <c r="D1821" s="230" t="s">
        <v>204</v>
      </c>
      <c r="E1821" s="231" t="s">
        <v>2004</v>
      </c>
      <c r="F1821" s="232" t="s">
        <v>2005</v>
      </c>
      <c r="G1821" s="233" t="s">
        <v>254</v>
      </c>
      <c r="H1821" s="234">
        <v>10.067</v>
      </c>
      <c r="I1821" s="235"/>
      <c r="J1821" s="236">
        <f>ROUND(I1821*H1821,2)</f>
        <v>0</v>
      </c>
      <c r="K1821" s="232" t="s">
        <v>1984</v>
      </c>
      <c r="L1821" s="46"/>
      <c r="M1821" s="237" t="s">
        <v>1</v>
      </c>
      <c r="N1821" s="238" t="s">
        <v>38</v>
      </c>
      <c r="O1821" s="93"/>
      <c r="P1821" s="239">
        <f>O1821*H1821</f>
        <v>0</v>
      </c>
      <c r="Q1821" s="239">
        <v>0.032939599999999999</v>
      </c>
      <c r="R1821" s="239">
        <f>Q1821*H1821</f>
        <v>0.33160295319999999</v>
      </c>
      <c r="S1821" s="239">
        <v>0</v>
      </c>
      <c r="T1821" s="240">
        <f>S1821*H1821</f>
        <v>0</v>
      </c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R1821" s="241" t="s">
        <v>317</v>
      </c>
      <c r="AT1821" s="241" t="s">
        <v>204</v>
      </c>
      <c r="AU1821" s="241" t="s">
        <v>82</v>
      </c>
      <c r="AY1821" s="19" t="s">
        <v>202</v>
      </c>
      <c r="BE1821" s="242">
        <f>IF(N1821="základní",J1821,0)</f>
        <v>0</v>
      </c>
      <c r="BF1821" s="242">
        <f>IF(N1821="snížená",J1821,0)</f>
        <v>0</v>
      </c>
      <c r="BG1821" s="242">
        <f>IF(N1821="zákl. přenesená",J1821,0)</f>
        <v>0</v>
      </c>
      <c r="BH1821" s="242">
        <f>IF(N1821="sníž. přenesená",J1821,0)</f>
        <v>0</v>
      </c>
      <c r="BI1821" s="242">
        <f>IF(N1821="nulová",J1821,0)</f>
        <v>0</v>
      </c>
      <c r="BJ1821" s="19" t="s">
        <v>80</v>
      </c>
      <c r="BK1821" s="242">
        <f>ROUND(I1821*H1821,2)</f>
        <v>0</v>
      </c>
      <c r="BL1821" s="19" t="s">
        <v>317</v>
      </c>
      <c r="BM1821" s="241" t="s">
        <v>2006</v>
      </c>
    </row>
    <row r="1822" s="13" customFormat="1">
      <c r="A1822" s="13"/>
      <c r="B1822" s="243"/>
      <c r="C1822" s="244"/>
      <c r="D1822" s="245" t="s">
        <v>211</v>
      </c>
      <c r="E1822" s="246" t="s">
        <v>1</v>
      </c>
      <c r="F1822" s="247" t="s">
        <v>409</v>
      </c>
      <c r="G1822" s="244"/>
      <c r="H1822" s="246" t="s">
        <v>1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3" t="s">
        <v>211</v>
      </c>
      <c r="AU1822" s="253" t="s">
        <v>82</v>
      </c>
      <c r="AV1822" s="13" t="s">
        <v>80</v>
      </c>
      <c r="AW1822" s="13" t="s">
        <v>30</v>
      </c>
      <c r="AX1822" s="13" t="s">
        <v>73</v>
      </c>
      <c r="AY1822" s="253" t="s">
        <v>202</v>
      </c>
    </row>
    <row r="1823" s="13" customFormat="1">
      <c r="A1823" s="13"/>
      <c r="B1823" s="243"/>
      <c r="C1823" s="244"/>
      <c r="D1823" s="245" t="s">
        <v>211</v>
      </c>
      <c r="E1823" s="246" t="s">
        <v>1</v>
      </c>
      <c r="F1823" s="247" t="s">
        <v>387</v>
      </c>
      <c r="G1823" s="244"/>
      <c r="H1823" s="246" t="s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3" t="s">
        <v>211</v>
      </c>
      <c r="AU1823" s="253" t="s">
        <v>82</v>
      </c>
      <c r="AV1823" s="13" t="s">
        <v>80</v>
      </c>
      <c r="AW1823" s="13" t="s">
        <v>30</v>
      </c>
      <c r="AX1823" s="13" t="s">
        <v>73</v>
      </c>
      <c r="AY1823" s="253" t="s">
        <v>202</v>
      </c>
    </row>
    <row r="1824" s="14" customFormat="1">
      <c r="A1824" s="14"/>
      <c r="B1824" s="254"/>
      <c r="C1824" s="255"/>
      <c r="D1824" s="245" t="s">
        <v>211</v>
      </c>
      <c r="E1824" s="256" t="s">
        <v>1</v>
      </c>
      <c r="F1824" s="257" t="s">
        <v>2007</v>
      </c>
      <c r="G1824" s="255"/>
      <c r="H1824" s="258">
        <v>2.1779999999999999</v>
      </c>
      <c r="I1824" s="259"/>
      <c r="J1824" s="255"/>
      <c r="K1824" s="255"/>
      <c r="L1824" s="260"/>
      <c r="M1824" s="261"/>
      <c r="N1824" s="262"/>
      <c r="O1824" s="262"/>
      <c r="P1824" s="262"/>
      <c r="Q1824" s="262"/>
      <c r="R1824" s="262"/>
      <c r="S1824" s="262"/>
      <c r="T1824" s="26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4" t="s">
        <v>211</v>
      </c>
      <c r="AU1824" s="264" t="s">
        <v>82</v>
      </c>
      <c r="AV1824" s="14" t="s">
        <v>82</v>
      </c>
      <c r="AW1824" s="14" t="s">
        <v>30</v>
      </c>
      <c r="AX1824" s="14" t="s">
        <v>73</v>
      </c>
      <c r="AY1824" s="264" t="s">
        <v>202</v>
      </c>
    </row>
    <row r="1825" s="14" customFormat="1">
      <c r="A1825" s="14"/>
      <c r="B1825" s="254"/>
      <c r="C1825" s="255"/>
      <c r="D1825" s="245" t="s">
        <v>211</v>
      </c>
      <c r="E1825" s="256" t="s">
        <v>1</v>
      </c>
      <c r="F1825" s="257" t="s">
        <v>2008</v>
      </c>
      <c r="G1825" s="255"/>
      <c r="H1825" s="258">
        <v>3.0819999999999999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4" t="s">
        <v>211</v>
      </c>
      <c r="AU1825" s="264" t="s">
        <v>82</v>
      </c>
      <c r="AV1825" s="14" t="s">
        <v>82</v>
      </c>
      <c r="AW1825" s="14" t="s">
        <v>30</v>
      </c>
      <c r="AX1825" s="14" t="s">
        <v>73</v>
      </c>
      <c r="AY1825" s="264" t="s">
        <v>202</v>
      </c>
    </row>
    <row r="1826" s="14" customFormat="1">
      <c r="A1826" s="14"/>
      <c r="B1826" s="254"/>
      <c r="C1826" s="255"/>
      <c r="D1826" s="245" t="s">
        <v>211</v>
      </c>
      <c r="E1826" s="256" t="s">
        <v>1</v>
      </c>
      <c r="F1826" s="257" t="s">
        <v>2009</v>
      </c>
      <c r="G1826" s="255"/>
      <c r="H1826" s="258">
        <v>3.0819999999999999</v>
      </c>
      <c r="I1826" s="259"/>
      <c r="J1826" s="255"/>
      <c r="K1826" s="255"/>
      <c r="L1826" s="260"/>
      <c r="M1826" s="261"/>
      <c r="N1826" s="262"/>
      <c r="O1826" s="262"/>
      <c r="P1826" s="262"/>
      <c r="Q1826" s="262"/>
      <c r="R1826" s="262"/>
      <c r="S1826" s="262"/>
      <c r="T1826" s="26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4" t="s">
        <v>211</v>
      </c>
      <c r="AU1826" s="264" t="s">
        <v>82</v>
      </c>
      <c r="AV1826" s="14" t="s">
        <v>82</v>
      </c>
      <c r="AW1826" s="14" t="s">
        <v>30</v>
      </c>
      <c r="AX1826" s="14" t="s">
        <v>73</v>
      </c>
      <c r="AY1826" s="264" t="s">
        <v>202</v>
      </c>
    </row>
    <row r="1827" s="13" customFormat="1">
      <c r="A1827" s="13"/>
      <c r="B1827" s="243"/>
      <c r="C1827" s="244"/>
      <c r="D1827" s="245" t="s">
        <v>211</v>
      </c>
      <c r="E1827" s="246" t="s">
        <v>1</v>
      </c>
      <c r="F1827" s="247" t="s">
        <v>2010</v>
      </c>
      <c r="G1827" s="244"/>
      <c r="H1827" s="246" t="s">
        <v>1</v>
      </c>
      <c r="I1827" s="248"/>
      <c r="J1827" s="244"/>
      <c r="K1827" s="244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3" t="s">
        <v>211</v>
      </c>
      <c r="AU1827" s="253" t="s">
        <v>82</v>
      </c>
      <c r="AV1827" s="13" t="s">
        <v>80</v>
      </c>
      <c r="AW1827" s="13" t="s">
        <v>30</v>
      </c>
      <c r="AX1827" s="13" t="s">
        <v>73</v>
      </c>
      <c r="AY1827" s="253" t="s">
        <v>202</v>
      </c>
    </row>
    <row r="1828" s="13" customFormat="1">
      <c r="A1828" s="13"/>
      <c r="B1828" s="243"/>
      <c r="C1828" s="244"/>
      <c r="D1828" s="245" t="s">
        <v>211</v>
      </c>
      <c r="E1828" s="246" t="s">
        <v>1</v>
      </c>
      <c r="F1828" s="247" t="s">
        <v>415</v>
      </c>
      <c r="G1828" s="244"/>
      <c r="H1828" s="246" t="s">
        <v>1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3" t="s">
        <v>211</v>
      </c>
      <c r="AU1828" s="253" t="s">
        <v>82</v>
      </c>
      <c r="AV1828" s="13" t="s">
        <v>80</v>
      </c>
      <c r="AW1828" s="13" t="s">
        <v>30</v>
      </c>
      <c r="AX1828" s="13" t="s">
        <v>73</v>
      </c>
      <c r="AY1828" s="253" t="s">
        <v>202</v>
      </c>
    </row>
    <row r="1829" s="14" customFormat="1">
      <c r="A1829" s="14"/>
      <c r="B1829" s="254"/>
      <c r="C1829" s="255"/>
      <c r="D1829" s="245" t="s">
        <v>211</v>
      </c>
      <c r="E1829" s="256" t="s">
        <v>1</v>
      </c>
      <c r="F1829" s="257" t="s">
        <v>2011</v>
      </c>
      <c r="G1829" s="255"/>
      <c r="H1829" s="258">
        <v>1.7250000000000001</v>
      </c>
      <c r="I1829" s="259"/>
      <c r="J1829" s="255"/>
      <c r="K1829" s="255"/>
      <c r="L1829" s="260"/>
      <c r="M1829" s="261"/>
      <c r="N1829" s="262"/>
      <c r="O1829" s="262"/>
      <c r="P1829" s="262"/>
      <c r="Q1829" s="262"/>
      <c r="R1829" s="262"/>
      <c r="S1829" s="262"/>
      <c r="T1829" s="26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4" t="s">
        <v>211</v>
      </c>
      <c r="AU1829" s="264" t="s">
        <v>82</v>
      </c>
      <c r="AV1829" s="14" t="s">
        <v>82</v>
      </c>
      <c r="AW1829" s="14" t="s">
        <v>30</v>
      </c>
      <c r="AX1829" s="14" t="s">
        <v>73</v>
      </c>
      <c r="AY1829" s="264" t="s">
        <v>202</v>
      </c>
    </row>
    <row r="1830" s="15" customFormat="1">
      <c r="A1830" s="15"/>
      <c r="B1830" s="265"/>
      <c r="C1830" s="266"/>
      <c r="D1830" s="245" t="s">
        <v>211</v>
      </c>
      <c r="E1830" s="267" t="s">
        <v>1</v>
      </c>
      <c r="F1830" s="268" t="s">
        <v>222</v>
      </c>
      <c r="G1830" s="266"/>
      <c r="H1830" s="269">
        <v>10.066999999999998</v>
      </c>
      <c r="I1830" s="270"/>
      <c r="J1830" s="266"/>
      <c r="K1830" s="266"/>
      <c r="L1830" s="271"/>
      <c r="M1830" s="272"/>
      <c r="N1830" s="273"/>
      <c r="O1830" s="273"/>
      <c r="P1830" s="273"/>
      <c r="Q1830" s="273"/>
      <c r="R1830" s="273"/>
      <c r="S1830" s="273"/>
      <c r="T1830" s="274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75" t="s">
        <v>211</v>
      </c>
      <c r="AU1830" s="275" t="s">
        <v>82</v>
      </c>
      <c r="AV1830" s="15" t="s">
        <v>209</v>
      </c>
      <c r="AW1830" s="15" t="s">
        <v>30</v>
      </c>
      <c r="AX1830" s="15" t="s">
        <v>80</v>
      </c>
      <c r="AY1830" s="275" t="s">
        <v>202</v>
      </c>
    </row>
    <row r="1831" s="2" customFormat="1" ht="24.15" customHeight="1">
      <c r="A1831" s="40"/>
      <c r="B1831" s="41"/>
      <c r="C1831" s="230" t="s">
        <v>2012</v>
      </c>
      <c r="D1831" s="230" t="s">
        <v>204</v>
      </c>
      <c r="E1831" s="231" t="s">
        <v>2013</v>
      </c>
      <c r="F1831" s="232" t="s">
        <v>2014</v>
      </c>
      <c r="G1831" s="233" t="s">
        <v>254</v>
      </c>
      <c r="H1831" s="234">
        <v>15.210000000000001</v>
      </c>
      <c r="I1831" s="235"/>
      <c r="J1831" s="236">
        <f>ROUND(I1831*H1831,2)</f>
        <v>0</v>
      </c>
      <c r="K1831" s="232" t="s">
        <v>1984</v>
      </c>
      <c r="L1831" s="46"/>
      <c r="M1831" s="237" t="s">
        <v>1</v>
      </c>
      <c r="N1831" s="238" t="s">
        <v>38</v>
      </c>
      <c r="O1831" s="93"/>
      <c r="P1831" s="239">
        <f>O1831*H1831</f>
        <v>0</v>
      </c>
      <c r="Q1831" s="239">
        <v>0.025221490900000001</v>
      </c>
      <c r="R1831" s="239">
        <f>Q1831*H1831</f>
        <v>0.38361887658900001</v>
      </c>
      <c r="S1831" s="239">
        <v>0</v>
      </c>
      <c r="T1831" s="240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1" t="s">
        <v>317</v>
      </c>
      <c r="AT1831" s="241" t="s">
        <v>204</v>
      </c>
      <c r="AU1831" s="241" t="s">
        <v>82</v>
      </c>
      <c r="AY1831" s="19" t="s">
        <v>202</v>
      </c>
      <c r="BE1831" s="242">
        <f>IF(N1831="základní",J1831,0)</f>
        <v>0</v>
      </c>
      <c r="BF1831" s="242">
        <f>IF(N1831="snížená",J1831,0)</f>
        <v>0</v>
      </c>
      <c r="BG1831" s="242">
        <f>IF(N1831="zákl. přenesená",J1831,0)</f>
        <v>0</v>
      </c>
      <c r="BH1831" s="242">
        <f>IF(N1831="sníž. přenesená",J1831,0)</f>
        <v>0</v>
      </c>
      <c r="BI1831" s="242">
        <f>IF(N1831="nulová",J1831,0)</f>
        <v>0</v>
      </c>
      <c r="BJ1831" s="19" t="s">
        <v>80</v>
      </c>
      <c r="BK1831" s="242">
        <f>ROUND(I1831*H1831,2)</f>
        <v>0</v>
      </c>
      <c r="BL1831" s="19" t="s">
        <v>317</v>
      </c>
      <c r="BM1831" s="241" t="s">
        <v>2015</v>
      </c>
    </row>
    <row r="1832" s="13" customFormat="1">
      <c r="A1832" s="13"/>
      <c r="B1832" s="243"/>
      <c r="C1832" s="244"/>
      <c r="D1832" s="245" t="s">
        <v>211</v>
      </c>
      <c r="E1832" s="246" t="s">
        <v>1</v>
      </c>
      <c r="F1832" s="247" t="s">
        <v>2016</v>
      </c>
      <c r="G1832" s="244"/>
      <c r="H1832" s="246" t="s">
        <v>1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3" t="s">
        <v>211</v>
      </c>
      <c r="AU1832" s="253" t="s">
        <v>82</v>
      </c>
      <c r="AV1832" s="13" t="s">
        <v>80</v>
      </c>
      <c r="AW1832" s="13" t="s">
        <v>30</v>
      </c>
      <c r="AX1832" s="13" t="s">
        <v>73</v>
      </c>
      <c r="AY1832" s="253" t="s">
        <v>202</v>
      </c>
    </row>
    <row r="1833" s="13" customFormat="1">
      <c r="A1833" s="13"/>
      <c r="B1833" s="243"/>
      <c r="C1833" s="244"/>
      <c r="D1833" s="245" t="s">
        <v>211</v>
      </c>
      <c r="E1833" s="246" t="s">
        <v>1</v>
      </c>
      <c r="F1833" s="247" t="s">
        <v>558</v>
      </c>
      <c r="G1833" s="244"/>
      <c r="H1833" s="246" t="s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3" t="s">
        <v>211</v>
      </c>
      <c r="AU1833" s="253" t="s">
        <v>82</v>
      </c>
      <c r="AV1833" s="13" t="s">
        <v>80</v>
      </c>
      <c r="AW1833" s="13" t="s">
        <v>30</v>
      </c>
      <c r="AX1833" s="13" t="s">
        <v>73</v>
      </c>
      <c r="AY1833" s="253" t="s">
        <v>202</v>
      </c>
    </row>
    <row r="1834" s="14" customFormat="1">
      <c r="A1834" s="14"/>
      <c r="B1834" s="254"/>
      <c r="C1834" s="255"/>
      <c r="D1834" s="245" t="s">
        <v>211</v>
      </c>
      <c r="E1834" s="256" t="s">
        <v>1</v>
      </c>
      <c r="F1834" s="257" t="s">
        <v>2017</v>
      </c>
      <c r="G1834" s="255"/>
      <c r="H1834" s="258">
        <v>9.6099999999999994</v>
      </c>
      <c r="I1834" s="259"/>
      <c r="J1834" s="255"/>
      <c r="K1834" s="255"/>
      <c r="L1834" s="260"/>
      <c r="M1834" s="261"/>
      <c r="N1834" s="262"/>
      <c r="O1834" s="262"/>
      <c r="P1834" s="262"/>
      <c r="Q1834" s="262"/>
      <c r="R1834" s="262"/>
      <c r="S1834" s="262"/>
      <c r="T1834" s="26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4" t="s">
        <v>211</v>
      </c>
      <c r="AU1834" s="264" t="s">
        <v>82</v>
      </c>
      <c r="AV1834" s="14" t="s">
        <v>82</v>
      </c>
      <c r="AW1834" s="14" t="s">
        <v>30</v>
      </c>
      <c r="AX1834" s="14" t="s">
        <v>73</v>
      </c>
      <c r="AY1834" s="264" t="s">
        <v>202</v>
      </c>
    </row>
    <row r="1835" s="13" customFormat="1">
      <c r="A1835" s="13"/>
      <c r="B1835" s="243"/>
      <c r="C1835" s="244"/>
      <c r="D1835" s="245" t="s">
        <v>211</v>
      </c>
      <c r="E1835" s="246" t="s">
        <v>1</v>
      </c>
      <c r="F1835" s="247" t="s">
        <v>2018</v>
      </c>
      <c r="G1835" s="244"/>
      <c r="H1835" s="246" t="s">
        <v>1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3" t="s">
        <v>211</v>
      </c>
      <c r="AU1835" s="253" t="s">
        <v>82</v>
      </c>
      <c r="AV1835" s="13" t="s">
        <v>80</v>
      </c>
      <c r="AW1835" s="13" t="s">
        <v>30</v>
      </c>
      <c r="AX1835" s="13" t="s">
        <v>73</v>
      </c>
      <c r="AY1835" s="253" t="s">
        <v>202</v>
      </c>
    </row>
    <row r="1836" s="14" customFormat="1">
      <c r="A1836" s="14"/>
      <c r="B1836" s="254"/>
      <c r="C1836" s="255"/>
      <c r="D1836" s="245" t="s">
        <v>211</v>
      </c>
      <c r="E1836" s="256" t="s">
        <v>1</v>
      </c>
      <c r="F1836" s="257" t="s">
        <v>2019</v>
      </c>
      <c r="G1836" s="255"/>
      <c r="H1836" s="258">
        <v>5.5999999999999996</v>
      </c>
      <c r="I1836" s="259"/>
      <c r="J1836" s="255"/>
      <c r="K1836" s="255"/>
      <c r="L1836" s="260"/>
      <c r="M1836" s="261"/>
      <c r="N1836" s="262"/>
      <c r="O1836" s="262"/>
      <c r="P1836" s="262"/>
      <c r="Q1836" s="262"/>
      <c r="R1836" s="262"/>
      <c r="S1836" s="262"/>
      <c r="T1836" s="26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4" t="s">
        <v>211</v>
      </c>
      <c r="AU1836" s="264" t="s">
        <v>82</v>
      </c>
      <c r="AV1836" s="14" t="s">
        <v>82</v>
      </c>
      <c r="AW1836" s="14" t="s">
        <v>30</v>
      </c>
      <c r="AX1836" s="14" t="s">
        <v>73</v>
      </c>
      <c r="AY1836" s="264" t="s">
        <v>202</v>
      </c>
    </row>
    <row r="1837" s="15" customFormat="1">
      <c r="A1837" s="15"/>
      <c r="B1837" s="265"/>
      <c r="C1837" s="266"/>
      <c r="D1837" s="245" t="s">
        <v>211</v>
      </c>
      <c r="E1837" s="267" t="s">
        <v>1</v>
      </c>
      <c r="F1837" s="268" t="s">
        <v>222</v>
      </c>
      <c r="G1837" s="266"/>
      <c r="H1837" s="269">
        <v>15.209999999999999</v>
      </c>
      <c r="I1837" s="270"/>
      <c r="J1837" s="266"/>
      <c r="K1837" s="266"/>
      <c r="L1837" s="271"/>
      <c r="M1837" s="272"/>
      <c r="N1837" s="273"/>
      <c r="O1837" s="273"/>
      <c r="P1837" s="273"/>
      <c r="Q1837" s="273"/>
      <c r="R1837" s="273"/>
      <c r="S1837" s="273"/>
      <c r="T1837" s="274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75" t="s">
        <v>211</v>
      </c>
      <c r="AU1837" s="275" t="s">
        <v>82</v>
      </c>
      <c r="AV1837" s="15" t="s">
        <v>209</v>
      </c>
      <c r="AW1837" s="15" t="s">
        <v>30</v>
      </c>
      <c r="AX1837" s="15" t="s">
        <v>80</v>
      </c>
      <c r="AY1837" s="275" t="s">
        <v>202</v>
      </c>
    </row>
    <row r="1838" s="2" customFormat="1" ht="24.15" customHeight="1">
      <c r="A1838" s="40"/>
      <c r="B1838" s="41"/>
      <c r="C1838" s="230" t="s">
        <v>2020</v>
      </c>
      <c r="D1838" s="230" t="s">
        <v>204</v>
      </c>
      <c r="E1838" s="231" t="s">
        <v>2021</v>
      </c>
      <c r="F1838" s="232" t="s">
        <v>2022</v>
      </c>
      <c r="G1838" s="233" t="s">
        <v>254</v>
      </c>
      <c r="H1838" s="234">
        <v>33.579999999999998</v>
      </c>
      <c r="I1838" s="235"/>
      <c r="J1838" s="236">
        <f>ROUND(I1838*H1838,2)</f>
        <v>0</v>
      </c>
      <c r="K1838" s="232" t="s">
        <v>208</v>
      </c>
      <c r="L1838" s="46"/>
      <c r="M1838" s="237" t="s">
        <v>1</v>
      </c>
      <c r="N1838" s="238" t="s">
        <v>38</v>
      </c>
      <c r="O1838" s="93"/>
      <c r="P1838" s="239">
        <f>O1838*H1838</f>
        <v>0</v>
      </c>
      <c r="Q1838" s="239">
        <v>0.024873719999999998</v>
      </c>
      <c r="R1838" s="239">
        <f>Q1838*H1838</f>
        <v>0.83525951759999995</v>
      </c>
      <c r="S1838" s="239">
        <v>0</v>
      </c>
      <c r="T1838" s="240">
        <f>S1838*H1838</f>
        <v>0</v>
      </c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R1838" s="241" t="s">
        <v>317</v>
      </c>
      <c r="AT1838" s="241" t="s">
        <v>204</v>
      </c>
      <c r="AU1838" s="241" t="s">
        <v>82</v>
      </c>
      <c r="AY1838" s="19" t="s">
        <v>202</v>
      </c>
      <c r="BE1838" s="242">
        <f>IF(N1838="základní",J1838,0)</f>
        <v>0</v>
      </c>
      <c r="BF1838" s="242">
        <f>IF(N1838="snížená",J1838,0)</f>
        <v>0</v>
      </c>
      <c r="BG1838" s="242">
        <f>IF(N1838="zákl. přenesená",J1838,0)</f>
        <v>0</v>
      </c>
      <c r="BH1838" s="242">
        <f>IF(N1838="sníž. přenesená",J1838,0)</f>
        <v>0</v>
      </c>
      <c r="BI1838" s="242">
        <f>IF(N1838="nulová",J1838,0)</f>
        <v>0</v>
      </c>
      <c r="BJ1838" s="19" t="s">
        <v>80</v>
      </c>
      <c r="BK1838" s="242">
        <f>ROUND(I1838*H1838,2)</f>
        <v>0</v>
      </c>
      <c r="BL1838" s="19" t="s">
        <v>317</v>
      </c>
      <c r="BM1838" s="241" t="s">
        <v>2023</v>
      </c>
    </row>
    <row r="1839" s="13" customFormat="1">
      <c r="A1839" s="13"/>
      <c r="B1839" s="243"/>
      <c r="C1839" s="244"/>
      <c r="D1839" s="245" t="s">
        <v>211</v>
      </c>
      <c r="E1839" s="246" t="s">
        <v>1</v>
      </c>
      <c r="F1839" s="247" t="s">
        <v>754</v>
      </c>
      <c r="G1839" s="244"/>
      <c r="H1839" s="246" t="s">
        <v>1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3" t="s">
        <v>211</v>
      </c>
      <c r="AU1839" s="253" t="s">
        <v>82</v>
      </c>
      <c r="AV1839" s="13" t="s">
        <v>80</v>
      </c>
      <c r="AW1839" s="13" t="s">
        <v>30</v>
      </c>
      <c r="AX1839" s="13" t="s">
        <v>73</v>
      </c>
      <c r="AY1839" s="253" t="s">
        <v>202</v>
      </c>
    </row>
    <row r="1840" s="14" customFormat="1">
      <c r="A1840" s="14"/>
      <c r="B1840" s="254"/>
      <c r="C1840" s="255"/>
      <c r="D1840" s="245" t="s">
        <v>211</v>
      </c>
      <c r="E1840" s="256" t="s">
        <v>1</v>
      </c>
      <c r="F1840" s="257" t="s">
        <v>1000</v>
      </c>
      <c r="G1840" s="255"/>
      <c r="H1840" s="258">
        <v>14.460000000000001</v>
      </c>
      <c r="I1840" s="259"/>
      <c r="J1840" s="255"/>
      <c r="K1840" s="255"/>
      <c r="L1840" s="260"/>
      <c r="M1840" s="261"/>
      <c r="N1840" s="262"/>
      <c r="O1840" s="262"/>
      <c r="P1840" s="262"/>
      <c r="Q1840" s="262"/>
      <c r="R1840" s="262"/>
      <c r="S1840" s="262"/>
      <c r="T1840" s="26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4" t="s">
        <v>211</v>
      </c>
      <c r="AU1840" s="264" t="s">
        <v>82</v>
      </c>
      <c r="AV1840" s="14" t="s">
        <v>82</v>
      </c>
      <c r="AW1840" s="14" t="s">
        <v>30</v>
      </c>
      <c r="AX1840" s="14" t="s">
        <v>73</v>
      </c>
      <c r="AY1840" s="264" t="s">
        <v>202</v>
      </c>
    </row>
    <row r="1841" s="13" customFormat="1">
      <c r="A1841" s="13"/>
      <c r="B1841" s="243"/>
      <c r="C1841" s="244"/>
      <c r="D1841" s="245" t="s">
        <v>211</v>
      </c>
      <c r="E1841" s="246" t="s">
        <v>1</v>
      </c>
      <c r="F1841" s="247" t="s">
        <v>775</v>
      </c>
      <c r="G1841" s="244"/>
      <c r="H1841" s="246" t="s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3" t="s">
        <v>211</v>
      </c>
      <c r="AU1841" s="253" t="s">
        <v>82</v>
      </c>
      <c r="AV1841" s="13" t="s">
        <v>80</v>
      </c>
      <c r="AW1841" s="13" t="s">
        <v>30</v>
      </c>
      <c r="AX1841" s="13" t="s">
        <v>73</v>
      </c>
      <c r="AY1841" s="253" t="s">
        <v>202</v>
      </c>
    </row>
    <row r="1842" s="14" customFormat="1">
      <c r="A1842" s="14"/>
      <c r="B1842" s="254"/>
      <c r="C1842" s="255"/>
      <c r="D1842" s="245" t="s">
        <v>211</v>
      </c>
      <c r="E1842" s="256" t="s">
        <v>1</v>
      </c>
      <c r="F1842" s="257" t="s">
        <v>994</v>
      </c>
      <c r="G1842" s="255"/>
      <c r="H1842" s="258">
        <v>3.1499999999999999</v>
      </c>
      <c r="I1842" s="259"/>
      <c r="J1842" s="255"/>
      <c r="K1842" s="255"/>
      <c r="L1842" s="260"/>
      <c r="M1842" s="261"/>
      <c r="N1842" s="262"/>
      <c r="O1842" s="262"/>
      <c r="P1842" s="262"/>
      <c r="Q1842" s="262"/>
      <c r="R1842" s="262"/>
      <c r="S1842" s="262"/>
      <c r="T1842" s="26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4" t="s">
        <v>211</v>
      </c>
      <c r="AU1842" s="264" t="s">
        <v>82</v>
      </c>
      <c r="AV1842" s="14" t="s">
        <v>82</v>
      </c>
      <c r="AW1842" s="14" t="s">
        <v>30</v>
      </c>
      <c r="AX1842" s="14" t="s">
        <v>73</v>
      </c>
      <c r="AY1842" s="264" t="s">
        <v>202</v>
      </c>
    </row>
    <row r="1843" s="13" customFormat="1">
      <c r="A1843" s="13"/>
      <c r="B1843" s="243"/>
      <c r="C1843" s="244"/>
      <c r="D1843" s="245" t="s">
        <v>211</v>
      </c>
      <c r="E1843" s="246" t="s">
        <v>1</v>
      </c>
      <c r="F1843" s="247" t="s">
        <v>777</v>
      </c>
      <c r="G1843" s="244"/>
      <c r="H1843" s="246" t="s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3" t="s">
        <v>211</v>
      </c>
      <c r="AU1843" s="253" t="s">
        <v>82</v>
      </c>
      <c r="AV1843" s="13" t="s">
        <v>80</v>
      </c>
      <c r="AW1843" s="13" t="s">
        <v>30</v>
      </c>
      <c r="AX1843" s="13" t="s">
        <v>73</v>
      </c>
      <c r="AY1843" s="253" t="s">
        <v>202</v>
      </c>
    </row>
    <row r="1844" s="14" customFormat="1">
      <c r="A1844" s="14"/>
      <c r="B1844" s="254"/>
      <c r="C1844" s="255"/>
      <c r="D1844" s="245" t="s">
        <v>211</v>
      </c>
      <c r="E1844" s="256" t="s">
        <v>1</v>
      </c>
      <c r="F1844" s="257" t="s">
        <v>995</v>
      </c>
      <c r="G1844" s="255"/>
      <c r="H1844" s="258">
        <v>15.970000000000001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4" t="s">
        <v>211</v>
      </c>
      <c r="AU1844" s="264" t="s">
        <v>82</v>
      </c>
      <c r="AV1844" s="14" t="s">
        <v>82</v>
      </c>
      <c r="AW1844" s="14" t="s">
        <v>30</v>
      </c>
      <c r="AX1844" s="14" t="s">
        <v>73</v>
      </c>
      <c r="AY1844" s="264" t="s">
        <v>202</v>
      </c>
    </row>
    <row r="1845" s="15" customFormat="1">
      <c r="A1845" s="15"/>
      <c r="B1845" s="265"/>
      <c r="C1845" s="266"/>
      <c r="D1845" s="245" t="s">
        <v>211</v>
      </c>
      <c r="E1845" s="267" t="s">
        <v>1</v>
      </c>
      <c r="F1845" s="268" t="s">
        <v>222</v>
      </c>
      <c r="G1845" s="266"/>
      <c r="H1845" s="269">
        <v>33.579999999999998</v>
      </c>
      <c r="I1845" s="270"/>
      <c r="J1845" s="266"/>
      <c r="K1845" s="266"/>
      <c r="L1845" s="271"/>
      <c r="M1845" s="272"/>
      <c r="N1845" s="273"/>
      <c r="O1845" s="273"/>
      <c r="P1845" s="273"/>
      <c r="Q1845" s="273"/>
      <c r="R1845" s="273"/>
      <c r="S1845" s="273"/>
      <c r="T1845" s="274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75" t="s">
        <v>211</v>
      </c>
      <c r="AU1845" s="275" t="s">
        <v>82</v>
      </c>
      <c r="AV1845" s="15" t="s">
        <v>209</v>
      </c>
      <c r="AW1845" s="15" t="s">
        <v>30</v>
      </c>
      <c r="AX1845" s="15" t="s">
        <v>80</v>
      </c>
      <c r="AY1845" s="275" t="s">
        <v>202</v>
      </c>
    </row>
    <row r="1846" s="2" customFormat="1" ht="24.15" customHeight="1">
      <c r="A1846" s="40"/>
      <c r="B1846" s="41"/>
      <c r="C1846" s="230" t="s">
        <v>2024</v>
      </c>
      <c r="D1846" s="230" t="s">
        <v>204</v>
      </c>
      <c r="E1846" s="231" t="s">
        <v>2025</v>
      </c>
      <c r="F1846" s="232" t="s">
        <v>2026</v>
      </c>
      <c r="G1846" s="233" t="s">
        <v>254</v>
      </c>
      <c r="H1846" s="234">
        <v>10.109</v>
      </c>
      <c r="I1846" s="235"/>
      <c r="J1846" s="236">
        <f>ROUND(I1846*H1846,2)</f>
        <v>0</v>
      </c>
      <c r="K1846" s="232" t="s">
        <v>208</v>
      </c>
      <c r="L1846" s="46"/>
      <c r="M1846" s="237" t="s">
        <v>1</v>
      </c>
      <c r="N1846" s="238" t="s">
        <v>38</v>
      </c>
      <c r="O1846" s="93"/>
      <c r="P1846" s="239">
        <f>O1846*H1846</f>
        <v>0</v>
      </c>
      <c r="Q1846" s="239">
        <v>0.031194220000000002</v>
      </c>
      <c r="R1846" s="239">
        <f>Q1846*H1846</f>
        <v>0.31534236998000004</v>
      </c>
      <c r="S1846" s="239">
        <v>0</v>
      </c>
      <c r="T1846" s="240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41" t="s">
        <v>317</v>
      </c>
      <c r="AT1846" s="241" t="s">
        <v>204</v>
      </c>
      <c r="AU1846" s="241" t="s">
        <v>82</v>
      </c>
      <c r="AY1846" s="19" t="s">
        <v>202</v>
      </c>
      <c r="BE1846" s="242">
        <f>IF(N1846="základní",J1846,0)</f>
        <v>0</v>
      </c>
      <c r="BF1846" s="242">
        <f>IF(N1846="snížená",J1846,0)</f>
        <v>0</v>
      </c>
      <c r="BG1846" s="242">
        <f>IF(N1846="zákl. přenesená",J1846,0)</f>
        <v>0</v>
      </c>
      <c r="BH1846" s="242">
        <f>IF(N1846="sníž. přenesená",J1846,0)</f>
        <v>0</v>
      </c>
      <c r="BI1846" s="242">
        <f>IF(N1846="nulová",J1846,0)</f>
        <v>0</v>
      </c>
      <c r="BJ1846" s="19" t="s">
        <v>80</v>
      </c>
      <c r="BK1846" s="242">
        <f>ROUND(I1846*H1846,2)</f>
        <v>0</v>
      </c>
      <c r="BL1846" s="19" t="s">
        <v>317</v>
      </c>
      <c r="BM1846" s="241" t="s">
        <v>2027</v>
      </c>
    </row>
    <row r="1847" s="13" customFormat="1">
      <c r="A1847" s="13"/>
      <c r="B1847" s="243"/>
      <c r="C1847" s="244"/>
      <c r="D1847" s="245" t="s">
        <v>211</v>
      </c>
      <c r="E1847" s="246" t="s">
        <v>1</v>
      </c>
      <c r="F1847" s="247" t="s">
        <v>2028</v>
      </c>
      <c r="G1847" s="244"/>
      <c r="H1847" s="246" t="s">
        <v>1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3" t="s">
        <v>211</v>
      </c>
      <c r="AU1847" s="253" t="s">
        <v>82</v>
      </c>
      <c r="AV1847" s="13" t="s">
        <v>80</v>
      </c>
      <c r="AW1847" s="13" t="s">
        <v>30</v>
      </c>
      <c r="AX1847" s="13" t="s">
        <v>73</v>
      </c>
      <c r="AY1847" s="253" t="s">
        <v>202</v>
      </c>
    </row>
    <row r="1848" s="14" customFormat="1">
      <c r="A1848" s="14"/>
      <c r="B1848" s="254"/>
      <c r="C1848" s="255"/>
      <c r="D1848" s="245" t="s">
        <v>211</v>
      </c>
      <c r="E1848" s="256" t="s">
        <v>1</v>
      </c>
      <c r="F1848" s="257" t="s">
        <v>2029</v>
      </c>
      <c r="G1848" s="255"/>
      <c r="H1848" s="258">
        <v>10.109</v>
      </c>
      <c r="I1848" s="259"/>
      <c r="J1848" s="255"/>
      <c r="K1848" s="255"/>
      <c r="L1848" s="260"/>
      <c r="M1848" s="261"/>
      <c r="N1848" s="262"/>
      <c r="O1848" s="262"/>
      <c r="P1848" s="262"/>
      <c r="Q1848" s="262"/>
      <c r="R1848" s="262"/>
      <c r="S1848" s="262"/>
      <c r="T1848" s="26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4" t="s">
        <v>211</v>
      </c>
      <c r="AU1848" s="264" t="s">
        <v>82</v>
      </c>
      <c r="AV1848" s="14" t="s">
        <v>82</v>
      </c>
      <c r="AW1848" s="14" t="s">
        <v>30</v>
      </c>
      <c r="AX1848" s="14" t="s">
        <v>80</v>
      </c>
      <c r="AY1848" s="264" t="s">
        <v>202</v>
      </c>
    </row>
    <row r="1849" s="2" customFormat="1" ht="16.5" customHeight="1">
      <c r="A1849" s="40"/>
      <c r="B1849" s="41"/>
      <c r="C1849" s="230" t="s">
        <v>2030</v>
      </c>
      <c r="D1849" s="230" t="s">
        <v>204</v>
      </c>
      <c r="E1849" s="231" t="s">
        <v>1694</v>
      </c>
      <c r="F1849" s="232" t="s">
        <v>1695</v>
      </c>
      <c r="G1849" s="233" t="s">
        <v>254</v>
      </c>
      <c r="H1849" s="234">
        <v>33.579999999999998</v>
      </c>
      <c r="I1849" s="235"/>
      <c r="J1849" s="236">
        <f>ROUND(I1849*H1849,2)</f>
        <v>0</v>
      </c>
      <c r="K1849" s="232" t="s">
        <v>208</v>
      </c>
      <c r="L1849" s="46"/>
      <c r="M1849" s="237" t="s">
        <v>1</v>
      </c>
      <c r="N1849" s="238" t="s">
        <v>38</v>
      </c>
      <c r="O1849" s="93"/>
      <c r="P1849" s="239">
        <f>O1849*H1849</f>
        <v>0</v>
      </c>
      <c r="Q1849" s="239">
        <v>0</v>
      </c>
      <c r="R1849" s="239">
        <f>Q1849*H1849</f>
        <v>0</v>
      </c>
      <c r="S1849" s="239">
        <v>0</v>
      </c>
      <c r="T1849" s="240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41" t="s">
        <v>317</v>
      </c>
      <c r="AT1849" s="241" t="s">
        <v>204</v>
      </c>
      <c r="AU1849" s="241" t="s">
        <v>82</v>
      </c>
      <c r="AY1849" s="19" t="s">
        <v>202</v>
      </c>
      <c r="BE1849" s="242">
        <f>IF(N1849="základní",J1849,0)</f>
        <v>0</v>
      </c>
      <c r="BF1849" s="242">
        <f>IF(N1849="snížená",J1849,0)</f>
        <v>0</v>
      </c>
      <c r="BG1849" s="242">
        <f>IF(N1849="zákl. přenesená",J1849,0)</f>
        <v>0</v>
      </c>
      <c r="BH1849" s="242">
        <f>IF(N1849="sníž. přenesená",J1849,0)</f>
        <v>0</v>
      </c>
      <c r="BI1849" s="242">
        <f>IF(N1849="nulová",J1849,0)</f>
        <v>0</v>
      </c>
      <c r="BJ1849" s="19" t="s">
        <v>80</v>
      </c>
      <c r="BK1849" s="242">
        <f>ROUND(I1849*H1849,2)</f>
        <v>0</v>
      </c>
      <c r="BL1849" s="19" t="s">
        <v>317</v>
      </c>
      <c r="BM1849" s="241" t="s">
        <v>2031</v>
      </c>
    </row>
    <row r="1850" s="2" customFormat="1" ht="24.15" customHeight="1">
      <c r="A1850" s="40"/>
      <c r="B1850" s="41"/>
      <c r="C1850" s="287" t="s">
        <v>2032</v>
      </c>
      <c r="D1850" s="287" t="s">
        <v>534</v>
      </c>
      <c r="E1850" s="288" t="s">
        <v>1698</v>
      </c>
      <c r="F1850" s="289" t="s">
        <v>1699</v>
      </c>
      <c r="G1850" s="290" t="s">
        <v>254</v>
      </c>
      <c r="H1850" s="291">
        <v>37.726999999999997</v>
      </c>
      <c r="I1850" s="292"/>
      <c r="J1850" s="293">
        <f>ROUND(I1850*H1850,2)</f>
        <v>0</v>
      </c>
      <c r="K1850" s="289" t="s">
        <v>208</v>
      </c>
      <c r="L1850" s="294"/>
      <c r="M1850" s="295" t="s">
        <v>1</v>
      </c>
      <c r="N1850" s="296" t="s">
        <v>38</v>
      </c>
      <c r="O1850" s="93"/>
      <c r="P1850" s="239">
        <f>O1850*H1850</f>
        <v>0</v>
      </c>
      <c r="Q1850" s="239">
        <v>0.00011</v>
      </c>
      <c r="R1850" s="239">
        <f>Q1850*H1850</f>
        <v>0.0041499700000000002</v>
      </c>
      <c r="S1850" s="239">
        <v>0</v>
      </c>
      <c r="T1850" s="240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41" t="s">
        <v>442</v>
      </c>
      <c r="AT1850" s="241" t="s">
        <v>534</v>
      </c>
      <c r="AU1850" s="241" t="s">
        <v>82</v>
      </c>
      <c r="AY1850" s="19" t="s">
        <v>202</v>
      </c>
      <c r="BE1850" s="242">
        <f>IF(N1850="základní",J1850,0)</f>
        <v>0</v>
      </c>
      <c r="BF1850" s="242">
        <f>IF(N1850="snížená",J1850,0)</f>
        <v>0</v>
      </c>
      <c r="BG1850" s="242">
        <f>IF(N1850="zákl. přenesená",J1850,0)</f>
        <v>0</v>
      </c>
      <c r="BH1850" s="242">
        <f>IF(N1850="sníž. přenesená",J1850,0)</f>
        <v>0</v>
      </c>
      <c r="BI1850" s="242">
        <f>IF(N1850="nulová",J1850,0)</f>
        <v>0</v>
      </c>
      <c r="BJ1850" s="19" t="s">
        <v>80</v>
      </c>
      <c r="BK1850" s="242">
        <f>ROUND(I1850*H1850,2)</f>
        <v>0</v>
      </c>
      <c r="BL1850" s="19" t="s">
        <v>317</v>
      </c>
      <c r="BM1850" s="241" t="s">
        <v>2033</v>
      </c>
    </row>
    <row r="1851" s="14" customFormat="1">
      <c r="A1851" s="14"/>
      <c r="B1851" s="254"/>
      <c r="C1851" s="255"/>
      <c r="D1851" s="245" t="s">
        <v>211</v>
      </c>
      <c r="E1851" s="256" t="s">
        <v>1</v>
      </c>
      <c r="F1851" s="257" t="s">
        <v>2034</v>
      </c>
      <c r="G1851" s="255"/>
      <c r="H1851" s="258">
        <v>37.726999999999997</v>
      </c>
      <c r="I1851" s="259"/>
      <c r="J1851" s="255"/>
      <c r="K1851" s="255"/>
      <c r="L1851" s="260"/>
      <c r="M1851" s="261"/>
      <c r="N1851" s="262"/>
      <c r="O1851" s="262"/>
      <c r="P1851" s="262"/>
      <c r="Q1851" s="262"/>
      <c r="R1851" s="262"/>
      <c r="S1851" s="262"/>
      <c r="T1851" s="26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4" t="s">
        <v>211</v>
      </c>
      <c r="AU1851" s="264" t="s">
        <v>82</v>
      </c>
      <c r="AV1851" s="14" t="s">
        <v>82</v>
      </c>
      <c r="AW1851" s="14" t="s">
        <v>30</v>
      </c>
      <c r="AX1851" s="14" t="s">
        <v>80</v>
      </c>
      <c r="AY1851" s="264" t="s">
        <v>202</v>
      </c>
    </row>
    <row r="1852" s="2" customFormat="1" ht="24.15" customHeight="1">
      <c r="A1852" s="40"/>
      <c r="B1852" s="41"/>
      <c r="C1852" s="230" t="s">
        <v>2035</v>
      </c>
      <c r="D1852" s="230" t="s">
        <v>204</v>
      </c>
      <c r="E1852" s="231" t="s">
        <v>2036</v>
      </c>
      <c r="F1852" s="232" t="s">
        <v>2037</v>
      </c>
      <c r="G1852" s="233" t="s">
        <v>466</v>
      </c>
      <c r="H1852" s="234">
        <v>5</v>
      </c>
      <c r="I1852" s="235"/>
      <c r="J1852" s="236">
        <f>ROUND(I1852*H1852,2)</f>
        <v>0</v>
      </c>
      <c r="K1852" s="232" t="s">
        <v>208</v>
      </c>
      <c r="L1852" s="46"/>
      <c r="M1852" s="237" t="s">
        <v>1</v>
      </c>
      <c r="N1852" s="238" t="s">
        <v>38</v>
      </c>
      <c r="O1852" s="93"/>
      <c r="P1852" s="239">
        <f>O1852*H1852</f>
        <v>0</v>
      </c>
      <c r="Q1852" s="239">
        <v>8.6999999999999997E-06</v>
      </c>
      <c r="R1852" s="239">
        <f>Q1852*H1852</f>
        <v>4.35E-05</v>
      </c>
      <c r="S1852" s="239">
        <v>0</v>
      </c>
      <c r="T1852" s="240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41" t="s">
        <v>317</v>
      </c>
      <c r="AT1852" s="241" t="s">
        <v>204</v>
      </c>
      <c r="AU1852" s="241" t="s">
        <v>82</v>
      </c>
      <c r="AY1852" s="19" t="s">
        <v>202</v>
      </c>
      <c r="BE1852" s="242">
        <f>IF(N1852="základní",J1852,0)</f>
        <v>0</v>
      </c>
      <c r="BF1852" s="242">
        <f>IF(N1852="snížená",J1852,0)</f>
        <v>0</v>
      </c>
      <c r="BG1852" s="242">
        <f>IF(N1852="zákl. přenesená",J1852,0)</f>
        <v>0</v>
      </c>
      <c r="BH1852" s="242">
        <f>IF(N1852="sníž. přenesená",J1852,0)</f>
        <v>0</v>
      </c>
      <c r="BI1852" s="242">
        <f>IF(N1852="nulová",J1852,0)</f>
        <v>0</v>
      </c>
      <c r="BJ1852" s="19" t="s">
        <v>80</v>
      </c>
      <c r="BK1852" s="242">
        <f>ROUND(I1852*H1852,2)</f>
        <v>0</v>
      </c>
      <c r="BL1852" s="19" t="s">
        <v>317</v>
      </c>
      <c r="BM1852" s="241" t="s">
        <v>2038</v>
      </c>
    </row>
    <row r="1853" s="13" customFormat="1">
      <c r="A1853" s="13"/>
      <c r="B1853" s="243"/>
      <c r="C1853" s="244"/>
      <c r="D1853" s="245" t="s">
        <v>211</v>
      </c>
      <c r="E1853" s="246" t="s">
        <v>1</v>
      </c>
      <c r="F1853" s="247" t="s">
        <v>2039</v>
      </c>
      <c r="G1853" s="244"/>
      <c r="H1853" s="246" t="s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3" t="s">
        <v>211</v>
      </c>
      <c r="AU1853" s="253" t="s">
        <v>82</v>
      </c>
      <c r="AV1853" s="13" t="s">
        <v>80</v>
      </c>
      <c r="AW1853" s="13" t="s">
        <v>30</v>
      </c>
      <c r="AX1853" s="13" t="s">
        <v>73</v>
      </c>
      <c r="AY1853" s="253" t="s">
        <v>202</v>
      </c>
    </row>
    <row r="1854" s="14" customFormat="1">
      <c r="A1854" s="14"/>
      <c r="B1854" s="254"/>
      <c r="C1854" s="255"/>
      <c r="D1854" s="245" t="s">
        <v>211</v>
      </c>
      <c r="E1854" s="256" t="s">
        <v>1</v>
      </c>
      <c r="F1854" s="257" t="s">
        <v>251</v>
      </c>
      <c r="G1854" s="255"/>
      <c r="H1854" s="258">
        <v>5</v>
      </c>
      <c r="I1854" s="259"/>
      <c r="J1854" s="255"/>
      <c r="K1854" s="255"/>
      <c r="L1854" s="260"/>
      <c r="M1854" s="261"/>
      <c r="N1854" s="262"/>
      <c r="O1854" s="262"/>
      <c r="P1854" s="262"/>
      <c r="Q1854" s="262"/>
      <c r="R1854" s="262"/>
      <c r="S1854" s="262"/>
      <c r="T1854" s="263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4" t="s">
        <v>211</v>
      </c>
      <c r="AU1854" s="264" t="s">
        <v>82</v>
      </c>
      <c r="AV1854" s="14" t="s">
        <v>82</v>
      </c>
      <c r="AW1854" s="14" t="s">
        <v>30</v>
      </c>
      <c r="AX1854" s="14" t="s">
        <v>80</v>
      </c>
      <c r="AY1854" s="264" t="s">
        <v>202</v>
      </c>
    </row>
    <row r="1855" s="2" customFormat="1" ht="24.15" customHeight="1">
      <c r="A1855" s="40"/>
      <c r="B1855" s="41"/>
      <c r="C1855" s="287" t="s">
        <v>2040</v>
      </c>
      <c r="D1855" s="287" t="s">
        <v>534</v>
      </c>
      <c r="E1855" s="288" t="s">
        <v>1698</v>
      </c>
      <c r="F1855" s="289" t="s">
        <v>1699</v>
      </c>
      <c r="G1855" s="290" t="s">
        <v>254</v>
      </c>
      <c r="H1855" s="291">
        <v>5.6180000000000003</v>
      </c>
      <c r="I1855" s="292"/>
      <c r="J1855" s="293">
        <f>ROUND(I1855*H1855,2)</f>
        <v>0</v>
      </c>
      <c r="K1855" s="289" t="s">
        <v>208</v>
      </c>
      <c r="L1855" s="294"/>
      <c r="M1855" s="295" t="s">
        <v>1</v>
      </c>
      <c r="N1855" s="296" t="s">
        <v>38</v>
      </c>
      <c r="O1855" s="93"/>
      <c r="P1855" s="239">
        <f>O1855*H1855</f>
        <v>0</v>
      </c>
      <c r="Q1855" s="239">
        <v>0.00011</v>
      </c>
      <c r="R1855" s="239">
        <f>Q1855*H1855</f>
        <v>0.00061798000000000007</v>
      </c>
      <c r="S1855" s="239">
        <v>0</v>
      </c>
      <c r="T1855" s="240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41" t="s">
        <v>442</v>
      </c>
      <c r="AT1855" s="241" t="s">
        <v>534</v>
      </c>
      <c r="AU1855" s="241" t="s">
        <v>82</v>
      </c>
      <c r="AY1855" s="19" t="s">
        <v>202</v>
      </c>
      <c r="BE1855" s="242">
        <f>IF(N1855="základní",J1855,0)</f>
        <v>0</v>
      </c>
      <c r="BF1855" s="242">
        <f>IF(N1855="snížená",J1855,0)</f>
        <v>0</v>
      </c>
      <c r="BG1855" s="242">
        <f>IF(N1855="zákl. přenesená",J1855,0)</f>
        <v>0</v>
      </c>
      <c r="BH1855" s="242">
        <f>IF(N1855="sníž. přenesená",J1855,0)</f>
        <v>0</v>
      </c>
      <c r="BI1855" s="242">
        <f>IF(N1855="nulová",J1855,0)</f>
        <v>0</v>
      </c>
      <c r="BJ1855" s="19" t="s">
        <v>80</v>
      </c>
      <c r="BK1855" s="242">
        <f>ROUND(I1855*H1855,2)</f>
        <v>0</v>
      </c>
      <c r="BL1855" s="19" t="s">
        <v>317</v>
      </c>
      <c r="BM1855" s="241" t="s">
        <v>2041</v>
      </c>
    </row>
    <row r="1856" s="13" customFormat="1">
      <c r="A1856" s="13"/>
      <c r="B1856" s="243"/>
      <c r="C1856" s="244"/>
      <c r="D1856" s="245" t="s">
        <v>211</v>
      </c>
      <c r="E1856" s="246" t="s">
        <v>1</v>
      </c>
      <c r="F1856" s="247" t="s">
        <v>2042</v>
      </c>
      <c r="G1856" s="244"/>
      <c r="H1856" s="246" t="s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3" t="s">
        <v>211</v>
      </c>
      <c r="AU1856" s="253" t="s">
        <v>82</v>
      </c>
      <c r="AV1856" s="13" t="s">
        <v>80</v>
      </c>
      <c r="AW1856" s="13" t="s">
        <v>30</v>
      </c>
      <c r="AX1856" s="13" t="s">
        <v>73</v>
      </c>
      <c r="AY1856" s="253" t="s">
        <v>202</v>
      </c>
    </row>
    <row r="1857" s="14" customFormat="1">
      <c r="A1857" s="14"/>
      <c r="B1857" s="254"/>
      <c r="C1857" s="255"/>
      <c r="D1857" s="245" t="s">
        <v>211</v>
      </c>
      <c r="E1857" s="256" t="s">
        <v>1</v>
      </c>
      <c r="F1857" s="257" t="s">
        <v>2043</v>
      </c>
      <c r="G1857" s="255"/>
      <c r="H1857" s="258">
        <v>5</v>
      </c>
      <c r="I1857" s="259"/>
      <c r="J1857" s="255"/>
      <c r="K1857" s="255"/>
      <c r="L1857" s="260"/>
      <c r="M1857" s="261"/>
      <c r="N1857" s="262"/>
      <c r="O1857" s="262"/>
      <c r="P1857" s="262"/>
      <c r="Q1857" s="262"/>
      <c r="R1857" s="262"/>
      <c r="S1857" s="262"/>
      <c r="T1857" s="26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4" t="s">
        <v>211</v>
      </c>
      <c r="AU1857" s="264" t="s">
        <v>82</v>
      </c>
      <c r="AV1857" s="14" t="s">
        <v>82</v>
      </c>
      <c r="AW1857" s="14" t="s">
        <v>30</v>
      </c>
      <c r="AX1857" s="14" t="s">
        <v>73</v>
      </c>
      <c r="AY1857" s="264" t="s">
        <v>202</v>
      </c>
    </row>
    <row r="1858" s="14" customFormat="1">
      <c r="A1858" s="14"/>
      <c r="B1858" s="254"/>
      <c r="C1858" s="255"/>
      <c r="D1858" s="245" t="s">
        <v>211</v>
      </c>
      <c r="E1858" s="256" t="s">
        <v>1</v>
      </c>
      <c r="F1858" s="257" t="s">
        <v>2044</v>
      </c>
      <c r="G1858" s="255"/>
      <c r="H1858" s="258">
        <v>5.6180000000000003</v>
      </c>
      <c r="I1858" s="259"/>
      <c r="J1858" s="255"/>
      <c r="K1858" s="255"/>
      <c r="L1858" s="260"/>
      <c r="M1858" s="261"/>
      <c r="N1858" s="262"/>
      <c r="O1858" s="262"/>
      <c r="P1858" s="262"/>
      <c r="Q1858" s="262"/>
      <c r="R1858" s="262"/>
      <c r="S1858" s="262"/>
      <c r="T1858" s="26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4" t="s">
        <v>211</v>
      </c>
      <c r="AU1858" s="264" t="s">
        <v>82</v>
      </c>
      <c r="AV1858" s="14" t="s">
        <v>82</v>
      </c>
      <c r="AW1858" s="14" t="s">
        <v>30</v>
      </c>
      <c r="AX1858" s="14" t="s">
        <v>80</v>
      </c>
      <c r="AY1858" s="264" t="s">
        <v>202</v>
      </c>
    </row>
    <row r="1859" s="2" customFormat="1" ht="16.5" customHeight="1">
      <c r="A1859" s="40"/>
      <c r="B1859" s="41"/>
      <c r="C1859" s="230" t="s">
        <v>2045</v>
      </c>
      <c r="D1859" s="230" t="s">
        <v>204</v>
      </c>
      <c r="E1859" s="231" t="s">
        <v>2046</v>
      </c>
      <c r="F1859" s="232" t="s">
        <v>2047</v>
      </c>
      <c r="G1859" s="233" t="s">
        <v>254</v>
      </c>
      <c r="H1859" s="234">
        <v>54.539999999999999</v>
      </c>
      <c r="I1859" s="235"/>
      <c r="J1859" s="236">
        <f>ROUND(I1859*H1859,2)</f>
        <v>0</v>
      </c>
      <c r="K1859" s="232" t="s">
        <v>208</v>
      </c>
      <c r="L1859" s="46"/>
      <c r="M1859" s="237" t="s">
        <v>1</v>
      </c>
      <c r="N1859" s="238" t="s">
        <v>38</v>
      </c>
      <c r="O1859" s="93"/>
      <c r="P1859" s="239">
        <f>O1859*H1859</f>
        <v>0</v>
      </c>
      <c r="Q1859" s="239">
        <v>0.0263</v>
      </c>
      <c r="R1859" s="239">
        <f>Q1859*H1859</f>
        <v>1.434402</v>
      </c>
      <c r="S1859" s="239">
        <v>0</v>
      </c>
      <c r="T1859" s="240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41" t="s">
        <v>317</v>
      </c>
      <c r="AT1859" s="241" t="s">
        <v>204</v>
      </c>
      <c r="AU1859" s="241" t="s">
        <v>82</v>
      </c>
      <c r="AY1859" s="19" t="s">
        <v>202</v>
      </c>
      <c r="BE1859" s="242">
        <f>IF(N1859="základní",J1859,0)</f>
        <v>0</v>
      </c>
      <c r="BF1859" s="242">
        <f>IF(N1859="snížená",J1859,0)</f>
        <v>0</v>
      </c>
      <c r="BG1859" s="242">
        <f>IF(N1859="zákl. přenesená",J1859,0)</f>
        <v>0</v>
      </c>
      <c r="BH1859" s="242">
        <f>IF(N1859="sníž. přenesená",J1859,0)</f>
        <v>0</v>
      </c>
      <c r="BI1859" s="242">
        <f>IF(N1859="nulová",J1859,0)</f>
        <v>0</v>
      </c>
      <c r="BJ1859" s="19" t="s">
        <v>80</v>
      </c>
      <c r="BK1859" s="242">
        <f>ROUND(I1859*H1859,2)</f>
        <v>0</v>
      </c>
      <c r="BL1859" s="19" t="s">
        <v>317</v>
      </c>
      <c r="BM1859" s="241" t="s">
        <v>2048</v>
      </c>
    </row>
    <row r="1860" s="13" customFormat="1">
      <c r="A1860" s="13"/>
      <c r="B1860" s="243"/>
      <c r="C1860" s="244"/>
      <c r="D1860" s="245" t="s">
        <v>211</v>
      </c>
      <c r="E1860" s="246" t="s">
        <v>1</v>
      </c>
      <c r="F1860" s="247" t="s">
        <v>714</v>
      </c>
      <c r="G1860" s="244"/>
      <c r="H1860" s="246" t="s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3" t="s">
        <v>211</v>
      </c>
      <c r="AU1860" s="253" t="s">
        <v>82</v>
      </c>
      <c r="AV1860" s="13" t="s">
        <v>80</v>
      </c>
      <c r="AW1860" s="13" t="s">
        <v>30</v>
      </c>
      <c r="AX1860" s="13" t="s">
        <v>73</v>
      </c>
      <c r="AY1860" s="253" t="s">
        <v>202</v>
      </c>
    </row>
    <row r="1861" s="14" customFormat="1">
      <c r="A1861" s="14"/>
      <c r="B1861" s="254"/>
      <c r="C1861" s="255"/>
      <c r="D1861" s="245" t="s">
        <v>211</v>
      </c>
      <c r="E1861" s="256" t="s">
        <v>1</v>
      </c>
      <c r="F1861" s="257" t="s">
        <v>715</v>
      </c>
      <c r="G1861" s="255"/>
      <c r="H1861" s="258">
        <v>13.73</v>
      </c>
      <c r="I1861" s="259"/>
      <c r="J1861" s="255"/>
      <c r="K1861" s="255"/>
      <c r="L1861" s="260"/>
      <c r="M1861" s="261"/>
      <c r="N1861" s="262"/>
      <c r="O1861" s="262"/>
      <c r="P1861" s="262"/>
      <c r="Q1861" s="262"/>
      <c r="R1861" s="262"/>
      <c r="S1861" s="262"/>
      <c r="T1861" s="26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4" t="s">
        <v>211</v>
      </c>
      <c r="AU1861" s="264" t="s">
        <v>82</v>
      </c>
      <c r="AV1861" s="14" t="s">
        <v>82</v>
      </c>
      <c r="AW1861" s="14" t="s">
        <v>30</v>
      </c>
      <c r="AX1861" s="14" t="s">
        <v>73</v>
      </c>
      <c r="AY1861" s="264" t="s">
        <v>202</v>
      </c>
    </row>
    <row r="1862" s="13" customFormat="1">
      <c r="A1862" s="13"/>
      <c r="B1862" s="243"/>
      <c r="C1862" s="244"/>
      <c r="D1862" s="245" t="s">
        <v>211</v>
      </c>
      <c r="E1862" s="246" t="s">
        <v>1</v>
      </c>
      <c r="F1862" s="247" t="s">
        <v>716</v>
      </c>
      <c r="G1862" s="244"/>
      <c r="H1862" s="246" t="s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3" t="s">
        <v>211</v>
      </c>
      <c r="AU1862" s="253" t="s">
        <v>82</v>
      </c>
      <c r="AV1862" s="13" t="s">
        <v>80</v>
      </c>
      <c r="AW1862" s="13" t="s">
        <v>30</v>
      </c>
      <c r="AX1862" s="13" t="s">
        <v>73</v>
      </c>
      <c r="AY1862" s="253" t="s">
        <v>202</v>
      </c>
    </row>
    <row r="1863" s="14" customFormat="1">
      <c r="A1863" s="14"/>
      <c r="B1863" s="254"/>
      <c r="C1863" s="255"/>
      <c r="D1863" s="245" t="s">
        <v>211</v>
      </c>
      <c r="E1863" s="256" t="s">
        <v>1</v>
      </c>
      <c r="F1863" s="257" t="s">
        <v>717</v>
      </c>
      <c r="G1863" s="255"/>
      <c r="H1863" s="258">
        <v>1.3600000000000001</v>
      </c>
      <c r="I1863" s="259"/>
      <c r="J1863" s="255"/>
      <c r="K1863" s="255"/>
      <c r="L1863" s="260"/>
      <c r="M1863" s="261"/>
      <c r="N1863" s="262"/>
      <c r="O1863" s="262"/>
      <c r="P1863" s="262"/>
      <c r="Q1863" s="262"/>
      <c r="R1863" s="262"/>
      <c r="S1863" s="262"/>
      <c r="T1863" s="26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4" t="s">
        <v>211</v>
      </c>
      <c r="AU1863" s="264" t="s">
        <v>82</v>
      </c>
      <c r="AV1863" s="14" t="s">
        <v>82</v>
      </c>
      <c r="AW1863" s="14" t="s">
        <v>30</v>
      </c>
      <c r="AX1863" s="14" t="s">
        <v>73</v>
      </c>
      <c r="AY1863" s="264" t="s">
        <v>202</v>
      </c>
    </row>
    <row r="1864" s="13" customFormat="1">
      <c r="A1864" s="13"/>
      <c r="B1864" s="243"/>
      <c r="C1864" s="244"/>
      <c r="D1864" s="245" t="s">
        <v>211</v>
      </c>
      <c r="E1864" s="246" t="s">
        <v>1</v>
      </c>
      <c r="F1864" s="247" t="s">
        <v>757</v>
      </c>
      <c r="G1864" s="244"/>
      <c r="H1864" s="246" t="s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3" t="s">
        <v>211</v>
      </c>
      <c r="AU1864" s="253" t="s">
        <v>82</v>
      </c>
      <c r="AV1864" s="13" t="s">
        <v>80</v>
      </c>
      <c r="AW1864" s="13" t="s">
        <v>30</v>
      </c>
      <c r="AX1864" s="13" t="s">
        <v>73</v>
      </c>
      <c r="AY1864" s="253" t="s">
        <v>202</v>
      </c>
    </row>
    <row r="1865" s="14" customFormat="1">
      <c r="A1865" s="14"/>
      <c r="B1865" s="254"/>
      <c r="C1865" s="255"/>
      <c r="D1865" s="245" t="s">
        <v>211</v>
      </c>
      <c r="E1865" s="256" t="s">
        <v>1</v>
      </c>
      <c r="F1865" s="257" t="s">
        <v>954</v>
      </c>
      <c r="G1865" s="255"/>
      <c r="H1865" s="258">
        <v>39.450000000000003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4" t="s">
        <v>211</v>
      </c>
      <c r="AU1865" s="264" t="s">
        <v>82</v>
      </c>
      <c r="AV1865" s="14" t="s">
        <v>82</v>
      </c>
      <c r="AW1865" s="14" t="s">
        <v>30</v>
      </c>
      <c r="AX1865" s="14" t="s">
        <v>73</v>
      </c>
      <c r="AY1865" s="264" t="s">
        <v>202</v>
      </c>
    </row>
    <row r="1866" s="15" customFormat="1">
      <c r="A1866" s="15"/>
      <c r="B1866" s="265"/>
      <c r="C1866" s="266"/>
      <c r="D1866" s="245" t="s">
        <v>211</v>
      </c>
      <c r="E1866" s="267" t="s">
        <v>1</v>
      </c>
      <c r="F1866" s="268" t="s">
        <v>222</v>
      </c>
      <c r="G1866" s="266"/>
      <c r="H1866" s="269">
        <v>54.540000000000006</v>
      </c>
      <c r="I1866" s="270"/>
      <c r="J1866" s="266"/>
      <c r="K1866" s="266"/>
      <c r="L1866" s="271"/>
      <c r="M1866" s="272"/>
      <c r="N1866" s="273"/>
      <c r="O1866" s="273"/>
      <c r="P1866" s="273"/>
      <c r="Q1866" s="273"/>
      <c r="R1866" s="273"/>
      <c r="S1866" s="273"/>
      <c r="T1866" s="27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75" t="s">
        <v>211</v>
      </c>
      <c r="AU1866" s="275" t="s">
        <v>82</v>
      </c>
      <c r="AV1866" s="15" t="s">
        <v>209</v>
      </c>
      <c r="AW1866" s="15" t="s">
        <v>30</v>
      </c>
      <c r="AX1866" s="15" t="s">
        <v>80</v>
      </c>
      <c r="AY1866" s="275" t="s">
        <v>202</v>
      </c>
    </row>
    <row r="1867" s="2" customFormat="1" ht="16.5" customHeight="1">
      <c r="A1867" s="40"/>
      <c r="B1867" s="41"/>
      <c r="C1867" s="230" t="s">
        <v>2049</v>
      </c>
      <c r="D1867" s="230" t="s">
        <v>204</v>
      </c>
      <c r="E1867" s="231" t="s">
        <v>2046</v>
      </c>
      <c r="F1867" s="232" t="s">
        <v>2047</v>
      </c>
      <c r="G1867" s="233" t="s">
        <v>254</v>
      </c>
      <c r="H1867" s="234">
        <v>54.539999999999999</v>
      </c>
      <c r="I1867" s="235"/>
      <c r="J1867" s="236">
        <f>ROUND(I1867*H1867,2)</f>
        <v>0</v>
      </c>
      <c r="K1867" s="232" t="s">
        <v>208</v>
      </c>
      <c r="L1867" s="46"/>
      <c r="M1867" s="237" t="s">
        <v>1</v>
      </c>
      <c r="N1867" s="238" t="s">
        <v>38</v>
      </c>
      <c r="O1867" s="93"/>
      <c r="P1867" s="239">
        <f>O1867*H1867</f>
        <v>0</v>
      </c>
      <c r="Q1867" s="239">
        <v>0.0263</v>
      </c>
      <c r="R1867" s="239">
        <f>Q1867*H1867</f>
        <v>1.434402</v>
      </c>
      <c r="S1867" s="239">
        <v>0</v>
      </c>
      <c r="T1867" s="240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41" t="s">
        <v>317</v>
      </c>
      <c r="AT1867" s="241" t="s">
        <v>204</v>
      </c>
      <c r="AU1867" s="241" t="s">
        <v>82</v>
      </c>
      <c r="AY1867" s="19" t="s">
        <v>202</v>
      </c>
      <c r="BE1867" s="242">
        <f>IF(N1867="základní",J1867,0)</f>
        <v>0</v>
      </c>
      <c r="BF1867" s="242">
        <f>IF(N1867="snížená",J1867,0)</f>
        <v>0</v>
      </c>
      <c r="BG1867" s="242">
        <f>IF(N1867="zákl. přenesená",J1867,0)</f>
        <v>0</v>
      </c>
      <c r="BH1867" s="242">
        <f>IF(N1867="sníž. přenesená",J1867,0)</f>
        <v>0</v>
      </c>
      <c r="BI1867" s="242">
        <f>IF(N1867="nulová",J1867,0)</f>
        <v>0</v>
      </c>
      <c r="BJ1867" s="19" t="s">
        <v>80</v>
      </c>
      <c r="BK1867" s="242">
        <f>ROUND(I1867*H1867,2)</f>
        <v>0</v>
      </c>
      <c r="BL1867" s="19" t="s">
        <v>317</v>
      </c>
      <c r="BM1867" s="241" t="s">
        <v>2050</v>
      </c>
    </row>
    <row r="1868" s="2" customFormat="1" ht="33" customHeight="1">
      <c r="A1868" s="40"/>
      <c r="B1868" s="41"/>
      <c r="C1868" s="230" t="s">
        <v>2051</v>
      </c>
      <c r="D1868" s="230" t="s">
        <v>204</v>
      </c>
      <c r="E1868" s="231" t="s">
        <v>2052</v>
      </c>
      <c r="F1868" s="232" t="s">
        <v>2053</v>
      </c>
      <c r="G1868" s="233" t="s">
        <v>254</v>
      </c>
      <c r="H1868" s="234">
        <v>307.43400000000003</v>
      </c>
      <c r="I1868" s="235"/>
      <c r="J1868" s="236">
        <f>ROUND(I1868*H1868,2)</f>
        <v>0</v>
      </c>
      <c r="K1868" s="232" t="s">
        <v>1984</v>
      </c>
      <c r="L1868" s="46"/>
      <c r="M1868" s="237" t="s">
        <v>1</v>
      </c>
      <c r="N1868" s="238" t="s">
        <v>38</v>
      </c>
      <c r="O1868" s="93"/>
      <c r="P1868" s="239">
        <f>O1868*H1868</f>
        <v>0</v>
      </c>
      <c r="Q1868" s="239">
        <v>0.018479430000000002</v>
      </c>
      <c r="R1868" s="239">
        <f>Q1868*H1868</f>
        <v>5.6812050826200009</v>
      </c>
      <c r="S1868" s="239">
        <v>0</v>
      </c>
      <c r="T1868" s="240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41" t="s">
        <v>317</v>
      </c>
      <c r="AT1868" s="241" t="s">
        <v>204</v>
      </c>
      <c r="AU1868" s="241" t="s">
        <v>82</v>
      </c>
      <c r="AY1868" s="19" t="s">
        <v>202</v>
      </c>
      <c r="BE1868" s="242">
        <f>IF(N1868="základní",J1868,0)</f>
        <v>0</v>
      </c>
      <c r="BF1868" s="242">
        <f>IF(N1868="snížená",J1868,0)</f>
        <v>0</v>
      </c>
      <c r="BG1868" s="242">
        <f>IF(N1868="zákl. přenesená",J1868,0)</f>
        <v>0</v>
      </c>
      <c r="BH1868" s="242">
        <f>IF(N1868="sníž. přenesená",J1868,0)</f>
        <v>0</v>
      </c>
      <c r="BI1868" s="242">
        <f>IF(N1868="nulová",J1868,0)</f>
        <v>0</v>
      </c>
      <c r="BJ1868" s="19" t="s">
        <v>80</v>
      </c>
      <c r="BK1868" s="242">
        <f>ROUND(I1868*H1868,2)</f>
        <v>0</v>
      </c>
      <c r="BL1868" s="19" t="s">
        <v>317</v>
      </c>
      <c r="BM1868" s="241" t="s">
        <v>2054</v>
      </c>
    </row>
    <row r="1869" s="13" customFormat="1">
      <c r="A1869" s="13"/>
      <c r="B1869" s="243"/>
      <c r="C1869" s="244"/>
      <c r="D1869" s="245" t="s">
        <v>211</v>
      </c>
      <c r="E1869" s="246" t="s">
        <v>1</v>
      </c>
      <c r="F1869" s="247" t="s">
        <v>2055</v>
      </c>
      <c r="G1869" s="244"/>
      <c r="H1869" s="246" t="s">
        <v>1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3" t="s">
        <v>211</v>
      </c>
      <c r="AU1869" s="253" t="s">
        <v>82</v>
      </c>
      <c r="AV1869" s="13" t="s">
        <v>80</v>
      </c>
      <c r="AW1869" s="13" t="s">
        <v>30</v>
      </c>
      <c r="AX1869" s="13" t="s">
        <v>73</v>
      </c>
      <c r="AY1869" s="253" t="s">
        <v>202</v>
      </c>
    </row>
    <row r="1870" s="14" customFormat="1">
      <c r="A1870" s="14"/>
      <c r="B1870" s="254"/>
      <c r="C1870" s="255"/>
      <c r="D1870" s="245" t="s">
        <v>211</v>
      </c>
      <c r="E1870" s="256" t="s">
        <v>1</v>
      </c>
      <c r="F1870" s="257" t="s">
        <v>2056</v>
      </c>
      <c r="G1870" s="255"/>
      <c r="H1870" s="258">
        <v>121.884</v>
      </c>
      <c r="I1870" s="259"/>
      <c r="J1870" s="255"/>
      <c r="K1870" s="255"/>
      <c r="L1870" s="260"/>
      <c r="M1870" s="261"/>
      <c r="N1870" s="262"/>
      <c r="O1870" s="262"/>
      <c r="P1870" s="262"/>
      <c r="Q1870" s="262"/>
      <c r="R1870" s="262"/>
      <c r="S1870" s="262"/>
      <c r="T1870" s="26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4" t="s">
        <v>211</v>
      </c>
      <c r="AU1870" s="264" t="s">
        <v>82</v>
      </c>
      <c r="AV1870" s="14" t="s">
        <v>82</v>
      </c>
      <c r="AW1870" s="14" t="s">
        <v>30</v>
      </c>
      <c r="AX1870" s="14" t="s">
        <v>73</v>
      </c>
      <c r="AY1870" s="264" t="s">
        <v>202</v>
      </c>
    </row>
    <row r="1871" s="13" customFormat="1">
      <c r="A1871" s="13"/>
      <c r="B1871" s="243"/>
      <c r="C1871" s="244"/>
      <c r="D1871" s="245" t="s">
        <v>211</v>
      </c>
      <c r="E1871" s="246" t="s">
        <v>1</v>
      </c>
      <c r="F1871" s="247" t="s">
        <v>1678</v>
      </c>
      <c r="G1871" s="244"/>
      <c r="H1871" s="246" t="s">
        <v>1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3" t="s">
        <v>211</v>
      </c>
      <c r="AU1871" s="253" t="s">
        <v>82</v>
      </c>
      <c r="AV1871" s="13" t="s">
        <v>80</v>
      </c>
      <c r="AW1871" s="13" t="s">
        <v>30</v>
      </c>
      <c r="AX1871" s="13" t="s">
        <v>73</v>
      </c>
      <c r="AY1871" s="253" t="s">
        <v>202</v>
      </c>
    </row>
    <row r="1872" s="14" customFormat="1">
      <c r="A1872" s="14"/>
      <c r="B1872" s="254"/>
      <c r="C1872" s="255"/>
      <c r="D1872" s="245" t="s">
        <v>211</v>
      </c>
      <c r="E1872" s="256" t="s">
        <v>1</v>
      </c>
      <c r="F1872" s="257" t="s">
        <v>1679</v>
      </c>
      <c r="G1872" s="255"/>
      <c r="H1872" s="258">
        <v>96.849999999999994</v>
      </c>
      <c r="I1872" s="259"/>
      <c r="J1872" s="255"/>
      <c r="K1872" s="255"/>
      <c r="L1872" s="260"/>
      <c r="M1872" s="261"/>
      <c r="N1872" s="262"/>
      <c r="O1872" s="262"/>
      <c r="P1872" s="262"/>
      <c r="Q1872" s="262"/>
      <c r="R1872" s="262"/>
      <c r="S1872" s="262"/>
      <c r="T1872" s="26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4" t="s">
        <v>211</v>
      </c>
      <c r="AU1872" s="264" t="s">
        <v>82</v>
      </c>
      <c r="AV1872" s="14" t="s">
        <v>82</v>
      </c>
      <c r="AW1872" s="14" t="s">
        <v>30</v>
      </c>
      <c r="AX1872" s="14" t="s">
        <v>73</v>
      </c>
      <c r="AY1872" s="264" t="s">
        <v>202</v>
      </c>
    </row>
    <row r="1873" s="13" customFormat="1">
      <c r="A1873" s="13"/>
      <c r="B1873" s="243"/>
      <c r="C1873" s="244"/>
      <c r="D1873" s="245" t="s">
        <v>211</v>
      </c>
      <c r="E1873" s="246" t="s">
        <v>1</v>
      </c>
      <c r="F1873" s="247" t="s">
        <v>370</v>
      </c>
      <c r="G1873" s="244"/>
      <c r="H1873" s="246" t="s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3" t="s">
        <v>211</v>
      </c>
      <c r="AU1873" s="253" t="s">
        <v>82</v>
      </c>
      <c r="AV1873" s="13" t="s">
        <v>80</v>
      </c>
      <c r="AW1873" s="13" t="s">
        <v>30</v>
      </c>
      <c r="AX1873" s="13" t="s">
        <v>73</v>
      </c>
      <c r="AY1873" s="253" t="s">
        <v>202</v>
      </c>
    </row>
    <row r="1874" s="14" customFormat="1">
      <c r="A1874" s="14"/>
      <c r="B1874" s="254"/>
      <c r="C1874" s="255"/>
      <c r="D1874" s="245" t="s">
        <v>211</v>
      </c>
      <c r="E1874" s="256" t="s">
        <v>1</v>
      </c>
      <c r="F1874" s="257" t="s">
        <v>1680</v>
      </c>
      <c r="G1874" s="255"/>
      <c r="H1874" s="258">
        <v>29</v>
      </c>
      <c r="I1874" s="259"/>
      <c r="J1874" s="255"/>
      <c r="K1874" s="255"/>
      <c r="L1874" s="260"/>
      <c r="M1874" s="261"/>
      <c r="N1874" s="262"/>
      <c r="O1874" s="262"/>
      <c r="P1874" s="262"/>
      <c r="Q1874" s="262"/>
      <c r="R1874" s="262"/>
      <c r="S1874" s="262"/>
      <c r="T1874" s="26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4" t="s">
        <v>211</v>
      </c>
      <c r="AU1874" s="264" t="s">
        <v>82</v>
      </c>
      <c r="AV1874" s="14" t="s">
        <v>82</v>
      </c>
      <c r="AW1874" s="14" t="s">
        <v>30</v>
      </c>
      <c r="AX1874" s="14" t="s">
        <v>73</v>
      </c>
      <c r="AY1874" s="264" t="s">
        <v>202</v>
      </c>
    </row>
    <row r="1875" s="14" customFormat="1">
      <c r="A1875" s="14"/>
      <c r="B1875" s="254"/>
      <c r="C1875" s="255"/>
      <c r="D1875" s="245" t="s">
        <v>211</v>
      </c>
      <c r="E1875" s="256" t="s">
        <v>1</v>
      </c>
      <c r="F1875" s="257" t="s">
        <v>1681</v>
      </c>
      <c r="G1875" s="255"/>
      <c r="H1875" s="258">
        <v>59.700000000000003</v>
      </c>
      <c r="I1875" s="259"/>
      <c r="J1875" s="255"/>
      <c r="K1875" s="255"/>
      <c r="L1875" s="260"/>
      <c r="M1875" s="261"/>
      <c r="N1875" s="262"/>
      <c r="O1875" s="262"/>
      <c r="P1875" s="262"/>
      <c r="Q1875" s="262"/>
      <c r="R1875" s="262"/>
      <c r="S1875" s="262"/>
      <c r="T1875" s="26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4" t="s">
        <v>211</v>
      </c>
      <c r="AU1875" s="264" t="s">
        <v>82</v>
      </c>
      <c r="AV1875" s="14" t="s">
        <v>82</v>
      </c>
      <c r="AW1875" s="14" t="s">
        <v>30</v>
      </c>
      <c r="AX1875" s="14" t="s">
        <v>73</v>
      </c>
      <c r="AY1875" s="264" t="s">
        <v>202</v>
      </c>
    </row>
    <row r="1876" s="15" customFormat="1">
      <c r="A1876" s="15"/>
      <c r="B1876" s="265"/>
      <c r="C1876" s="266"/>
      <c r="D1876" s="245" t="s">
        <v>211</v>
      </c>
      <c r="E1876" s="267" t="s">
        <v>1</v>
      </c>
      <c r="F1876" s="268" t="s">
        <v>222</v>
      </c>
      <c r="G1876" s="266"/>
      <c r="H1876" s="269">
        <v>307.43399999999997</v>
      </c>
      <c r="I1876" s="270"/>
      <c r="J1876" s="266"/>
      <c r="K1876" s="266"/>
      <c r="L1876" s="271"/>
      <c r="M1876" s="272"/>
      <c r="N1876" s="273"/>
      <c r="O1876" s="273"/>
      <c r="P1876" s="273"/>
      <c r="Q1876" s="273"/>
      <c r="R1876" s="273"/>
      <c r="S1876" s="273"/>
      <c r="T1876" s="274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75" t="s">
        <v>211</v>
      </c>
      <c r="AU1876" s="275" t="s">
        <v>82</v>
      </c>
      <c r="AV1876" s="15" t="s">
        <v>209</v>
      </c>
      <c r="AW1876" s="15" t="s">
        <v>30</v>
      </c>
      <c r="AX1876" s="15" t="s">
        <v>80</v>
      </c>
      <c r="AY1876" s="275" t="s">
        <v>202</v>
      </c>
    </row>
    <row r="1877" s="2" customFormat="1" ht="24.15" customHeight="1">
      <c r="A1877" s="40"/>
      <c r="B1877" s="41"/>
      <c r="C1877" s="230" t="s">
        <v>2057</v>
      </c>
      <c r="D1877" s="230" t="s">
        <v>204</v>
      </c>
      <c r="E1877" s="231" t="s">
        <v>2058</v>
      </c>
      <c r="F1877" s="232" t="s">
        <v>2059</v>
      </c>
      <c r="G1877" s="233" t="s">
        <v>254</v>
      </c>
      <c r="H1877" s="234">
        <v>10.961</v>
      </c>
      <c r="I1877" s="235"/>
      <c r="J1877" s="236">
        <f>ROUND(I1877*H1877,2)</f>
        <v>0</v>
      </c>
      <c r="K1877" s="232" t="s">
        <v>208</v>
      </c>
      <c r="L1877" s="46"/>
      <c r="M1877" s="237" t="s">
        <v>1</v>
      </c>
      <c r="N1877" s="238" t="s">
        <v>38</v>
      </c>
      <c r="O1877" s="93"/>
      <c r="P1877" s="239">
        <f>O1877*H1877</f>
        <v>0</v>
      </c>
      <c r="Q1877" s="239">
        <v>0.020120389999999998</v>
      </c>
      <c r="R1877" s="239">
        <f>Q1877*H1877</f>
        <v>0.22053959478999999</v>
      </c>
      <c r="S1877" s="239">
        <v>0</v>
      </c>
      <c r="T1877" s="240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241" t="s">
        <v>317</v>
      </c>
      <c r="AT1877" s="241" t="s">
        <v>204</v>
      </c>
      <c r="AU1877" s="241" t="s">
        <v>82</v>
      </c>
      <c r="AY1877" s="19" t="s">
        <v>202</v>
      </c>
      <c r="BE1877" s="242">
        <f>IF(N1877="základní",J1877,0)</f>
        <v>0</v>
      </c>
      <c r="BF1877" s="242">
        <f>IF(N1877="snížená",J1877,0)</f>
        <v>0</v>
      </c>
      <c r="BG1877" s="242">
        <f>IF(N1877="zákl. přenesená",J1877,0)</f>
        <v>0</v>
      </c>
      <c r="BH1877" s="242">
        <f>IF(N1877="sníž. přenesená",J1877,0)</f>
        <v>0</v>
      </c>
      <c r="BI1877" s="242">
        <f>IF(N1877="nulová",J1877,0)</f>
        <v>0</v>
      </c>
      <c r="BJ1877" s="19" t="s">
        <v>80</v>
      </c>
      <c r="BK1877" s="242">
        <f>ROUND(I1877*H1877,2)</f>
        <v>0</v>
      </c>
      <c r="BL1877" s="19" t="s">
        <v>317</v>
      </c>
      <c r="BM1877" s="241" t="s">
        <v>2060</v>
      </c>
    </row>
    <row r="1878" s="13" customFormat="1">
      <c r="A1878" s="13"/>
      <c r="B1878" s="243"/>
      <c r="C1878" s="244"/>
      <c r="D1878" s="245" t="s">
        <v>211</v>
      </c>
      <c r="E1878" s="246" t="s">
        <v>1</v>
      </c>
      <c r="F1878" s="247" t="s">
        <v>409</v>
      </c>
      <c r="G1878" s="244"/>
      <c r="H1878" s="246" t="s">
        <v>1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3" t="s">
        <v>211</v>
      </c>
      <c r="AU1878" s="253" t="s">
        <v>82</v>
      </c>
      <c r="AV1878" s="13" t="s">
        <v>80</v>
      </c>
      <c r="AW1878" s="13" t="s">
        <v>30</v>
      </c>
      <c r="AX1878" s="13" t="s">
        <v>73</v>
      </c>
      <c r="AY1878" s="253" t="s">
        <v>202</v>
      </c>
    </row>
    <row r="1879" s="13" customFormat="1">
      <c r="A1879" s="13"/>
      <c r="B1879" s="243"/>
      <c r="C1879" s="244"/>
      <c r="D1879" s="245" t="s">
        <v>211</v>
      </c>
      <c r="E1879" s="246" t="s">
        <v>1</v>
      </c>
      <c r="F1879" s="247" t="s">
        <v>387</v>
      </c>
      <c r="G1879" s="244"/>
      <c r="H1879" s="246" t="s">
        <v>1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3" t="s">
        <v>211</v>
      </c>
      <c r="AU1879" s="253" t="s">
        <v>82</v>
      </c>
      <c r="AV1879" s="13" t="s">
        <v>80</v>
      </c>
      <c r="AW1879" s="13" t="s">
        <v>30</v>
      </c>
      <c r="AX1879" s="13" t="s">
        <v>73</v>
      </c>
      <c r="AY1879" s="253" t="s">
        <v>202</v>
      </c>
    </row>
    <row r="1880" s="14" customFormat="1">
      <c r="A1880" s="14"/>
      <c r="B1880" s="254"/>
      <c r="C1880" s="255"/>
      <c r="D1880" s="245" t="s">
        <v>211</v>
      </c>
      <c r="E1880" s="256" t="s">
        <v>1</v>
      </c>
      <c r="F1880" s="257" t="s">
        <v>2061</v>
      </c>
      <c r="G1880" s="255"/>
      <c r="H1880" s="258">
        <v>4.4450000000000003</v>
      </c>
      <c r="I1880" s="259"/>
      <c r="J1880" s="255"/>
      <c r="K1880" s="255"/>
      <c r="L1880" s="260"/>
      <c r="M1880" s="261"/>
      <c r="N1880" s="262"/>
      <c r="O1880" s="262"/>
      <c r="P1880" s="262"/>
      <c r="Q1880" s="262"/>
      <c r="R1880" s="262"/>
      <c r="S1880" s="262"/>
      <c r="T1880" s="26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4" t="s">
        <v>211</v>
      </c>
      <c r="AU1880" s="264" t="s">
        <v>82</v>
      </c>
      <c r="AV1880" s="14" t="s">
        <v>82</v>
      </c>
      <c r="AW1880" s="14" t="s">
        <v>30</v>
      </c>
      <c r="AX1880" s="14" t="s">
        <v>73</v>
      </c>
      <c r="AY1880" s="264" t="s">
        <v>202</v>
      </c>
    </row>
    <row r="1881" s="14" customFormat="1">
      <c r="A1881" s="14"/>
      <c r="B1881" s="254"/>
      <c r="C1881" s="255"/>
      <c r="D1881" s="245" t="s">
        <v>211</v>
      </c>
      <c r="E1881" s="256" t="s">
        <v>1</v>
      </c>
      <c r="F1881" s="257" t="s">
        <v>2062</v>
      </c>
      <c r="G1881" s="255"/>
      <c r="H1881" s="258">
        <v>6.516</v>
      </c>
      <c r="I1881" s="259"/>
      <c r="J1881" s="255"/>
      <c r="K1881" s="255"/>
      <c r="L1881" s="260"/>
      <c r="M1881" s="261"/>
      <c r="N1881" s="262"/>
      <c r="O1881" s="262"/>
      <c r="P1881" s="262"/>
      <c r="Q1881" s="262"/>
      <c r="R1881" s="262"/>
      <c r="S1881" s="262"/>
      <c r="T1881" s="26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4" t="s">
        <v>211</v>
      </c>
      <c r="AU1881" s="264" t="s">
        <v>82</v>
      </c>
      <c r="AV1881" s="14" t="s">
        <v>82</v>
      </c>
      <c r="AW1881" s="14" t="s">
        <v>30</v>
      </c>
      <c r="AX1881" s="14" t="s">
        <v>73</v>
      </c>
      <c r="AY1881" s="264" t="s">
        <v>202</v>
      </c>
    </row>
    <row r="1882" s="15" customFormat="1">
      <c r="A1882" s="15"/>
      <c r="B1882" s="265"/>
      <c r="C1882" s="266"/>
      <c r="D1882" s="245" t="s">
        <v>211</v>
      </c>
      <c r="E1882" s="267" t="s">
        <v>1</v>
      </c>
      <c r="F1882" s="268" t="s">
        <v>222</v>
      </c>
      <c r="G1882" s="266"/>
      <c r="H1882" s="269">
        <v>10.961</v>
      </c>
      <c r="I1882" s="270"/>
      <c r="J1882" s="266"/>
      <c r="K1882" s="266"/>
      <c r="L1882" s="271"/>
      <c r="M1882" s="272"/>
      <c r="N1882" s="273"/>
      <c r="O1882" s="273"/>
      <c r="P1882" s="273"/>
      <c r="Q1882" s="273"/>
      <c r="R1882" s="273"/>
      <c r="S1882" s="273"/>
      <c r="T1882" s="27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75" t="s">
        <v>211</v>
      </c>
      <c r="AU1882" s="275" t="s">
        <v>82</v>
      </c>
      <c r="AV1882" s="15" t="s">
        <v>209</v>
      </c>
      <c r="AW1882" s="15" t="s">
        <v>30</v>
      </c>
      <c r="AX1882" s="15" t="s">
        <v>80</v>
      </c>
      <c r="AY1882" s="275" t="s">
        <v>202</v>
      </c>
    </row>
    <row r="1883" s="2" customFormat="1" ht="33" customHeight="1">
      <c r="A1883" s="40"/>
      <c r="B1883" s="41"/>
      <c r="C1883" s="230" t="s">
        <v>2063</v>
      </c>
      <c r="D1883" s="230" t="s">
        <v>204</v>
      </c>
      <c r="E1883" s="231" t="s">
        <v>2064</v>
      </c>
      <c r="F1883" s="232" t="s">
        <v>2065</v>
      </c>
      <c r="G1883" s="233" t="s">
        <v>466</v>
      </c>
      <c r="H1883" s="234">
        <v>4</v>
      </c>
      <c r="I1883" s="235"/>
      <c r="J1883" s="236">
        <f>ROUND(I1883*H1883,2)</f>
        <v>0</v>
      </c>
      <c r="K1883" s="232" t="s">
        <v>208</v>
      </c>
      <c r="L1883" s="46"/>
      <c r="M1883" s="237" t="s">
        <v>1</v>
      </c>
      <c r="N1883" s="238" t="s">
        <v>38</v>
      </c>
      <c r="O1883" s="93"/>
      <c r="P1883" s="239">
        <f>O1883*H1883</f>
        <v>0</v>
      </c>
      <c r="Q1883" s="239">
        <v>0.025737530000000002</v>
      </c>
      <c r="R1883" s="239">
        <f>Q1883*H1883</f>
        <v>0.10295012000000001</v>
      </c>
      <c r="S1883" s="239">
        <v>0</v>
      </c>
      <c r="T1883" s="240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41" t="s">
        <v>317</v>
      </c>
      <c r="AT1883" s="241" t="s">
        <v>204</v>
      </c>
      <c r="AU1883" s="241" t="s">
        <v>82</v>
      </c>
      <c r="AY1883" s="19" t="s">
        <v>202</v>
      </c>
      <c r="BE1883" s="242">
        <f>IF(N1883="základní",J1883,0)</f>
        <v>0</v>
      </c>
      <c r="BF1883" s="242">
        <f>IF(N1883="snížená",J1883,0)</f>
        <v>0</v>
      </c>
      <c r="BG1883" s="242">
        <f>IF(N1883="zákl. přenesená",J1883,0)</f>
        <v>0</v>
      </c>
      <c r="BH1883" s="242">
        <f>IF(N1883="sníž. přenesená",J1883,0)</f>
        <v>0</v>
      </c>
      <c r="BI1883" s="242">
        <f>IF(N1883="nulová",J1883,0)</f>
        <v>0</v>
      </c>
      <c r="BJ1883" s="19" t="s">
        <v>80</v>
      </c>
      <c r="BK1883" s="242">
        <f>ROUND(I1883*H1883,2)</f>
        <v>0</v>
      </c>
      <c r="BL1883" s="19" t="s">
        <v>317</v>
      </c>
      <c r="BM1883" s="241" t="s">
        <v>2066</v>
      </c>
    </row>
    <row r="1884" s="13" customFormat="1">
      <c r="A1884" s="13"/>
      <c r="B1884" s="243"/>
      <c r="C1884" s="244"/>
      <c r="D1884" s="245" t="s">
        <v>211</v>
      </c>
      <c r="E1884" s="246" t="s">
        <v>1</v>
      </c>
      <c r="F1884" s="247" t="s">
        <v>409</v>
      </c>
      <c r="G1884" s="244"/>
      <c r="H1884" s="246" t="s">
        <v>1</v>
      </c>
      <c r="I1884" s="248"/>
      <c r="J1884" s="244"/>
      <c r="K1884" s="244"/>
      <c r="L1884" s="249"/>
      <c r="M1884" s="250"/>
      <c r="N1884" s="251"/>
      <c r="O1884" s="251"/>
      <c r="P1884" s="251"/>
      <c r="Q1884" s="251"/>
      <c r="R1884" s="251"/>
      <c r="S1884" s="251"/>
      <c r="T1884" s="25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3" t="s">
        <v>211</v>
      </c>
      <c r="AU1884" s="253" t="s">
        <v>82</v>
      </c>
      <c r="AV1884" s="13" t="s">
        <v>80</v>
      </c>
      <c r="AW1884" s="13" t="s">
        <v>30</v>
      </c>
      <c r="AX1884" s="13" t="s">
        <v>73</v>
      </c>
      <c r="AY1884" s="253" t="s">
        <v>202</v>
      </c>
    </row>
    <row r="1885" s="13" customFormat="1">
      <c r="A1885" s="13"/>
      <c r="B1885" s="243"/>
      <c r="C1885" s="244"/>
      <c r="D1885" s="245" t="s">
        <v>211</v>
      </c>
      <c r="E1885" s="246" t="s">
        <v>1</v>
      </c>
      <c r="F1885" s="247" t="s">
        <v>387</v>
      </c>
      <c r="G1885" s="244"/>
      <c r="H1885" s="246" t="s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3" t="s">
        <v>211</v>
      </c>
      <c r="AU1885" s="253" t="s">
        <v>82</v>
      </c>
      <c r="AV1885" s="13" t="s">
        <v>80</v>
      </c>
      <c r="AW1885" s="13" t="s">
        <v>30</v>
      </c>
      <c r="AX1885" s="13" t="s">
        <v>73</v>
      </c>
      <c r="AY1885" s="253" t="s">
        <v>202</v>
      </c>
    </row>
    <row r="1886" s="14" customFormat="1">
      <c r="A1886" s="14"/>
      <c r="B1886" s="254"/>
      <c r="C1886" s="255"/>
      <c r="D1886" s="245" t="s">
        <v>211</v>
      </c>
      <c r="E1886" s="256" t="s">
        <v>1</v>
      </c>
      <c r="F1886" s="257" t="s">
        <v>2067</v>
      </c>
      <c r="G1886" s="255"/>
      <c r="H1886" s="258">
        <v>4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4" t="s">
        <v>211</v>
      </c>
      <c r="AU1886" s="264" t="s">
        <v>82</v>
      </c>
      <c r="AV1886" s="14" t="s">
        <v>82</v>
      </c>
      <c r="AW1886" s="14" t="s">
        <v>30</v>
      </c>
      <c r="AX1886" s="14" t="s">
        <v>80</v>
      </c>
      <c r="AY1886" s="264" t="s">
        <v>202</v>
      </c>
    </row>
    <row r="1887" s="2" customFormat="1" ht="24.15" customHeight="1">
      <c r="A1887" s="40"/>
      <c r="B1887" s="41"/>
      <c r="C1887" s="230" t="s">
        <v>2068</v>
      </c>
      <c r="D1887" s="230" t="s">
        <v>204</v>
      </c>
      <c r="E1887" s="231" t="s">
        <v>2069</v>
      </c>
      <c r="F1887" s="232" t="s">
        <v>2070</v>
      </c>
      <c r="G1887" s="233" t="s">
        <v>297</v>
      </c>
      <c r="H1887" s="234">
        <v>17.515999999999998</v>
      </c>
      <c r="I1887" s="235"/>
      <c r="J1887" s="236">
        <f>ROUND(I1887*H1887,2)</f>
        <v>0</v>
      </c>
      <c r="K1887" s="232" t="s">
        <v>208</v>
      </c>
      <c r="L1887" s="46"/>
      <c r="M1887" s="237" t="s">
        <v>1</v>
      </c>
      <c r="N1887" s="238" t="s">
        <v>38</v>
      </c>
      <c r="O1887" s="93"/>
      <c r="P1887" s="239">
        <f>O1887*H1887</f>
        <v>0</v>
      </c>
      <c r="Q1887" s="239">
        <v>0</v>
      </c>
      <c r="R1887" s="239">
        <f>Q1887*H1887</f>
        <v>0</v>
      </c>
      <c r="S1887" s="239">
        <v>0</v>
      </c>
      <c r="T1887" s="240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41" t="s">
        <v>317</v>
      </c>
      <c r="AT1887" s="241" t="s">
        <v>204</v>
      </c>
      <c r="AU1887" s="241" t="s">
        <v>82</v>
      </c>
      <c r="AY1887" s="19" t="s">
        <v>202</v>
      </c>
      <c r="BE1887" s="242">
        <f>IF(N1887="základní",J1887,0)</f>
        <v>0</v>
      </c>
      <c r="BF1887" s="242">
        <f>IF(N1887="snížená",J1887,0)</f>
        <v>0</v>
      </c>
      <c r="BG1887" s="242">
        <f>IF(N1887="zákl. přenesená",J1887,0)</f>
        <v>0</v>
      </c>
      <c r="BH1887" s="242">
        <f>IF(N1887="sníž. přenesená",J1887,0)</f>
        <v>0</v>
      </c>
      <c r="BI1887" s="242">
        <f>IF(N1887="nulová",J1887,0)</f>
        <v>0</v>
      </c>
      <c r="BJ1887" s="19" t="s">
        <v>80</v>
      </c>
      <c r="BK1887" s="242">
        <f>ROUND(I1887*H1887,2)</f>
        <v>0</v>
      </c>
      <c r="BL1887" s="19" t="s">
        <v>317</v>
      </c>
      <c r="BM1887" s="241" t="s">
        <v>2071</v>
      </c>
    </row>
    <row r="1888" s="12" customFormat="1" ht="22.8" customHeight="1">
      <c r="A1888" s="12"/>
      <c r="B1888" s="214"/>
      <c r="C1888" s="215"/>
      <c r="D1888" s="216" t="s">
        <v>72</v>
      </c>
      <c r="E1888" s="228" t="s">
        <v>2072</v>
      </c>
      <c r="F1888" s="228" t="s">
        <v>2073</v>
      </c>
      <c r="G1888" s="215"/>
      <c r="H1888" s="215"/>
      <c r="I1888" s="218"/>
      <c r="J1888" s="229">
        <f>BK1888</f>
        <v>0</v>
      </c>
      <c r="K1888" s="215"/>
      <c r="L1888" s="220"/>
      <c r="M1888" s="221"/>
      <c r="N1888" s="222"/>
      <c r="O1888" s="222"/>
      <c r="P1888" s="223">
        <f>SUM(P1889:P1928)</f>
        <v>0</v>
      </c>
      <c r="Q1888" s="222"/>
      <c r="R1888" s="223">
        <f>SUM(R1889:R1928)</f>
        <v>0.40048183999999998</v>
      </c>
      <c r="S1888" s="222"/>
      <c r="T1888" s="224">
        <f>SUM(T1889:T1928)</f>
        <v>2.6432480600000003</v>
      </c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R1888" s="225" t="s">
        <v>82</v>
      </c>
      <c r="AT1888" s="226" t="s">
        <v>72</v>
      </c>
      <c r="AU1888" s="226" t="s">
        <v>80</v>
      </c>
      <c r="AY1888" s="225" t="s">
        <v>202</v>
      </c>
      <c r="BK1888" s="227">
        <f>SUM(BK1889:BK1928)</f>
        <v>0</v>
      </c>
    </row>
    <row r="1889" s="2" customFormat="1" ht="16.5" customHeight="1">
      <c r="A1889" s="40"/>
      <c r="B1889" s="41"/>
      <c r="C1889" s="230" t="s">
        <v>2074</v>
      </c>
      <c r="D1889" s="230" t="s">
        <v>204</v>
      </c>
      <c r="E1889" s="231" t="s">
        <v>2075</v>
      </c>
      <c r="F1889" s="232" t="s">
        <v>2076</v>
      </c>
      <c r="G1889" s="233" t="s">
        <v>254</v>
      </c>
      <c r="H1889" s="234">
        <v>391.45800000000003</v>
      </c>
      <c r="I1889" s="235"/>
      <c r="J1889" s="236">
        <f>ROUND(I1889*H1889,2)</f>
        <v>0</v>
      </c>
      <c r="K1889" s="232" t="s">
        <v>208</v>
      </c>
      <c r="L1889" s="46"/>
      <c r="M1889" s="237" t="s">
        <v>1</v>
      </c>
      <c r="N1889" s="238" t="s">
        <v>38</v>
      </c>
      <c r="O1889" s="93"/>
      <c r="P1889" s="239">
        <f>O1889*H1889</f>
        <v>0</v>
      </c>
      <c r="Q1889" s="239">
        <v>0</v>
      </c>
      <c r="R1889" s="239">
        <f>Q1889*H1889</f>
        <v>0</v>
      </c>
      <c r="S1889" s="239">
        <v>0.00594</v>
      </c>
      <c r="T1889" s="240">
        <f>S1889*H1889</f>
        <v>2.3252605200000001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41" t="s">
        <v>317</v>
      </c>
      <c r="AT1889" s="241" t="s">
        <v>204</v>
      </c>
      <c r="AU1889" s="241" t="s">
        <v>82</v>
      </c>
      <c r="AY1889" s="19" t="s">
        <v>202</v>
      </c>
      <c r="BE1889" s="242">
        <f>IF(N1889="základní",J1889,0)</f>
        <v>0</v>
      </c>
      <c r="BF1889" s="242">
        <f>IF(N1889="snížená",J1889,0)</f>
        <v>0</v>
      </c>
      <c r="BG1889" s="242">
        <f>IF(N1889="zákl. přenesená",J1889,0)</f>
        <v>0</v>
      </c>
      <c r="BH1889" s="242">
        <f>IF(N1889="sníž. přenesená",J1889,0)</f>
        <v>0</v>
      </c>
      <c r="BI1889" s="242">
        <f>IF(N1889="nulová",J1889,0)</f>
        <v>0</v>
      </c>
      <c r="BJ1889" s="19" t="s">
        <v>80</v>
      </c>
      <c r="BK1889" s="242">
        <f>ROUND(I1889*H1889,2)</f>
        <v>0</v>
      </c>
      <c r="BL1889" s="19" t="s">
        <v>317</v>
      </c>
      <c r="BM1889" s="241" t="s">
        <v>2077</v>
      </c>
    </row>
    <row r="1890" s="14" customFormat="1">
      <c r="A1890" s="14"/>
      <c r="B1890" s="254"/>
      <c r="C1890" s="255"/>
      <c r="D1890" s="245" t="s">
        <v>211</v>
      </c>
      <c r="E1890" s="256" t="s">
        <v>1</v>
      </c>
      <c r="F1890" s="257" t="s">
        <v>2078</v>
      </c>
      <c r="G1890" s="255"/>
      <c r="H1890" s="258">
        <v>97.322000000000003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4" t="s">
        <v>211</v>
      </c>
      <c r="AU1890" s="264" t="s">
        <v>82</v>
      </c>
      <c r="AV1890" s="14" t="s">
        <v>82</v>
      </c>
      <c r="AW1890" s="14" t="s">
        <v>30</v>
      </c>
      <c r="AX1890" s="14" t="s">
        <v>73</v>
      </c>
      <c r="AY1890" s="264" t="s">
        <v>202</v>
      </c>
    </row>
    <row r="1891" s="14" customFormat="1">
      <c r="A1891" s="14"/>
      <c r="B1891" s="254"/>
      <c r="C1891" s="255"/>
      <c r="D1891" s="245" t="s">
        <v>211</v>
      </c>
      <c r="E1891" s="256" t="s">
        <v>1</v>
      </c>
      <c r="F1891" s="257" t="s">
        <v>2079</v>
      </c>
      <c r="G1891" s="255"/>
      <c r="H1891" s="258">
        <v>294.13600000000002</v>
      </c>
      <c r="I1891" s="259"/>
      <c r="J1891" s="255"/>
      <c r="K1891" s="255"/>
      <c r="L1891" s="260"/>
      <c r="M1891" s="261"/>
      <c r="N1891" s="262"/>
      <c r="O1891" s="262"/>
      <c r="P1891" s="262"/>
      <c r="Q1891" s="262"/>
      <c r="R1891" s="262"/>
      <c r="S1891" s="262"/>
      <c r="T1891" s="26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4" t="s">
        <v>211</v>
      </c>
      <c r="AU1891" s="264" t="s">
        <v>82</v>
      </c>
      <c r="AV1891" s="14" t="s">
        <v>82</v>
      </c>
      <c r="AW1891" s="14" t="s">
        <v>30</v>
      </c>
      <c r="AX1891" s="14" t="s">
        <v>73</v>
      </c>
      <c r="AY1891" s="264" t="s">
        <v>202</v>
      </c>
    </row>
    <row r="1892" s="15" customFormat="1">
      <c r="A1892" s="15"/>
      <c r="B1892" s="265"/>
      <c r="C1892" s="266"/>
      <c r="D1892" s="245" t="s">
        <v>211</v>
      </c>
      <c r="E1892" s="267" t="s">
        <v>1</v>
      </c>
      <c r="F1892" s="268" t="s">
        <v>222</v>
      </c>
      <c r="G1892" s="266"/>
      <c r="H1892" s="269">
        <v>391.45800000000003</v>
      </c>
      <c r="I1892" s="270"/>
      <c r="J1892" s="266"/>
      <c r="K1892" s="266"/>
      <c r="L1892" s="271"/>
      <c r="M1892" s="272"/>
      <c r="N1892" s="273"/>
      <c r="O1892" s="273"/>
      <c r="P1892" s="273"/>
      <c r="Q1892" s="273"/>
      <c r="R1892" s="273"/>
      <c r="S1892" s="273"/>
      <c r="T1892" s="27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5" t="s">
        <v>211</v>
      </c>
      <c r="AU1892" s="275" t="s">
        <v>82</v>
      </c>
      <c r="AV1892" s="15" t="s">
        <v>209</v>
      </c>
      <c r="AW1892" s="15" t="s">
        <v>30</v>
      </c>
      <c r="AX1892" s="15" t="s">
        <v>80</v>
      </c>
      <c r="AY1892" s="275" t="s">
        <v>202</v>
      </c>
    </row>
    <row r="1893" s="2" customFormat="1" ht="16.5" customHeight="1">
      <c r="A1893" s="40"/>
      <c r="B1893" s="41"/>
      <c r="C1893" s="230" t="s">
        <v>2080</v>
      </c>
      <c r="D1893" s="230" t="s">
        <v>204</v>
      </c>
      <c r="E1893" s="231" t="s">
        <v>2081</v>
      </c>
      <c r="F1893" s="232" t="s">
        <v>2082</v>
      </c>
      <c r="G1893" s="233" t="s">
        <v>844</v>
      </c>
      <c r="H1893" s="234">
        <v>63.329999999999998</v>
      </c>
      <c r="I1893" s="235"/>
      <c r="J1893" s="236">
        <f>ROUND(I1893*H1893,2)</f>
        <v>0</v>
      </c>
      <c r="K1893" s="232" t="s">
        <v>208</v>
      </c>
      <c r="L1893" s="46"/>
      <c r="M1893" s="237" t="s">
        <v>1</v>
      </c>
      <c r="N1893" s="238" t="s">
        <v>38</v>
      </c>
      <c r="O1893" s="93"/>
      <c r="P1893" s="239">
        <f>O1893*H1893</f>
        <v>0</v>
      </c>
      <c r="Q1893" s="239">
        <v>0</v>
      </c>
      <c r="R1893" s="239">
        <f>Q1893*H1893</f>
        <v>0</v>
      </c>
      <c r="S1893" s="239">
        <v>0.0025999999999999999</v>
      </c>
      <c r="T1893" s="240">
        <f>S1893*H1893</f>
        <v>0.164658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41" t="s">
        <v>317</v>
      </c>
      <c r="AT1893" s="241" t="s">
        <v>204</v>
      </c>
      <c r="AU1893" s="241" t="s">
        <v>82</v>
      </c>
      <c r="AY1893" s="19" t="s">
        <v>202</v>
      </c>
      <c r="BE1893" s="242">
        <f>IF(N1893="základní",J1893,0)</f>
        <v>0</v>
      </c>
      <c r="BF1893" s="242">
        <f>IF(N1893="snížená",J1893,0)</f>
        <v>0</v>
      </c>
      <c r="BG1893" s="242">
        <f>IF(N1893="zákl. přenesená",J1893,0)</f>
        <v>0</v>
      </c>
      <c r="BH1893" s="242">
        <f>IF(N1893="sníž. přenesená",J1893,0)</f>
        <v>0</v>
      </c>
      <c r="BI1893" s="242">
        <f>IF(N1893="nulová",J1893,0)</f>
        <v>0</v>
      </c>
      <c r="BJ1893" s="19" t="s">
        <v>80</v>
      </c>
      <c r="BK1893" s="242">
        <f>ROUND(I1893*H1893,2)</f>
        <v>0</v>
      </c>
      <c r="BL1893" s="19" t="s">
        <v>317</v>
      </c>
      <c r="BM1893" s="241" t="s">
        <v>2083</v>
      </c>
    </row>
    <row r="1894" s="14" customFormat="1">
      <c r="A1894" s="14"/>
      <c r="B1894" s="254"/>
      <c r="C1894" s="255"/>
      <c r="D1894" s="245" t="s">
        <v>211</v>
      </c>
      <c r="E1894" s="256" t="s">
        <v>1</v>
      </c>
      <c r="F1894" s="257" t="s">
        <v>2084</v>
      </c>
      <c r="G1894" s="255"/>
      <c r="H1894" s="258">
        <v>46.630000000000003</v>
      </c>
      <c r="I1894" s="259"/>
      <c r="J1894" s="255"/>
      <c r="K1894" s="255"/>
      <c r="L1894" s="260"/>
      <c r="M1894" s="261"/>
      <c r="N1894" s="262"/>
      <c r="O1894" s="262"/>
      <c r="P1894" s="262"/>
      <c r="Q1894" s="262"/>
      <c r="R1894" s="262"/>
      <c r="S1894" s="262"/>
      <c r="T1894" s="26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4" t="s">
        <v>211</v>
      </c>
      <c r="AU1894" s="264" t="s">
        <v>82</v>
      </c>
      <c r="AV1894" s="14" t="s">
        <v>82</v>
      </c>
      <c r="AW1894" s="14" t="s">
        <v>30</v>
      </c>
      <c r="AX1894" s="14" t="s">
        <v>73</v>
      </c>
      <c r="AY1894" s="264" t="s">
        <v>202</v>
      </c>
    </row>
    <row r="1895" s="14" customFormat="1">
      <c r="A1895" s="14"/>
      <c r="B1895" s="254"/>
      <c r="C1895" s="255"/>
      <c r="D1895" s="245" t="s">
        <v>211</v>
      </c>
      <c r="E1895" s="256" t="s">
        <v>1</v>
      </c>
      <c r="F1895" s="257" t="s">
        <v>2085</v>
      </c>
      <c r="G1895" s="255"/>
      <c r="H1895" s="258">
        <v>16.699999999999999</v>
      </c>
      <c r="I1895" s="259"/>
      <c r="J1895" s="255"/>
      <c r="K1895" s="255"/>
      <c r="L1895" s="260"/>
      <c r="M1895" s="261"/>
      <c r="N1895" s="262"/>
      <c r="O1895" s="262"/>
      <c r="P1895" s="262"/>
      <c r="Q1895" s="262"/>
      <c r="R1895" s="262"/>
      <c r="S1895" s="262"/>
      <c r="T1895" s="26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4" t="s">
        <v>211</v>
      </c>
      <c r="AU1895" s="264" t="s">
        <v>82</v>
      </c>
      <c r="AV1895" s="14" t="s">
        <v>82</v>
      </c>
      <c r="AW1895" s="14" t="s">
        <v>30</v>
      </c>
      <c r="AX1895" s="14" t="s">
        <v>73</v>
      </c>
      <c r="AY1895" s="264" t="s">
        <v>202</v>
      </c>
    </row>
    <row r="1896" s="15" customFormat="1">
      <c r="A1896" s="15"/>
      <c r="B1896" s="265"/>
      <c r="C1896" s="266"/>
      <c r="D1896" s="245" t="s">
        <v>211</v>
      </c>
      <c r="E1896" s="267" t="s">
        <v>1</v>
      </c>
      <c r="F1896" s="268" t="s">
        <v>222</v>
      </c>
      <c r="G1896" s="266"/>
      <c r="H1896" s="269">
        <v>63.329999999999998</v>
      </c>
      <c r="I1896" s="270"/>
      <c r="J1896" s="266"/>
      <c r="K1896" s="266"/>
      <c r="L1896" s="271"/>
      <c r="M1896" s="272"/>
      <c r="N1896" s="273"/>
      <c r="O1896" s="273"/>
      <c r="P1896" s="273"/>
      <c r="Q1896" s="273"/>
      <c r="R1896" s="273"/>
      <c r="S1896" s="273"/>
      <c r="T1896" s="274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75" t="s">
        <v>211</v>
      </c>
      <c r="AU1896" s="275" t="s">
        <v>82</v>
      </c>
      <c r="AV1896" s="15" t="s">
        <v>209</v>
      </c>
      <c r="AW1896" s="15" t="s">
        <v>30</v>
      </c>
      <c r="AX1896" s="15" t="s">
        <v>80</v>
      </c>
      <c r="AY1896" s="275" t="s">
        <v>202</v>
      </c>
    </row>
    <row r="1897" s="2" customFormat="1" ht="16.5" customHeight="1">
      <c r="A1897" s="40"/>
      <c r="B1897" s="41"/>
      <c r="C1897" s="230" t="s">
        <v>2086</v>
      </c>
      <c r="D1897" s="230" t="s">
        <v>204</v>
      </c>
      <c r="E1897" s="231" t="s">
        <v>2087</v>
      </c>
      <c r="F1897" s="232" t="s">
        <v>2088</v>
      </c>
      <c r="G1897" s="233" t="s">
        <v>844</v>
      </c>
      <c r="H1897" s="234">
        <v>26</v>
      </c>
      <c r="I1897" s="235"/>
      <c r="J1897" s="236">
        <f>ROUND(I1897*H1897,2)</f>
        <v>0</v>
      </c>
      <c r="K1897" s="232" t="s">
        <v>208</v>
      </c>
      <c r="L1897" s="46"/>
      <c r="M1897" s="237" t="s">
        <v>1</v>
      </c>
      <c r="N1897" s="238" t="s">
        <v>38</v>
      </c>
      <c r="O1897" s="93"/>
      <c r="P1897" s="239">
        <f>O1897*H1897</f>
        <v>0</v>
      </c>
      <c r="Q1897" s="239">
        <v>0</v>
      </c>
      <c r="R1897" s="239">
        <f>Q1897*H1897</f>
        <v>0</v>
      </c>
      <c r="S1897" s="239">
        <v>0.0039399999999999999</v>
      </c>
      <c r="T1897" s="240">
        <f>S1897*H1897</f>
        <v>0.10244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41" t="s">
        <v>317</v>
      </c>
      <c r="AT1897" s="241" t="s">
        <v>204</v>
      </c>
      <c r="AU1897" s="241" t="s">
        <v>82</v>
      </c>
      <c r="AY1897" s="19" t="s">
        <v>202</v>
      </c>
      <c r="BE1897" s="242">
        <f>IF(N1897="základní",J1897,0)</f>
        <v>0</v>
      </c>
      <c r="BF1897" s="242">
        <f>IF(N1897="snížená",J1897,0)</f>
        <v>0</v>
      </c>
      <c r="BG1897" s="242">
        <f>IF(N1897="zákl. přenesená",J1897,0)</f>
        <v>0</v>
      </c>
      <c r="BH1897" s="242">
        <f>IF(N1897="sníž. přenesená",J1897,0)</f>
        <v>0</v>
      </c>
      <c r="BI1897" s="242">
        <f>IF(N1897="nulová",J1897,0)</f>
        <v>0</v>
      </c>
      <c r="BJ1897" s="19" t="s">
        <v>80</v>
      </c>
      <c r="BK1897" s="242">
        <f>ROUND(I1897*H1897,2)</f>
        <v>0</v>
      </c>
      <c r="BL1897" s="19" t="s">
        <v>317</v>
      </c>
      <c r="BM1897" s="241" t="s">
        <v>2089</v>
      </c>
    </row>
    <row r="1898" s="14" customFormat="1">
      <c r="A1898" s="14"/>
      <c r="B1898" s="254"/>
      <c r="C1898" s="255"/>
      <c r="D1898" s="245" t="s">
        <v>211</v>
      </c>
      <c r="E1898" s="256" t="s">
        <v>1</v>
      </c>
      <c r="F1898" s="257" t="s">
        <v>2090</v>
      </c>
      <c r="G1898" s="255"/>
      <c r="H1898" s="258">
        <v>7.2000000000000002</v>
      </c>
      <c r="I1898" s="259"/>
      <c r="J1898" s="255"/>
      <c r="K1898" s="255"/>
      <c r="L1898" s="260"/>
      <c r="M1898" s="261"/>
      <c r="N1898" s="262"/>
      <c r="O1898" s="262"/>
      <c r="P1898" s="262"/>
      <c r="Q1898" s="262"/>
      <c r="R1898" s="262"/>
      <c r="S1898" s="262"/>
      <c r="T1898" s="26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4" t="s">
        <v>211</v>
      </c>
      <c r="AU1898" s="264" t="s">
        <v>82</v>
      </c>
      <c r="AV1898" s="14" t="s">
        <v>82</v>
      </c>
      <c r="AW1898" s="14" t="s">
        <v>30</v>
      </c>
      <c r="AX1898" s="14" t="s">
        <v>73</v>
      </c>
      <c r="AY1898" s="264" t="s">
        <v>202</v>
      </c>
    </row>
    <row r="1899" s="14" customFormat="1">
      <c r="A1899" s="14"/>
      <c r="B1899" s="254"/>
      <c r="C1899" s="255"/>
      <c r="D1899" s="245" t="s">
        <v>211</v>
      </c>
      <c r="E1899" s="256" t="s">
        <v>1</v>
      </c>
      <c r="F1899" s="257" t="s">
        <v>2091</v>
      </c>
      <c r="G1899" s="255"/>
      <c r="H1899" s="258">
        <v>18.800000000000001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4" t="s">
        <v>211</v>
      </c>
      <c r="AU1899" s="264" t="s">
        <v>82</v>
      </c>
      <c r="AV1899" s="14" t="s">
        <v>82</v>
      </c>
      <c r="AW1899" s="14" t="s">
        <v>30</v>
      </c>
      <c r="AX1899" s="14" t="s">
        <v>73</v>
      </c>
      <c r="AY1899" s="264" t="s">
        <v>202</v>
      </c>
    </row>
    <row r="1900" s="15" customFormat="1">
      <c r="A1900" s="15"/>
      <c r="B1900" s="265"/>
      <c r="C1900" s="266"/>
      <c r="D1900" s="245" t="s">
        <v>211</v>
      </c>
      <c r="E1900" s="267" t="s">
        <v>1</v>
      </c>
      <c r="F1900" s="268" t="s">
        <v>222</v>
      </c>
      <c r="G1900" s="266"/>
      <c r="H1900" s="269">
        <v>26</v>
      </c>
      <c r="I1900" s="270"/>
      <c r="J1900" s="266"/>
      <c r="K1900" s="266"/>
      <c r="L1900" s="271"/>
      <c r="M1900" s="272"/>
      <c r="N1900" s="273"/>
      <c r="O1900" s="273"/>
      <c r="P1900" s="273"/>
      <c r="Q1900" s="273"/>
      <c r="R1900" s="273"/>
      <c r="S1900" s="273"/>
      <c r="T1900" s="274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75" t="s">
        <v>211</v>
      </c>
      <c r="AU1900" s="275" t="s">
        <v>82</v>
      </c>
      <c r="AV1900" s="15" t="s">
        <v>209</v>
      </c>
      <c r="AW1900" s="15" t="s">
        <v>30</v>
      </c>
      <c r="AX1900" s="15" t="s">
        <v>80</v>
      </c>
      <c r="AY1900" s="275" t="s">
        <v>202</v>
      </c>
    </row>
    <row r="1901" s="2" customFormat="1" ht="24.15" customHeight="1">
      <c r="A1901" s="40"/>
      <c r="B1901" s="41"/>
      <c r="C1901" s="230" t="s">
        <v>2092</v>
      </c>
      <c r="D1901" s="230" t="s">
        <v>204</v>
      </c>
      <c r="E1901" s="231" t="s">
        <v>2093</v>
      </c>
      <c r="F1901" s="232" t="s">
        <v>2094</v>
      </c>
      <c r="G1901" s="233" t="s">
        <v>844</v>
      </c>
      <c r="H1901" s="234">
        <v>95</v>
      </c>
      <c r="I1901" s="235"/>
      <c r="J1901" s="236">
        <f>ROUND(I1901*H1901,2)</f>
        <v>0</v>
      </c>
      <c r="K1901" s="232" t="s">
        <v>208</v>
      </c>
      <c r="L1901" s="46"/>
      <c r="M1901" s="237" t="s">
        <v>1</v>
      </c>
      <c r="N1901" s="238" t="s">
        <v>38</v>
      </c>
      <c r="O1901" s="93"/>
      <c r="P1901" s="239">
        <f>O1901*H1901</f>
        <v>0</v>
      </c>
      <c r="Q1901" s="239">
        <v>0.00078626599999999998</v>
      </c>
      <c r="R1901" s="239">
        <f>Q1901*H1901</f>
        <v>0.074695269999999994</v>
      </c>
      <c r="S1901" s="239">
        <v>0</v>
      </c>
      <c r="T1901" s="240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41" t="s">
        <v>317</v>
      </c>
      <c r="AT1901" s="241" t="s">
        <v>204</v>
      </c>
      <c r="AU1901" s="241" t="s">
        <v>82</v>
      </c>
      <c r="AY1901" s="19" t="s">
        <v>202</v>
      </c>
      <c r="BE1901" s="242">
        <f>IF(N1901="základní",J1901,0)</f>
        <v>0</v>
      </c>
      <c r="BF1901" s="242">
        <f>IF(N1901="snížená",J1901,0)</f>
        <v>0</v>
      </c>
      <c r="BG1901" s="242">
        <f>IF(N1901="zákl. přenesená",J1901,0)</f>
        <v>0</v>
      </c>
      <c r="BH1901" s="242">
        <f>IF(N1901="sníž. přenesená",J1901,0)</f>
        <v>0</v>
      </c>
      <c r="BI1901" s="242">
        <f>IF(N1901="nulová",J1901,0)</f>
        <v>0</v>
      </c>
      <c r="BJ1901" s="19" t="s">
        <v>80</v>
      </c>
      <c r="BK1901" s="242">
        <f>ROUND(I1901*H1901,2)</f>
        <v>0</v>
      </c>
      <c r="BL1901" s="19" t="s">
        <v>317</v>
      </c>
      <c r="BM1901" s="241" t="s">
        <v>2095</v>
      </c>
    </row>
    <row r="1902" s="13" customFormat="1">
      <c r="A1902" s="13"/>
      <c r="B1902" s="243"/>
      <c r="C1902" s="244"/>
      <c r="D1902" s="245" t="s">
        <v>211</v>
      </c>
      <c r="E1902" s="246" t="s">
        <v>1</v>
      </c>
      <c r="F1902" s="247" t="s">
        <v>2096</v>
      </c>
      <c r="G1902" s="244"/>
      <c r="H1902" s="246" t="s">
        <v>1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3" t="s">
        <v>211</v>
      </c>
      <c r="AU1902" s="253" t="s">
        <v>82</v>
      </c>
      <c r="AV1902" s="13" t="s">
        <v>80</v>
      </c>
      <c r="AW1902" s="13" t="s">
        <v>30</v>
      </c>
      <c r="AX1902" s="13" t="s">
        <v>73</v>
      </c>
      <c r="AY1902" s="253" t="s">
        <v>202</v>
      </c>
    </row>
    <row r="1903" s="14" customFormat="1">
      <c r="A1903" s="14"/>
      <c r="B1903" s="254"/>
      <c r="C1903" s="255"/>
      <c r="D1903" s="245" t="s">
        <v>211</v>
      </c>
      <c r="E1903" s="256" t="s">
        <v>1</v>
      </c>
      <c r="F1903" s="257" t="s">
        <v>2097</v>
      </c>
      <c r="G1903" s="255"/>
      <c r="H1903" s="258">
        <v>95</v>
      </c>
      <c r="I1903" s="259"/>
      <c r="J1903" s="255"/>
      <c r="K1903" s="255"/>
      <c r="L1903" s="260"/>
      <c r="M1903" s="261"/>
      <c r="N1903" s="262"/>
      <c r="O1903" s="262"/>
      <c r="P1903" s="262"/>
      <c r="Q1903" s="262"/>
      <c r="R1903" s="262"/>
      <c r="S1903" s="262"/>
      <c r="T1903" s="26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4" t="s">
        <v>211</v>
      </c>
      <c r="AU1903" s="264" t="s">
        <v>82</v>
      </c>
      <c r="AV1903" s="14" t="s">
        <v>82</v>
      </c>
      <c r="AW1903" s="14" t="s">
        <v>30</v>
      </c>
      <c r="AX1903" s="14" t="s">
        <v>80</v>
      </c>
      <c r="AY1903" s="264" t="s">
        <v>202</v>
      </c>
    </row>
    <row r="1904" s="2" customFormat="1" ht="24.15" customHeight="1">
      <c r="A1904" s="40"/>
      <c r="B1904" s="41"/>
      <c r="C1904" s="230" t="s">
        <v>2098</v>
      </c>
      <c r="D1904" s="230" t="s">
        <v>204</v>
      </c>
      <c r="E1904" s="231" t="s">
        <v>2099</v>
      </c>
      <c r="F1904" s="232" t="s">
        <v>2100</v>
      </c>
      <c r="G1904" s="233" t="s">
        <v>254</v>
      </c>
      <c r="H1904" s="234">
        <v>391.45800000000003</v>
      </c>
      <c r="I1904" s="235"/>
      <c r="J1904" s="236">
        <f>ROUND(I1904*H1904,2)</f>
        <v>0</v>
      </c>
      <c r="K1904" s="232" t="s">
        <v>208</v>
      </c>
      <c r="L1904" s="46"/>
      <c r="M1904" s="237" t="s">
        <v>1</v>
      </c>
      <c r="N1904" s="238" t="s">
        <v>38</v>
      </c>
      <c r="O1904" s="93"/>
      <c r="P1904" s="239">
        <f>O1904*H1904</f>
        <v>0</v>
      </c>
      <c r="Q1904" s="239">
        <v>0</v>
      </c>
      <c r="R1904" s="239">
        <f>Q1904*H1904</f>
        <v>0</v>
      </c>
      <c r="S1904" s="239">
        <v>0.00012999999999999999</v>
      </c>
      <c r="T1904" s="240">
        <f>S1904*H1904</f>
        <v>0.050889539999999997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41" t="s">
        <v>317</v>
      </c>
      <c r="AT1904" s="241" t="s">
        <v>204</v>
      </c>
      <c r="AU1904" s="241" t="s">
        <v>82</v>
      </c>
      <c r="AY1904" s="19" t="s">
        <v>202</v>
      </c>
      <c r="BE1904" s="242">
        <f>IF(N1904="základní",J1904,0)</f>
        <v>0</v>
      </c>
      <c r="BF1904" s="242">
        <f>IF(N1904="snížená",J1904,0)</f>
        <v>0</v>
      </c>
      <c r="BG1904" s="242">
        <f>IF(N1904="zákl. přenesená",J1904,0)</f>
        <v>0</v>
      </c>
      <c r="BH1904" s="242">
        <f>IF(N1904="sníž. přenesená",J1904,0)</f>
        <v>0</v>
      </c>
      <c r="BI1904" s="242">
        <f>IF(N1904="nulová",J1904,0)</f>
        <v>0</v>
      </c>
      <c r="BJ1904" s="19" t="s">
        <v>80</v>
      </c>
      <c r="BK1904" s="242">
        <f>ROUND(I1904*H1904,2)</f>
        <v>0</v>
      </c>
      <c r="BL1904" s="19" t="s">
        <v>317</v>
      </c>
      <c r="BM1904" s="241" t="s">
        <v>2101</v>
      </c>
    </row>
    <row r="1905" s="2" customFormat="1" ht="16.5" customHeight="1">
      <c r="A1905" s="40"/>
      <c r="B1905" s="41"/>
      <c r="C1905" s="230" t="s">
        <v>2102</v>
      </c>
      <c r="D1905" s="230" t="s">
        <v>204</v>
      </c>
      <c r="E1905" s="231" t="s">
        <v>2103</v>
      </c>
      <c r="F1905" s="232" t="s">
        <v>2104</v>
      </c>
      <c r="G1905" s="233" t="s">
        <v>844</v>
      </c>
      <c r="H1905" s="234">
        <v>26</v>
      </c>
      <c r="I1905" s="235"/>
      <c r="J1905" s="236">
        <f>ROUND(I1905*H1905,2)</f>
        <v>0</v>
      </c>
      <c r="K1905" s="232" t="s">
        <v>208</v>
      </c>
      <c r="L1905" s="46"/>
      <c r="M1905" s="237" t="s">
        <v>1</v>
      </c>
      <c r="N1905" s="238" t="s">
        <v>38</v>
      </c>
      <c r="O1905" s="93"/>
      <c r="P1905" s="239">
        <f>O1905*H1905</f>
        <v>0</v>
      </c>
      <c r="Q1905" s="239">
        <v>0.0022062000000000002</v>
      </c>
      <c r="R1905" s="239">
        <f>Q1905*H1905</f>
        <v>0.057361200000000001</v>
      </c>
      <c r="S1905" s="239">
        <v>0</v>
      </c>
      <c r="T1905" s="240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41" t="s">
        <v>317</v>
      </c>
      <c r="AT1905" s="241" t="s">
        <v>204</v>
      </c>
      <c r="AU1905" s="241" t="s">
        <v>82</v>
      </c>
      <c r="AY1905" s="19" t="s">
        <v>202</v>
      </c>
      <c r="BE1905" s="242">
        <f>IF(N1905="základní",J1905,0)</f>
        <v>0</v>
      </c>
      <c r="BF1905" s="242">
        <f>IF(N1905="snížená",J1905,0)</f>
        <v>0</v>
      </c>
      <c r="BG1905" s="242">
        <f>IF(N1905="zákl. přenesená",J1905,0)</f>
        <v>0</v>
      </c>
      <c r="BH1905" s="242">
        <f>IF(N1905="sníž. přenesená",J1905,0)</f>
        <v>0</v>
      </c>
      <c r="BI1905" s="242">
        <f>IF(N1905="nulová",J1905,0)</f>
        <v>0</v>
      </c>
      <c r="BJ1905" s="19" t="s">
        <v>80</v>
      </c>
      <c r="BK1905" s="242">
        <f>ROUND(I1905*H1905,2)</f>
        <v>0</v>
      </c>
      <c r="BL1905" s="19" t="s">
        <v>317</v>
      </c>
      <c r="BM1905" s="241" t="s">
        <v>2105</v>
      </c>
    </row>
    <row r="1906" s="13" customFormat="1">
      <c r="A1906" s="13"/>
      <c r="B1906" s="243"/>
      <c r="C1906" s="244"/>
      <c r="D1906" s="245" t="s">
        <v>211</v>
      </c>
      <c r="E1906" s="246" t="s">
        <v>1</v>
      </c>
      <c r="F1906" s="247" t="s">
        <v>2106</v>
      </c>
      <c r="G1906" s="244"/>
      <c r="H1906" s="246" t="s">
        <v>1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3" t="s">
        <v>211</v>
      </c>
      <c r="AU1906" s="253" t="s">
        <v>82</v>
      </c>
      <c r="AV1906" s="13" t="s">
        <v>80</v>
      </c>
      <c r="AW1906" s="13" t="s">
        <v>30</v>
      </c>
      <c r="AX1906" s="13" t="s">
        <v>73</v>
      </c>
      <c r="AY1906" s="253" t="s">
        <v>202</v>
      </c>
    </row>
    <row r="1907" s="14" customFormat="1">
      <c r="A1907" s="14"/>
      <c r="B1907" s="254"/>
      <c r="C1907" s="255"/>
      <c r="D1907" s="245" t="s">
        <v>211</v>
      </c>
      <c r="E1907" s="256" t="s">
        <v>1</v>
      </c>
      <c r="F1907" s="257" t="s">
        <v>2107</v>
      </c>
      <c r="G1907" s="255"/>
      <c r="H1907" s="258">
        <v>26</v>
      </c>
      <c r="I1907" s="259"/>
      <c r="J1907" s="255"/>
      <c r="K1907" s="255"/>
      <c r="L1907" s="260"/>
      <c r="M1907" s="261"/>
      <c r="N1907" s="262"/>
      <c r="O1907" s="262"/>
      <c r="P1907" s="262"/>
      <c r="Q1907" s="262"/>
      <c r="R1907" s="262"/>
      <c r="S1907" s="262"/>
      <c r="T1907" s="263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4" t="s">
        <v>211</v>
      </c>
      <c r="AU1907" s="264" t="s">
        <v>82</v>
      </c>
      <c r="AV1907" s="14" t="s">
        <v>82</v>
      </c>
      <c r="AW1907" s="14" t="s">
        <v>30</v>
      </c>
      <c r="AX1907" s="14" t="s">
        <v>80</v>
      </c>
      <c r="AY1907" s="264" t="s">
        <v>202</v>
      </c>
    </row>
    <row r="1908" s="2" customFormat="1" ht="24.15" customHeight="1">
      <c r="A1908" s="40"/>
      <c r="B1908" s="41"/>
      <c r="C1908" s="230" t="s">
        <v>2108</v>
      </c>
      <c r="D1908" s="230" t="s">
        <v>204</v>
      </c>
      <c r="E1908" s="231" t="s">
        <v>2109</v>
      </c>
      <c r="F1908" s="232" t="s">
        <v>2110</v>
      </c>
      <c r="G1908" s="233" t="s">
        <v>844</v>
      </c>
      <c r="H1908" s="234">
        <v>30.600000000000001</v>
      </c>
      <c r="I1908" s="235"/>
      <c r="J1908" s="236">
        <f>ROUND(I1908*H1908,2)</f>
        <v>0</v>
      </c>
      <c r="K1908" s="232" t="s">
        <v>208</v>
      </c>
      <c r="L1908" s="46"/>
      <c r="M1908" s="237" t="s">
        <v>1</v>
      </c>
      <c r="N1908" s="238" t="s">
        <v>38</v>
      </c>
      <c r="O1908" s="93"/>
      <c r="P1908" s="239">
        <f>O1908*H1908</f>
        <v>0</v>
      </c>
      <c r="Q1908" s="239">
        <v>0.00076605</v>
      </c>
      <c r="R1908" s="239">
        <f>Q1908*H1908</f>
        <v>0.023441130000000001</v>
      </c>
      <c r="S1908" s="239">
        <v>0</v>
      </c>
      <c r="T1908" s="240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41" t="s">
        <v>317</v>
      </c>
      <c r="AT1908" s="241" t="s">
        <v>204</v>
      </c>
      <c r="AU1908" s="241" t="s">
        <v>82</v>
      </c>
      <c r="AY1908" s="19" t="s">
        <v>202</v>
      </c>
      <c r="BE1908" s="242">
        <f>IF(N1908="základní",J1908,0)</f>
        <v>0</v>
      </c>
      <c r="BF1908" s="242">
        <f>IF(N1908="snížená",J1908,0)</f>
        <v>0</v>
      </c>
      <c r="BG1908" s="242">
        <f>IF(N1908="zákl. přenesená",J1908,0)</f>
        <v>0</v>
      </c>
      <c r="BH1908" s="242">
        <f>IF(N1908="sníž. přenesená",J1908,0)</f>
        <v>0</v>
      </c>
      <c r="BI1908" s="242">
        <f>IF(N1908="nulová",J1908,0)</f>
        <v>0</v>
      </c>
      <c r="BJ1908" s="19" t="s">
        <v>80</v>
      </c>
      <c r="BK1908" s="242">
        <f>ROUND(I1908*H1908,2)</f>
        <v>0</v>
      </c>
      <c r="BL1908" s="19" t="s">
        <v>317</v>
      </c>
      <c r="BM1908" s="241" t="s">
        <v>2111</v>
      </c>
    </row>
    <row r="1909" s="13" customFormat="1">
      <c r="A1909" s="13"/>
      <c r="B1909" s="243"/>
      <c r="C1909" s="244"/>
      <c r="D1909" s="245" t="s">
        <v>211</v>
      </c>
      <c r="E1909" s="246" t="s">
        <v>1</v>
      </c>
      <c r="F1909" s="247" t="s">
        <v>2112</v>
      </c>
      <c r="G1909" s="244"/>
      <c r="H1909" s="246" t="s">
        <v>1</v>
      </c>
      <c r="I1909" s="248"/>
      <c r="J1909" s="244"/>
      <c r="K1909" s="244"/>
      <c r="L1909" s="249"/>
      <c r="M1909" s="250"/>
      <c r="N1909" s="251"/>
      <c r="O1909" s="251"/>
      <c r="P1909" s="251"/>
      <c r="Q1909" s="251"/>
      <c r="R1909" s="251"/>
      <c r="S1909" s="251"/>
      <c r="T1909" s="252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3" t="s">
        <v>211</v>
      </c>
      <c r="AU1909" s="253" t="s">
        <v>82</v>
      </c>
      <c r="AV1909" s="13" t="s">
        <v>80</v>
      </c>
      <c r="AW1909" s="13" t="s">
        <v>30</v>
      </c>
      <c r="AX1909" s="13" t="s">
        <v>73</v>
      </c>
      <c r="AY1909" s="253" t="s">
        <v>202</v>
      </c>
    </row>
    <row r="1910" s="14" customFormat="1">
      <c r="A1910" s="14"/>
      <c r="B1910" s="254"/>
      <c r="C1910" s="255"/>
      <c r="D1910" s="245" t="s">
        <v>211</v>
      </c>
      <c r="E1910" s="256" t="s">
        <v>1</v>
      </c>
      <c r="F1910" s="257" t="s">
        <v>2113</v>
      </c>
      <c r="G1910" s="255"/>
      <c r="H1910" s="258">
        <v>30.600000000000001</v>
      </c>
      <c r="I1910" s="259"/>
      <c r="J1910" s="255"/>
      <c r="K1910" s="255"/>
      <c r="L1910" s="260"/>
      <c r="M1910" s="261"/>
      <c r="N1910" s="262"/>
      <c r="O1910" s="262"/>
      <c r="P1910" s="262"/>
      <c r="Q1910" s="262"/>
      <c r="R1910" s="262"/>
      <c r="S1910" s="262"/>
      <c r="T1910" s="26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4" t="s">
        <v>211</v>
      </c>
      <c r="AU1910" s="264" t="s">
        <v>82</v>
      </c>
      <c r="AV1910" s="14" t="s">
        <v>82</v>
      </c>
      <c r="AW1910" s="14" t="s">
        <v>30</v>
      </c>
      <c r="AX1910" s="14" t="s">
        <v>80</v>
      </c>
      <c r="AY1910" s="264" t="s">
        <v>202</v>
      </c>
    </row>
    <row r="1911" s="2" customFormat="1" ht="24.15" customHeight="1">
      <c r="A1911" s="40"/>
      <c r="B1911" s="41"/>
      <c r="C1911" s="230" t="s">
        <v>2114</v>
      </c>
      <c r="D1911" s="230" t="s">
        <v>204</v>
      </c>
      <c r="E1911" s="231" t="s">
        <v>2115</v>
      </c>
      <c r="F1911" s="232" t="s">
        <v>2116</v>
      </c>
      <c r="G1911" s="233" t="s">
        <v>844</v>
      </c>
      <c r="H1911" s="234">
        <v>54.880000000000003</v>
      </c>
      <c r="I1911" s="235"/>
      <c r="J1911" s="236">
        <f>ROUND(I1911*H1911,2)</f>
        <v>0</v>
      </c>
      <c r="K1911" s="232" t="s">
        <v>208</v>
      </c>
      <c r="L1911" s="46"/>
      <c r="M1911" s="237" t="s">
        <v>1</v>
      </c>
      <c r="N1911" s="238" t="s">
        <v>38</v>
      </c>
      <c r="O1911" s="93"/>
      <c r="P1911" s="239">
        <f>O1911*H1911</f>
        <v>0</v>
      </c>
      <c r="Q1911" s="239">
        <v>0.00089300000000000002</v>
      </c>
      <c r="R1911" s="239">
        <f>Q1911*H1911</f>
        <v>0.049007840000000004</v>
      </c>
      <c r="S1911" s="239">
        <v>0</v>
      </c>
      <c r="T1911" s="240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41" t="s">
        <v>317</v>
      </c>
      <c r="AT1911" s="241" t="s">
        <v>204</v>
      </c>
      <c r="AU1911" s="241" t="s">
        <v>82</v>
      </c>
      <c r="AY1911" s="19" t="s">
        <v>202</v>
      </c>
      <c r="BE1911" s="242">
        <f>IF(N1911="základní",J1911,0)</f>
        <v>0</v>
      </c>
      <c r="BF1911" s="242">
        <f>IF(N1911="snížená",J1911,0)</f>
        <v>0</v>
      </c>
      <c r="BG1911" s="242">
        <f>IF(N1911="zákl. přenesená",J1911,0)</f>
        <v>0</v>
      </c>
      <c r="BH1911" s="242">
        <f>IF(N1911="sníž. přenesená",J1911,0)</f>
        <v>0</v>
      </c>
      <c r="BI1911" s="242">
        <f>IF(N1911="nulová",J1911,0)</f>
        <v>0</v>
      </c>
      <c r="BJ1911" s="19" t="s">
        <v>80</v>
      </c>
      <c r="BK1911" s="242">
        <f>ROUND(I1911*H1911,2)</f>
        <v>0</v>
      </c>
      <c r="BL1911" s="19" t="s">
        <v>317</v>
      </c>
      <c r="BM1911" s="241" t="s">
        <v>2117</v>
      </c>
    </row>
    <row r="1912" s="13" customFormat="1">
      <c r="A1912" s="13"/>
      <c r="B1912" s="243"/>
      <c r="C1912" s="244"/>
      <c r="D1912" s="245" t="s">
        <v>211</v>
      </c>
      <c r="E1912" s="246" t="s">
        <v>1</v>
      </c>
      <c r="F1912" s="247" t="s">
        <v>2118</v>
      </c>
      <c r="G1912" s="244"/>
      <c r="H1912" s="246" t="s">
        <v>1</v>
      </c>
      <c r="I1912" s="248"/>
      <c r="J1912" s="244"/>
      <c r="K1912" s="244"/>
      <c r="L1912" s="249"/>
      <c r="M1912" s="250"/>
      <c r="N1912" s="251"/>
      <c r="O1912" s="251"/>
      <c r="P1912" s="251"/>
      <c r="Q1912" s="251"/>
      <c r="R1912" s="251"/>
      <c r="S1912" s="251"/>
      <c r="T1912" s="25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3" t="s">
        <v>211</v>
      </c>
      <c r="AU1912" s="253" t="s">
        <v>82</v>
      </c>
      <c r="AV1912" s="13" t="s">
        <v>80</v>
      </c>
      <c r="AW1912" s="13" t="s">
        <v>30</v>
      </c>
      <c r="AX1912" s="13" t="s">
        <v>73</v>
      </c>
      <c r="AY1912" s="253" t="s">
        <v>202</v>
      </c>
    </row>
    <row r="1913" s="14" customFormat="1">
      <c r="A1913" s="14"/>
      <c r="B1913" s="254"/>
      <c r="C1913" s="255"/>
      <c r="D1913" s="245" t="s">
        <v>211</v>
      </c>
      <c r="E1913" s="256" t="s">
        <v>1</v>
      </c>
      <c r="F1913" s="257" t="s">
        <v>2119</v>
      </c>
      <c r="G1913" s="255"/>
      <c r="H1913" s="258">
        <v>54.880000000000003</v>
      </c>
      <c r="I1913" s="259"/>
      <c r="J1913" s="255"/>
      <c r="K1913" s="255"/>
      <c r="L1913" s="260"/>
      <c r="M1913" s="261"/>
      <c r="N1913" s="262"/>
      <c r="O1913" s="262"/>
      <c r="P1913" s="262"/>
      <c r="Q1913" s="262"/>
      <c r="R1913" s="262"/>
      <c r="S1913" s="262"/>
      <c r="T1913" s="26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4" t="s">
        <v>211</v>
      </c>
      <c r="AU1913" s="264" t="s">
        <v>82</v>
      </c>
      <c r="AV1913" s="14" t="s">
        <v>82</v>
      </c>
      <c r="AW1913" s="14" t="s">
        <v>30</v>
      </c>
      <c r="AX1913" s="14" t="s">
        <v>80</v>
      </c>
      <c r="AY1913" s="264" t="s">
        <v>202</v>
      </c>
    </row>
    <row r="1914" s="2" customFormat="1" ht="21.75" customHeight="1">
      <c r="A1914" s="40"/>
      <c r="B1914" s="41"/>
      <c r="C1914" s="230" t="s">
        <v>2120</v>
      </c>
      <c r="D1914" s="230" t="s">
        <v>204</v>
      </c>
      <c r="E1914" s="231" t="s">
        <v>2121</v>
      </c>
      <c r="F1914" s="232" t="s">
        <v>2122</v>
      </c>
      <c r="G1914" s="233" t="s">
        <v>844</v>
      </c>
      <c r="H1914" s="234">
        <v>88</v>
      </c>
      <c r="I1914" s="235"/>
      <c r="J1914" s="236">
        <f>ROUND(I1914*H1914,2)</f>
        <v>0</v>
      </c>
      <c r="K1914" s="232" t="s">
        <v>208</v>
      </c>
      <c r="L1914" s="46"/>
      <c r="M1914" s="237" t="s">
        <v>1</v>
      </c>
      <c r="N1914" s="238" t="s">
        <v>38</v>
      </c>
      <c r="O1914" s="93"/>
      <c r="P1914" s="239">
        <f>O1914*H1914</f>
        <v>0</v>
      </c>
      <c r="Q1914" s="239">
        <v>0.00089697500000000005</v>
      </c>
      <c r="R1914" s="239">
        <f>Q1914*H1914</f>
        <v>0.078933799999999998</v>
      </c>
      <c r="S1914" s="239">
        <v>0</v>
      </c>
      <c r="T1914" s="240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41" t="s">
        <v>317</v>
      </c>
      <c r="AT1914" s="241" t="s">
        <v>204</v>
      </c>
      <c r="AU1914" s="241" t="s">
        <v>82</v>
      </c>
      <c r="AY1914" s="19" t="s">
        <v>202</v>
      </c>
      <c r="BE1914" s="242">
        <f>IF(N1914="základní",J1914,0)</f>
        <v>0</v>
      </c>
      <c r="BF1914" s="242">
        <f>IF(N1914="snížená",J1914,0)</f>
        <v>0</v>
      </c>
      <c r="BG1914" s="242">
        <f>IF(N1914="zákl. přenesená",J1914,0)</f>
        <v>0</v>
      </c>
      <c r="BH1914" s="242">
        <f>IF(N1914="sníž. přenesená",J1914,0)</f>
        <v>0</v>
      </c>
      <c r="BI1914" s="242">
        <f>IF(N1914="nulová",J1914,0)</f>
        <v>0</v>
      </c>
      <c r="BJ1914" s="19" t="s">
        <v>80</v>
      </c>
      <c r="BK1914" s="242">
        <f>ROUND(I1914*H1914,2)</f>
        <v>0</v>
      </c>
      <c r="BL1914" s="19" t="s">
        <v>317</v>
      </c>
      <c r="BM1914" s="241" t="s">
        <v>2123</v>
      </c>
    </row>
    <row r="1915" s="13" customFormat="1">
      <c r="A1915" s="13"/>
      <c r="B1915" s="243"/>
      <c r="C1915" s="244"/>
      <c r="D1915" s="245" t="s">
        <v>211</v>
      </c>
      <c r="E1915" s="246" t="s">
        <v>1</v>
      </c>
      <c r="F1915" s="247" t="s">
        <v>2124</v>
      </c>
      <c r="G1915" s="244"/>
      <c r="H1915" s="246" t="s">
        <v>1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3" t="s">
        <v>211</v>
      </c>
      <c r="AU1915" s="253" t="s">
        <v>82</v>
      </c>
      <c r="AV1915" s="13" t="s">
        <v>80</v>
      </c>
      <c r="AW1915" s="13" t="s">
        <v>30</v>
      </c>
      <c r="AX1915" s="13" t="s">
        <v>73</v>
      </c>
      <c r="AY1915" s="253" t="s">
        <v>202</v>
      </c>
    </row>
    <row r="1916" s="14" customFormat="1">
      <c r="A1916" s="14"/>
      <c r="B1916" s="254"/>
      <c r="C1916" s="255"/>
      <c r="D1916" s="245" t="s">
        <v>211</v>
      </c>
      <c r="E1916" s="256" t="s">
        <v>1</v>
      </c>
      <c r="F1916" s="257" t="s">
        <v>2125</v>
      </c>
      <c r="G1916" s="255"/>
      <c r="H1916" s="258">
        <v>88</v>
      </c>
      <c r="I1916" s="259"/>
      <c r="J1916" s="255"/>
      <c r="K1916" s="255"/>
      <c r="L1916" s="260"/>
      <c r="M1916" s="261"/>
      <c r="N1916" s="262"/>
      <c r="O1916" s="262"/>
      <c r="P1916" s="262"/>
      <c r="Q1916" s="262"/>
      <c r="R1916" s="262"/>
      <c r="S1916" s="262"/>
      <c r="T1916" s="26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4" t="s">
        <v>211</v>
      </c>
      <c r="AU1916" s="264" t="s">
        <v>82</v>
      </c>
      <c r="AV1916" s="14" t="s">
        <v>82</v>
      </c>
      <c r="AW1916" s="14" t="s">
        <v>30</v>
      </c>
      <c r="AX1916" s="14" t="s">
        <v>80</v>
      </c>
      <c r="AY1916" s="264" t="s">
        <v>202</v>
      </c>
    </row>
    <row r="1917" s="2" customFormat="1" ht="24.15" customHeight="1">
      <c r="A1917" s="40"/>
      <c r="B1917" s="41"/>
      <c r="C1917" s="230" t="s">
        <v>2126</v>
      </c>
      <c r="D1917" s="230" t="s">
        <v>204</v>
      </c>
      <c r="E1917" s="231" t="s">
        <v>2127</v>
      </c>
      <c r="F1917" s="232" t="s">
        <v>2128</v>
      </c>
      <c r="G1917" s="233" t="s">
        <v>466</v>
      </c>
      <c r="H1917" s="234">
        <v>20</v>
      </c>
      <c r="I1917" s="235"/>
      <c r="J1917" s="236">
        <f>ROUND(I1917*H1917,2)</f>
        <v>0</v>
      </c>
      <c r="K1917" s="232" t="s">
        <v>208</v>
      </c>
      <c r="L1917" s="46"/>
      <c r="M1917" s="237" t="s">
        <v>1</v>
      </c>
      <c r="N1917" s="238" t="s">
        <v>38</v>
      </c>
      <c r="O1917" s="93"/>
      <c r="P1917" s="239">
        <f>O1917*H1917</f>
        <v>0</v>
      </c>
      <c r="Q1917" s="239">
        <v>0.000194</v>
      </c>
      <c r="R1917" s="239">
        <f>Q1917*H1917</f>
        <v>0.0038799999999999998</v>
      </c>
      <c r="S1917" s="239">
        <v>0</v>
      </c>
      <c r="T1917" s="240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41" t="s">
        <v>317</v>
      </c>
      <c r="AT1917" s="241" t="s">
        <v>204</v>
      </c>
      <c r="AU1917" s="241" t="s">
        <v>82</v>
      </c>
      <c r="AY1917" s="19" t="s">
        <v>202</v>
      </c>
      <c r="BE1917" s="242">
        <f>IF(N1917="základní",J1917,0)</f>
        <v>0</v>
      </c>
      <c r="BF1917" s="242">
        <f>IF(N1917="snížená",J1917,0)</f>
        <v>0</v>
      </c>
      <c r="BG1917" s="242">
        <f>IF(N1917="zákl. přenesená",J1917,0)</f>
        <v>0</v>
      </c>
      <c r="BH1917" s="242">
        <f>IF(N1917="sníž. přenesená",J1917,0)</f>
        <v>0</v>
      </c>
      <c r="BI1917" s="242">
        <f>IF(N1917="nulová",J1917,0)</f>
        <v>0</v>
      </c>
      <c r="BJ1917" s="19" t="s">
        <v>80</v>
      </c>
      <c r="BK1917" s="242">
        <f>ROUND(I1917*H1917,2)</f>
        <v>0</v>
      </c>
      <c r="BL1917" s="19" t="s">
        <v>317</v>
      </c>
      <c r="BM1917" s="241" t="s">
        <v>2129</v>
      </c>
    </row>
    <row r="1918" s="13" customFormat="1">
      <c r="A1918" s="13"/>
      <c r="B1918" s="243"/>
      <c r="C1918" s="244"/>
      <c r="D1918" s="245" t="s">
        <v>211</v>
      </c>
      <c r="E1918" s="246" t="s">
        <v>1</v>
      </c>
      <c r="F1918" s="247" t="s">
        <v>2130</v>
      </c>
      <c r="G1918" s="244"/>
      <c r="H1918" s="246" t="s">
        <v>1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3" t="s">
        <v>211</v>
      </c>
      <c r="AU1918" s="253" t="s">
        <v>82</v>
      </c>
      <c r="AV1918" s="13" t="s">
        <v>80</v>
      </c>
      <c r="AW1918" s="13" t="s">
        <v>30</v>
      </c>
      <c r="AX1918" s="13" t="s">
        <v>73</v>
      </c>
      <c r="AY1918" s="253" t="s">
        <v>202</v>
      </c>
    </row>
    <row r="1919" s="14" customFormat="1">
      <c r="A1919" s="14"/>
      <c r="B1919" s="254"/>
      <c r="C1919" s="255"/>
      <c r="D1919" s="245" t="s">
        <v>211</v>
      </c>
      <c r="E1919" s="256" t="s">
        <v>1</v>
      </c>
      <c r="F1919" s="257" t="s">
        <v>341</v>
      </c>
      <c r="G1919" s="255"/>
      <c r="H1919" s="258">
        <v>20</v>
      </c>
      <c r="I1919" s="259"/>
      <c r="J1919" s="255"/>
      <c r="K1919" s="255"/>
      <c r="L1919" s="260"/>
      <c r="M1919" s="261"/>
      <c r="N1919" s="262"/>
      <c r="O1919" s="262"/>
      <c r="P1919" s="262"/>
      <c r="Q1919" s="262"/>
      <c r="R1919" s="262"/>
      <c r="S1919" s="262"/>
      <c r="T1919" s="263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4" t="s">
        <v>211</v>
      </c>
      <c r="AU1919" s="264" t="s">
        <v>82</v>
      </c>
      <c r="AV1919" s="14" t="s">
        <v>82</v>
      </c>
      <c r="AW1919" s="14" t="s">
        <v>30</v>
      </c>
      <c r="AX1919" s="14" t="s">
        <v>80</v>
      </c>
      <c r="AY1919" s="264" t="s">
        <v>202</v>
      </c>
    </row>
    <row r="1920" s="2" customFormat="1" ht="24.15" customHeight="1">
      <c r="A1920" s="40"/>
      <c r="B1920" s="41"/>
      <c r="C1920" s="230" t="s">
        <v>2131</v>
      </c>
      <c r="D1920" s="230" t="s">
        <v>204</v>
      </c>
      <c r="E1920" s="231" t="s">
        <v>2132</v>
      </c>
      <c r="F1920" s="232" t="s">
        <v>2133</v>
      </c>
      <c r="G1920" s="233" t="s">
        <v>844</v>
      </c>
      <c r="H1920" s="234">
        <v>59.700000000000003</v>
      </c>
      <c r="I1920" s="235"/>
      <c r="J1920" s="236">
        <f>ROUND(I1920*H1920,2)</f>
        <v>0</v>
      </c>
      <c r="K1920" s="232" t="s">
        <v>208</v>
      </c>
      <c r="L1920" s="46"/>
      <c r="M1920" s="237" t="s">
        <v>1</v>
      </c>
      <c r="N1920" s="238" t="s">
        <v>38</v>
      </c>
      <c r="O1920" s="93"/>
      <c r="P1920" s="239">
        <f>O1920*H1920</f>
        <v>0</v>
      </c>
      <c r="Q1920" s="239">
        <v>0.0013780000000000001</v>
      </c>
      <c r="R1920" s="239">
        <f>Q1920*H1920</f>
        <v>0.082266600000000009</v>
      </c>
      <c r="S1920" s="239">
        <v>0</v>
      </c>
      <c r="T1920" s="240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41" t="s">
        <v>317</v>
      </c>
      <c r="AT1920" s="241" t="s">
        <v>204</v>
      </c>
      <c r="AU1920" s="241" t="s">
        <v>82</v>
      </c>
      <c r="AY1920" s="19" t="s">
        <v>202</v>
      </c>
      <c r="BE1920" s="242">
        <f>IF(N1920="základní",J1920,0)</f>
        <v>0</v>
      </c>
      <c r="BF1920" s="242">
        <f>IF(N1920="snížená",J1920,0)</f>
        <v>0</v>
      </c>
      <c r="BG1920" s="242">
        <f>IF(N1920="zákl. přenesená",J1920,0)</f>
        <v>0</v>
      </c>
      <c r="BH1920" s="242">
        <f>IF(N1920="sníž. přenesená",J1920,0)</f>
        <v>0</v>
      </c>
      <c r="BI1920" s="242">
        <f>IF(N1920="nulová",J1920,0)</f>
        <v>0</v>
      </c>
      <c r="BJ1920" s="19" t="s">
        <v>80</v>
      </c>
      <c r="BK1920" s="242">
        <f>ROUND(I1920*H1920,2)</f>
        <v>0</v>
      </c>
      <c r="BL1920" s="19" t="s">
        <v>317</v>
      </c>
      <c r="BM1920" s="241" t="s">
        <v>2134</v>
      </c>
    </row>
    <row r="1921" s="13" customFormat="1">
      <c r="A1921" s="13"/>
      <c r="B1921" s="243"/>
      <c r="C1921" s="244"/>
      <c r="D1921" s="245" t="s">
        <v>211</v>
      </c>
      <c r="E1921" s="246" t="s">
        <v>1</v>
      </c>
      <c r="F1921" s="247" t="s">
        <v>2135</v>
      </c>
      <c r="G1921" s="244"/>
      <c r="H1921" s="246" t="s">
        <v>1</v>
      </c>
      <c r="I1921" s="248"/>
      <c r="J1921" s="244"/>
      <c r="K1921" s="244"/>
      <c r="L1921" s="249"/>
      <c r="M1921" s="250"/>
      <c r="N1921" s="251"/>
      <c r="O1921" s="251"/>
      <c r="P1921" s="251"/>
      <c r="Q1921" s="251"/>
      <c r="R1921" s="251"/>
      <c r="S1921" s="251"/>
      <c r="T1921" s="25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3" t="s">
        <v>211</v>
      </c>
      <c r="AU1921" s="253" t="s">
        <v>82</v>
      </c>
      <c r="AV1921" s="13" t="s">
        <v>80</v>
      </c>
      <c r="AW1921" s="13" t="s">
        <v>30</v>
      </c>
      <c r="AX1921" s="13" t="s">
        <v>73</v>
      </c>
      <c r="AY1921" s="253" t="s">
        <v>202</v>
      </c>
    </row>
    <row r="1922" s="14" customFormat="1">
      <c r="A1922" s="14"/>
      <c r="B1922" s="254"/>
      <c r="C1922" s="255"/>
      <c r="D1922" s="245" t="s">
        <v>211</v>
      </c>
      <c r="E1922" s="256" t="s">
        <v>1</v>
      </c>
      <c r="F1922" s="257" t="s">
        <v>2136</v>
      </c>
      <c r="G1922" s="255"/>
      <c r="H1922" s="258">
        <v>47.700000000000003</v>
      </c>
      <c r="I1922" s="259"/>
      <c r="J1922" s="255"/>
      <c r="K1922" s="255"/>
      <c r="L1922" s="260"/>
      <c r="M1922" s="261"/>
      <c r="N1922" s="262"/>
      <c r="O1922" s="262"/>
      <c r="P1922" s="262"/>
      <c r="Q1922" s="262"/>
      <c r="R1922" s="262"/>
      <c r="S1922" s="262"/>
      <c r="T1922" s="263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4" t="s">
        <v>211</v>
      </c>
      <c r="AU1922" s="264" t="s">
        <v>82</v>
      </c>
      <c r="AV1922" s="14" t="s">
        <v>82</v>
      </c>
      <c r="AW1922" s="14" t="s">
        <v>30</v>
      </c>
      <c r="AX1922" s="14" t="s">
        <v>73</v>
      </c>
      <c r="AY1922" s="264" t="s">
        <v>202</v>
      </c>
    </row>
    <row r="1923" s="13" customFormat="1">
      <c r="A1923" s="13"/>
      <c r="B1923" s="243"/>
      <c r="C1923" s="244"/>
      <c r="D1923" s="245" t="s">
        <v>211</v>
      </c>
      <c r="E1923" s="246" t="s">
        <v>1</v>
      </c>
      <c r="F1923" s="247" t="s">
        <v>2137</v>
      </c>
      <c r="G1923" s="244"/>
      <c r="H1923" s="246" t="s">
        <v>1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3" t="s">
        <v>211</v>
      </c>
      <c r="AU1923" s="253" t="s">
        <v>82</v>
      </c>
      <c r="AV1923" s="13" t="s">
        <v>80</v>
      </c>
      <c r="AW1923" s="13" t="s">
        <v>30</v>
      </c>
      <c r="AX1923" s="13" t="s">
        <v>73</v>
      </c>
      <c r="AY1923" s="253" t="s">
        <v>202</v>
      </c>
    </row>
    <row r="1924" s="14" customFormat="1">
      <c r="A1924" s="14"/>
      <c r="B1924" s="254"/>
      <c r="C1924" s="255"/>
      <c r="D1924" s="245" t="s">
        <v>211</v>
      </c>
      <c r="E1924" s="256" t="s">
        <v>1</v>
      </c>
      <c r="F1924" s="257" t="s">
        <v>2138</v>
      </c>
      <c r="G1924" s="255"/>
      <c r="H1924" s="258">
        <v>12</v>
      </c>
      <c r="I1924" s="259"/>
      <c r="J1924" s="255"/>
      <c r="K1924" s="255"/>
      <c r="L1924" s="260"/>
      <c r="M1924" s="261"/>
      <c r="N1924" s="262"/>
      <c r="O1924" s="262"/>
      <c r="P1924" s="262"/>
      <c r="Q1924" s="262"/>
      <c r="R1924" s="262"/>
      <c r="S1924" s="262"/>
      <c r="T1924" s="26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64" t="s">
        <v>211</v>
      </c>
      <c r="AU1924" s="264" t="s">
        <v>82</v>
      </c>
      <c r="AV1924" s="14" t="s">
        <v>82</v>
      </c>
      <c r="AW1924" s="14" t="s">
        <v>30</v>
      </c>
      <c r="AX1924" s="14" t="s">
        <v>73</v>
      </c>
      <c r="AY1924" s="264" t="s">
        <v>202</v>
      </c>
    </row>
    <row r="1925" s="15" customFormat="1">
      <c r="A1925" s="15"/>
      <c r="B1925" s="265"/>
      <c r="C1925" s="266"/>
      <c r="D1925" s="245" t="s">
        <v>211</v>
      </c>
      <c r="E1925" s="267" t="s">
        <v>1</v>
      </c>
      <c r="F1925" s="268" t="s">
        <v>222</v>
      </c>
      <c r="G1925" s="266"/>
      <c r="H1925" s="269">
        <v>59.700000000000003</v>
      </c>
      <c r="I1925" s="270"/>
      <c r="J1925" s="266"/>
      <c r="K1925" s="266"/>
      <c r="L1925" s="271"/>
      <c r="M1925" s="272"/>
      <c r="N1925" s="273"/>
      <c r="O1925" s="273"/>
      <c r="P1925" s="273"/>
      <c r="Q1925" s="273"/>
      <c r="R1925" s="273"/>
      <c r="S1925" s="273"/>
      <c r="T1925" s="274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75" t="s">
        <v>211</v>
      </c>
      <c r="AU1925" s="275" t="s">
        <v>82</v>
      </c>
      <c r="AV1925" s="15" t="s">
        <v>209</v>
      </c>
      <c r="AW1925" s="15" t="s">
        <v>30</v>
      </c>
      <c r="AX1925" s="15" t="s">
        <v>80</v>
      </c>
      <c r="AY1925" s="275" t="s">
        <v>202</v>
      </c>
    </row>
    <row r="1926" s="2" customFormat="1" ht="16.5" customHeight="1">
      <c r="A1926" s="40"/>
      <c r="B1926" s="41"/>
      <c r="C1926" s="230" t="s">
        <v>2139</v>
      </c>
      <c r="D1926" s="230" t="s">
        <v>204</v>
      </c>
      <c r="E1926" s="231" t="s">
        <v>2140</v>
      </c>
      <c r="F1926" s="232" t="s">
        <v>2141</v>
      </c>
      <c r="G1926" s="233" t="s">
        <v>466</v>
      </c>
      <c r="H1926" s="234">
        <v>1</v>
      </c>
      <c r="I1926" s="235"/>
      <c r="J1926" s="236">
        <f>ROUND(I1926*H1926,2)</f>
        <v>0</v>
      </c>
      <c r="K1926" s="232" t="s">
        <v>208</v>
      </c>
      <c r="L1926" s="46"/>
      <c r="M1926" s="237" t="s">
        <v>1</v>
      </c>
      <c r="N1926" s="238" t="s">
        <v>38</v>
      </c>
      <c r="O1926" s="93"/>
      <c r="P1926" s="239">
        <f>O1926*H1926</f>
        <v>0</v>
      </c>
      <c r="Q1926" s="239">
        <v>0.030896</v>
      </c>
      <c r="R1926" s="239">
        <f>Q1926*H1926</f>
        <v>0.030896</v>
      </c>
      <c r="S1926" s="239">
        <v>0</v>
      </c>
      <c r="T1926" s="240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41" t="s">
        <v>317</v>
      </c>
      <c r="AT1926" s="241" t="s">
        <v>204</v>
      </c>
      <c r="AU1926" s="241" t="s">
        <v>82</v>
      </c>
      <c r="AY1926" s="19" t="s">
        <v>202</v>
      </c>
      <c r="BE1926" s="242">
        <f>IF(N1926="základní",J1926,0)</f>
        <v>0</v>
      </c>
      <c r="BF1926" s="242">
        <f>IF(N1926="snížená",J1926,0)</f>
        <v>0</v>
      </c>
      <c r="BG1926" s="242">
        <f>IF(N1926="zákl. přenesená",J1926,0)</f>
        <v>0</v>
      </c>
      <c r="BH1926" s="242">
        <f>IF(N1926="sníž. přenesená",J1926,0)</f>
        <v>0</v>
      </c>
      <c r="BI1926" s="242">
        <f>IF(N1926="nulová",J1926,0)</f>
        <v>0</v>
      </c>
      <c r="BJ1926" s="19" t="s">
        <v>80</v>
      </c>
      <c r="BK1926" s="242">
        <f>ROUND(I1926*H1926,2)</f>
        <v>0</v>
      </c>
      <c r="BL1926" s="19" t="s">
        <v>317</v>
      </c>
      <c r="BM1926" s="241" t="s">
        <v>2142</v>
      </c>
    </row>
    <row r="1927" s="2" customFormat="1" ht="24.15" customHeight="1">
      <c r="A1927" s="40"/>
      <c r="B1927" s="41"/>
      <c r="C1927" s="230" t="s">
        <v>2143</v>
      </c>
      <c r="D1927" s="230" t="s">
        <v>204</v>
      </c>
      <c r="E1927" s="231" t="s">
        <v>2144</v>
      </c>
      <c r="F1927" s="232" t="s">
        <v>2145</v>
      </c>
      <c r="G1927" s="233" t="s">
        <v>297</v>
      </c>
      <c r="H1927" s="234">
        <v>0.40000000000000002</v>
      </c>
      <c r="I1927" s="235"/>
      <c r="J1927" s="236">
        <f>ROUND(I1927*H1927,2)</f>
        <v>0</v>
      </c>
      <c r="K1927" s="232" t="s">
        <v>208</v>
      </c>
      <c r="L1927" s="46"/>
      <c r="M1927" s="237" t="s">
        <v>1</v>
      </c>
      <c r="N1927" s="238" t="s">
        <v>38</v>
      </c>
      <c r="O1927" s="93"/>
      <c r="P1927" s="239">
        <f>O1927*H1927</f>
        <v>0</v>
      </c>
      <c r="Q1927" s="239">
        <v>0</v>
      </c>
      <c r="R1927" s="239">
        <f>Q1927*H1927</f>
        <v>0</v>
      </c>
      <c r="S1927" s="239">
        <v>0</v>
      </c>
      <c r="T1927" s="240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41" t="s">
        <v>317</v>
      </c>
      <c r="AT1927" s="241" t="s">
        <v>204</v>
      </c>
      <c r="AU1927" s="241" t="s">
        <v>82</v>
      </c>
      <c r="AY1927" s="19" t="s">
        <v>202</v>
      </c>
      <c r="BE1927" s="242">
        <f>IF(N1927="základní",J1927,0)</f>
        <v>0</v>
      </c>
      <c r="BF1927" s="242">
        <f>IF(N1927="snížená",J1927,0)</f>
        <v>0</v>
      </c>
      <c r="BG1927" s="242">
        <f>IF(N1927="zákl. přenesená",J1927,0)</f>
        <v>0</v>
      </c>
      <c r="BH1927" s="242">
        <f>IF(N1927="sníž. přenesená",J1927,0)</f>
        <v>0</v>
      </c>
      <c r="BI1927" s="242">
        <f>IF(N1927="nulová",J1927,0)</f>
        <v>0</v>
      </c>
      <c r="BJ1927" s="19" t="s">
        <v>80</v>
      </c>
      <c r="BK1927" s="242">
        <f>ROUND(I1927*H1927,2)</f>
        <v>0</v>
      </c>
      <c r="BL1927" s="19" t="s">
        <v>317</v>
      </c>
      <c r="BM1927" s="241" t="s">
        <v>2146</v>
      </c>
    </row>
    <row r="1928" s="2" customFormat="1" ht="24.15" customHeight="1">
      <c r="A1928" s="40"/>
      <c r="B1928" s="41"/>
      <c r="C1928" s="230" t="s">
        <v>2147</v>
      </c>
      <c r="D1928" s="230" t="s">
        <v>204</v>
      </c>
      <c r="E1928" s="231" t="s">
        <v>2148</v>
      </c>
      <c r="F1928" s="232" t="s">
        <v>2145</v>
      </c>
      <c r="G1928" s="233" t="s">
        <v>297</v>
      </c>
      <c r="H1928" s="234">
        <v>0.40000000000000002</v>
      </c>
      <c r="I1928" s="235"/>
      <c r="J1928" s="236">
        <f>ROUND(I1928*H1928,2)</f>
        <v>0</v>
      </c>
      <c r="K1928" s="232" t="s">
        <v>208</v>
      </c>
      <c r="L1928" s="46"/>
      <c r="M1928" s="237" t="s">
        <v>1</v>
      </c>
      <c r="N1928" s="238" t="s">
        <v>38</v>
      </c>
      <c r="O1928" s="93"/>
      <c r="P1928" s="239">
        <f>O1928*H1928</f>
        <v>0</v>
      </c>
      <c r="Q1928" s="239">
        <v>0</v>
      </c>
      <c r="R1928" s="239">
        <f>Q1928*H1928</f>
        <v>0</v>
      </c>
      <c r="S1928" s="239">
        <v>0</v>
      </c>
      <c r="T1928" s="240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41" t="s">
        <v>317</v>
      </c>
      <c r="AT1928" s="241" t="s">
        <v>204</v>
      </c>
      <c r="AU1928" s="241" t="s">
        <v>82</v>
      </c>
      <c r="AY1928" s="19" t="s">
        <v>202</v>
      </c>
      <c r="BE1928" s="242">
        <f>IF(N1928="základní",J1928,0)</f>
        <v>0</v>
      </c>
      <c r="BF1928" s="242">
        <f>IF(N1928="snížená",J1928,0)</f>
        <v>0</v>
      </c>
      <c r="BG1928" s="242">
        <f>IF(N1928="zákl. přenesená",J1928,0)</f>
        <v>0</v>
      </c>
      <c r="BH1928" s="242">
        <f>IF(N1928="sníž. přenesená",J1928,0)</f>
        <v>0</v>
      </c>
      <c r="BI1928" s="242">
        <f>IF(N1928="nulová",J1928,0)</f>
        <v>0</v>
      </c>
      <c r="BJ1928" s="19" t="s">
        <v>80</v>
      </c>
      <c r="BK1928" s="242">
        <f>ROUND(I1928*H1928,2)</f>
        <v>0</v>
      </c>
      <c r="BL1928" s="19" t="s">
        <v>317</v>
      </c>
      <c r="BM1928" s="241" t="s">
        <v>2149</v>
      </c>
    </row>
    <row r="1929" s="12" customFormat="1" ht="22.8" customHeight="1">
      <c r="A1929" s="12"/>
      <c r="B1929" s="214"/>
      <c r="C1929" s="215"/>
      <c r="D1929" s="216" t="s">
        <v>72</v>
      </c>
      <c r="E1929" s="228" t="s">
        <v>2150</v>
      </c>
      <c r="F1929" s="228" t="s">
        <v>2151</v>
      </c>
      <c r="G1929" s="215"/>
      <c r="H1929" s="215"/>
      <c r="I1929" s="218"/>
      <c r="J1929" s="229">
        <f>BK1929</f>
        <v>0</v>
      </c>
      <c r="K1929" s="215"/>
      <c r="L1929" s="220"/>
      <c r="M1929" s="221"/>
      <c r="N1929" s="222"/>
      <c r="O1929" s="222"/>
      <c r="P1929" s="223">
        <f>SUM(P1930:P1971)</f>
        <v>0</v>
      </c>
      <c r="Q1929" s="222"/>
      <c r="R1929" s="223">
        <f>SUM(R1930:R1971)</f>
        <v>10.835899460186999</v>
      </c>
      <c r="S1929" s="222"/>
      <c r="T1929" s="224">
        <f>SUM(T1930:T1971)</f>
        <v>0</v>
      </c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R1929" s="225" t="s">
        <v>82</v>
      </c>
      <c r="AT1929" s="226" t="s">
        <v>72</v>
      </c>
      <c r="AU1929" s="226" t="s">
        <v>80</v>
      </c>
      <c r="AY1929" s="225" t="s">
        <v>202</v>
      </c>
      <c r="BK1929" s="227">
        <f>SUM(BK1930:BK1971)</f>
        <v>0</v>
      </c>
    </row>
    <row r="1930" s="2" customFormat="1" ht="24.15" customHeight="1">
      <c r="A1930" s="40"/>
      <c r="B1930" s="41"/>
      <c r="C1930" s="230" t="s">
        <v>2152</v>
      </c>
      <c r="D1930" s="230" t="s">
        <v>204</v>
      </c>
      <c r="E1930" s="231" t="s">
        <v>2153</v>
      </c>
      <c r="F1930" s="232" t="s">
        <v>2154</v>
      </c>
      <c r="G1930" s="233" t="s">
        <v>254</v>
      </c>
      <c r="H1930" s="234">
        <v>586.01999999999998</v>
      </c>
      <c r="I1930" s="235"/>
      <c r="J1930" s="236">
        <f>ROUND(I1930*H1930,2)</f>
        <v>0</v>
      </c>
      <c r="K1930" s="232" t="s">
        <v>208</v>
      </c>
      <c r="L1930" s="46"/>
      <c r="M1930" s="237" t="s">
        <v>1</v>
      </c>
      <c r="N1930" s="238" t="s">
        <v>38</v>
      </c>
      <c r="O1930" s="93"/>
      <c r="P1930" s="239">
        <f>O1930*H1930</f>
        <v>0</v>
      </c>
      <c r="Q1930" s="239">
        <v>6.2000000000000003E-05</v>
      </c>
      <c r="R1930" s="239">
        <f>Q1930*H1930</f>
        <v>0.036333240000000003</v>
      </c>
      <c r="S1930" s="239">
        <v>0</v>
      </c>
      <c r="T1930" s="240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41" t="s">
        <v>317</v>
      </c>
      <c r="AT1930" s="241" t="s">
        <v>204</v>
      </c>
      <c r="AU1930" s="241" t="s">
        <v>82</v>
      </c>
      <c r="AY1930" s="19" t="s">
        <v>202</v>
      </c>
      <c r="BE1930" s="242">
        <f>IF(N1930="základní",J1930,0)</f>
        <v>0</v>
      </c>
      <c r="BF1930" s="242">
        <f>IF(N1930="snížená",J1930,0)</f>
        <v>0</v>
      </c>
      <c r="BG1930" s="242">
        <f>IF(N1930="zákl. přenesená",J1930,0)</f>
        <v>0</v>
      </c>
      <c r="BH1930" s="242">
        <f>IF(N1930="sníž. přenesená",J1930,0)</f>
        <v>0</v>
      </c>
      <c r="BI1930" s="242">
        <f>IF(N1930="nulová",J1930,0)</f>
        <v>0</v>
      </c>
      <c r="BJ1930" s="19" t="s">
        <v>80</v>
      </c>
      <c r="BK1930" s="242">
        <f>ROUND(I1930*H1930,2)</f>
        <v>0</v>
      </c>
      <c r="BL1930" s="19" t="s">
        <v>317</v>
      </c>
      <c r="BM1930" s="241" t="s">
        <v>2155</v>
      </c>
    </row>
    <row r="1931" s="13" customFormat="1">
      <c r="A1931" s="13"/>
      <c r="B1931" s="243"/>
      <c r="C1931" s="244"/>
      <c r="D1931" s="245" t="s">
        <v>211</v>
      </c>
      <c r="E1931" s="246" t="s">
        <v>1</v>
      </c>
      <c r="F1931" s="247" t="s">
        <v>1923</v>
      </c>
      <c r="G1931" s="244"/>
      <c r="H1931" s="246" t="s">
        <v>1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3" t="s">
        <v>211</v>
      </c>
      <c r="AU1931" s="253" t="s">
        <v>82</v>
      </c>
      <c r="AV1931" s="13" t="s">
        <v>80</v>
      </c>
      <c r="AW1931" s="13" t="s">
        <v>30</v>
      </c>
      <c r="AX1931" s="13" t="s">
        <v>73</v>
      </c>
      <c r="AY1931" s="253" t="s">
        <v>202</v>
      </c>
    </row>
    <row r="1932" s="14" customFormat="1">
      <c r="A1932" s="14"/>
      <c r="B1932" s="254"/>
      <c r="C1932" s="255"/>
      <c r="D1932" s="245" t="s">
        <v>211</v>
      </c>
      <c r="E1932" s="256" t="s">
        <v>1</v>
      </c>
      <c r="F1932" s="257" t="s">
        <v>1924</v>
      </c>
      <c r="G1932" s="255"/>
      <c r="H1932" s="258">
        <v>586.01999999999998</v>
      </c>
      <c r="I1932" s="259"/>
      <c r="J1932" s="255"/>
      <c r="K1932" s="255"/>
      <c r="L1932" s="260"/>
      <c r="M1932" s="261"/>
      <c r="N1932" s="262"/>
      <c r="O1932" s="262"/>
      <c r="P1932" s="262"/>
      <c r="Q1932" s="262"/>
      <c r="R1932" s="262"/>
      <c r="S1932" s="262"/>
      <c r="T1932" s="26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4" t="s">
        <v>211</v>
      </c>
      <c r="AU1932" s="264" t="s">
        <v>82</v>
      </c>
      <c r="AV1932" s="14" t="s">
        <v>82</v>
      </c>
      <c r="AW1932" s="14" t="s">
        <v>30</v>
      </c>
      <c r="AX1932" s="14" t="s">
        <v>80</v>
      </c>
      <c r="AY1932" s="264" t="s">
        <v>202</v>
      </c>
    </row>
    <row r="1933" s="2" customFormat="1" ht="24.15" customHeight="1">
      <c r="A1933" s="40"/>
      <c r="B1933" s="41"/>
      <c r="C1933" s="287" t="s">
        <v>2156</v>
      </c>
      <c r="D1933" s="287" t="s">
        <v>534</v>
      </c>
      <c r="E1933" s="288" t="s">
        <v>2157</v>
      </c>
      <c r="F1933" s="289" t="s">
        <v>2158</v>
      </c>
      <c r="G1933" s="290" t="s">
        <v>466</v>
      </c>
      <c r="H1933" s="291">
        <v>5918.8019999999997</v>
      </c>
      <c r="I1933" s="292"/>
      <c r="J1933" s="293">
        <f>ROUND(I1933*H1933,2)</f>
        <v>0</v>
      </c>
      <c r="K1933" s="289" t="s">
        <v>208</v>
      </c>
      <c r="L1933" s="294"/>
      <c r="M1933" s="295" t="s">
        <v>1</v>
      </c>
      <c r="N1933" s="296" t="s">
        <v>38</v>
      </c>
      <c r="O1933" s="93"/>
      <c r="P1933" s="239">
        <f>O1933*H1933</f>
        <v>0</v>
      </c>
      <c r="Q1933" s="239">
        <v>0.00173</v>
      </c>
      <c r="R1933" s="239">
        <f>Q1933*H1933</f>
        <v>10.23952746</v>
      </c>
      <c r="S1933" s="239">
        <v>0</v>
      </c>
      <c r="T1933" s="240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41" t="s">
        <v>442</v>
      </c>
      <c r="AT1933" s="241" t="s">
        <v>534</v>
      </c>
      <c r="AU1933" s="241" t="s">
        <v>82</v>
      </c>
      <c r="AY1933" s="19" t="s">
        <v>202</v>
      </c>
      <c r="BE1933" s="242">
        <f>IF(N1933="základní",J1933,0)</f>
        <v>0</v>
      </c>
      <c r="BF1933" s="242">
        <f>IF(N1933="snížená",J1933,0)</f>
        <v>0</v>
      </c>
      <c r="BG1933" s="242">
        <f>IF(N1933="zákl. přenesená",J1933,0)</f>
        <v>0</v>
      </c>
      <c r="BH1933" s="242">
        <f>IF(N1933="sníž. přenesená",J1933,0)</f>
        <v>0</v>
      </c>
      <c r="BI1933" s="242">
        <f>IF(N1933="nulová",J1933,0)</f>
        <v>0</v>
      </c>
      <c r="BJ1933" s="19" t="s">
        <v>80</v>
      </c>
      <c r="BK1933" s="242">
        <f>ROUND(I1933*H1933,2)</f>
        <v>0</v>
      </c>
      <c r="BL1933" s="19" t="s">
        <v>317</v>
      </c>
      <c r="BM1933" s="241" t="s">
        <v>2159</v>
      </c>
    </row>
    <row r="1934" s="2" customFormat="1">
      <c r="A1934" s="40"/>
      <c r="B1934" s="41"/>
      <c r="C1934" s="42"/>
      <c r="D1934" s="245" t="s">
        <v>586</v>
      </c>
      <c r="E1934" s="42"/>
      <c r="F1934" s="297" t="s">
        <v>2160</v>
      </c>
      <c r="G1934" s="42"/>
      <c r="H1934" s="42"/>
      <c r="I1934" s="298"/>
      <c r="J1934" s="42"/>
      <c r="K1934" s="42"/>
      <c r="L1934" s="46"/>
      <c r="M1934" s="299"/>
      <c r="N1934" s="300"/>
      <c r="O1934" s="93"/>
      <c r="P1934" s="93"/>
      <c r="Q1934" s="93"/>
      <c r="R1934" s="93"/>
      <c r="S1934" s="93"/>
      <c r="T1934" s="94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586</v>
      </c>
      <c r="AU1934" s="19" t="s">
        <v>82</v>
      </c>
    </row>
    <row r="1935" s="14" customFormat="1">
      <c r="A1935" s="14"/>
      <c r="B1935" s="254"/>
      <c r="C1935" s="255"/>
      <c r="D1935" s="245" t="s">
        <v>211</v>
      </c>
      <c r="E1935" s="256" t="s">
        <v>1</v>
      </c>
      <c r="F1935" s="257" t="s">
        <v>2161</v>
      </c>
      <c r="G1935" s="255"/>
      <c r="H1935" s="258">
        <v>5918.8019999999997</v>
      </c>
      <c r="I1935" s="259"/>
      <c r="J1935" s="255"/>
      <c r="K1935" s="255"/>
      <c r="L1935" s="260"/>
      <c r="M1935" s="261"/>
      <c r="N1935" s="262"/>
      <c r="O1935" s="262"/>
      <c r="P1935" s="262"/>
      <c r="Q1935" s="262"/>
      <c r="R1935" s="262"/>
      <c r="S1935" s="262"/>
      <c r="T1935" s="263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4" t="s">
        <v>211</v>
      </c>
      <c r="AU1935" s="264" t="s">
        <v>82</v>
      </c>
      <c r="AV1935" s="14" t="s">
        <v>82</v>
      </c>
      <c r="AW1935" s="14" t="s">
        <v>30</v>
      </c>
      <c r="AX1935" s="14" t="s">
        <v>80</v>
      </c>
      <c r="AY1935" s="264" t="s">
        <v>202</v>
      </c>
    </row>
    <row r="1936" s="2" customFormat="1" ht="24.15" customHeight="1">
      <c r="A1936" s="40"/>
      <c r="B1936" s="41"/>
      <c r="C1936" s="230" t="s">
        <v>2162</v>
      </c>
      <c r="D1936" s="230" t="s">
        <v>204</v>
      </c>
      <c r="E1936" s="231" t="s">
        <v>2163</v>
      </c>
      <c r="F1936" s="232" t="s">
        <v>2164</v>
      </c>
      <c r="G1936" s="233" t="s">
        <v>254</v>
      </c>
      <c r="H1936" s="234">
        <v>586.01999999999998</v>
      </c>
      <c r="I1936" s="235"/>
      <c r="J1936" s="236">
        <f>ROUND(I1936*H1936,2)</f>
        <v>0</v>
      </c>
      <c r="K1936" s="232" t="s">
        <v>208</v>
      </c>
      <c r="L1936" s="46"/>
      <c r="M1936" s="237" t="s">
        <v>1</v>
      </c>
      <c r="N1936" s="238" t="s">
        <v>38</v>
      </c>
      <c r="O1936" s="93"/>
      <c r="P1936" s="239">
        <f>O1936*H1936</f>
        <v>0</v>
      </c>
      <c r="Q1936" s="239">
        <v>0</v>
      </c>
      <c r="R1936" s="239">
        <f>Q1936*H1936</f>
        <v>0</v>
      </c>
      <c r="S1936" s="239">
        <v>0</v>
      </c>
      <c r="T1936" s="240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41" t="s">
        <v>317</v>
      </c>
      <c r="AT1936" s="241" t="s">
        <v>204</v>
      </c>
      <c r="AU1936" s="241" t="s">
        <v>82</v>
      </c>
      <c r="AY1936" s="19" t="s">
        <v>202</v>
      </c>
      <c r="BE1936" s="242">
        <f>IF(N1936="základní",J1936,0)</f>
        <v>0</v>
      </c>
      <c r="BF1936" s="242">
        <f>IF(N1936="snížená",J1936,0)</f>
        <v>0</v>
      </c>
      <c r="BG1936" s="242">
        <f>IF(N1936="zákl. přenesená",J1936,0)</f>
        <v>0</v>
      </c>
      <c r="BH1936" s="242">
        <f>IF(N1936="sníž. přenesená",J1936,0)</f>
        <v>0</v>
      </c>
      <c r="BI1936" s="242">
        <f>IF(N1936="nulová",J1936,0)</f>
        <v>0</v>
      </c>
      <c r="BJ1936" s="19" t="s">
        <v>80</v>
      </c>
      <c r="BK1936" s="242">
        <f>ROUND(I1936*H1936,2)</f>
        <v>0</v>
      </c>
      <c r="BL1936" s="19" t="s">
        <v>317</v>
      </c>
      <c r="BM1936" s="241" t="s">
        <v>2165</v>
      </c>
    </row>
    <row r="1937" s="2" customFormat="1" ht="24.15" customHeight="1">
      <c r="A1937" s="40"/>
      <c r="B1937" s="41"/>
      <c r="C1937" s="230" t="s">
        <v>2166</v>
      </c>
      <c r="D1937" s="230" t="s">
        <v>204</v>
      </c>
      <c r="E1937" s="231" t="s">
        <v>2167</v>
      </c>
      <c r="F1937" s="232" t="s">
        <v>2168</v>
      </c>
      <c r="G1937" s="233" t="s">
        <v>844</v>
      </c>
      <c r="H1937" s="234">
        <v>60.490000000000002</v>
      </c>
      <c r="I1937" s="235"/>
      <c r="J1937" s="236">
        <f>ROUND(I1937*H1937,2)</f>
        <v>0</v>
      </c>
      <c r="K1937" s="232" t="s">
        <v>208</v>
      </c>
      <c r="L1937" s="46"/>
      <c r="M1937" s="237" t="s">
        <v>1</v>
      </c>
      <c r="N1937" s="238" t="s">
        <v>38</v>
      </c>
      <c r="O1937" s="93"/>
      <c r="P1937" s="239">
        <f>O1937*H1937</f>
        <v>0</v>
      </c>
      <c r="Q1937" s="239">
        <v>0.0018002463</v>
      </c>
      <c r="R1937" s="239">
        <f>Q1937*H1937</f>
        <v>0.108896898687</v>
      </c>
      <c r="S1937" s="239">
        <v>0</v>
      </c>
      <c r="T1937" s="240">
        <f>S1937*H1937</f>
        <v>0</v>
      </c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R1937" s="241" t="s">
        <v>317</v>
      </c>
      <c r="AT1937" s="241" t="s">
        <v>204</v>
      </c>
      <c r="AU1937" s="241" t="s">
        <v>82</v>
      </c>
      <c r="AY1937" s="19" t="s">
        <v>202</v>
      </c>
      <c r="BE1937" s="242">
        <f>IF(N1937="základní",J1937,0)</f>
        <v>0</v>
      </c>
      <c r="BF1937" s="242">
        <f>IF(N1937="snížená",J1937,0)</f>
        <v>0</v>
      </c>
      <c r="BG1937" s="242">
        <f>IF(N1937="zákl. přenesená",J1937,0)</f>
        <v>0</v>
      </c>
      <c r="BH1937" s="242">
        <f>IF(N1937="sníž. přenesená",J1937,0)</f>
        <v>0</v>
      </c>
      <c r="BI1937" s="242">
        <f>IF(N1937="nulová",J1937,0)</f>
        <v>0</v>
      </c>
      <c r="BJ1937" s="19" t="s">
        <v>80</v>
      </c>
      <c r="BK1937" s="242">
        <f>ROUND(I1937*H1937,2)</f>
        <v>0</v>
      </c>
      <c r="BL1937" s="19" t="s">
        <v>317</v>
      </c>
      <c r="BM1937" s="241" t="s">
        <v>2169</v>
      </c>
    </row>
    <row r="1938" s="13" customFormat="1">
      <c r="A1938" s="13"/>
      <c r="B1938" s="243"/>
      <c r="C1938" s="244"/>
      <c r="D1938" s="245" t="s">
        <v>211</v>
      </c>
      <c r="E1938" s="246" t="s">
        <v>1</v>
      </c>
      <c r="F1938" s="247" t="s">
        <v>2170</v>
      </c>
      <c r="G1938" s="244"/>
      <c r="H1938" s="246" t="s">
        <v>1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3" t="s">
        <v>211</v>
      </c>
      <c r="AU1938" s="253" t="s">
        <v>82</v>
      </c>
      <c r="AV1938" s="13" t="s">
        <v>80</v>
      </c>
      <c r="AW1938" s="13" t="s">
        <v>30</v>
      </c>
      <c r="AX1938" s="13" t="s">
        <v>73</v>
      </c>
      <c r="AY1938" s="253" t="s">
        <v>202</v>
      </c>
    </row>
    <row r="1939" s="14" customFormat="1">
      <c r="A1939" s="14"/>
      <c r="B1939" s="254"/>
      <c r="C1939" s="255"/>
      <c r="D1939" s="245" t="s">
        <v>211</v>
      </c>
      <c r="E1939" s="256" t="s">
        <v>1</v>
      </c>
      <c r="F1939" s="257" t="s">
        <v>2171</v>
      </c>
      <c r="G1939" s="255"/>
      <c r="H1939" s="258">
        <v>60.490000000000002</v>
      </c>
      <c r="I1939" s="259"/>
      <c r="J1939" s="255"/>
      <c r="K1939" s="255"/>
      <c r="L1939" s="260"/>
      <c r="M1939" s="261"/>
      <c r="N1939" s="262"/>
      <c r="O1939" s="262"/>
      <c r="P1939" s="262"/>
      <c r="Q1939" s="262"/>
      <c r="R1939" s="262"/>
      <c r="S1939" s="262"/>
      <c r="T1939" s="26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4" t="s">
        <v>211</v>
      </c>
      <c r="AU1939" s="264" t="s">
        <v>82</v>
      </c>
      <c r="AV1939" s="14" t="s">
        <v>82</v>
      </c>
      <c r="AW1939" s="14" t="s">
        <v>30</v>
      </c>
      <c r="AX1939" s="14" t="s">
        <v>80</v>
      </c>
      <c r="AY1939" s="264" t="s">
        <v>202</v>
      </c>
    </row>
    <row r="1940" s="2" customFormat="1" ht="21.75" customHeight="1">
      <c r="A1940" s="40"/>
      <c r="B1940" s="41"/>
      <c r="C1940" s="287" t="s">
        <v>2172</v>
      </c>
      <c r="D1940" s="287" t="s">
        <v>534</v>
      </c>
      <c r="E1940" s="288" t="s">
        <v>2173</v>
      </c>
      <c r="F1940" s="289" t="s">
        <v>2174</v>
      </c>
      <c r="G1940" s="290" t="s">
        <v>466</v>
      </c>
      <c r="H1940" s="291">
        <v>155.762</v>
      </c>
      <c r="I1940" s="292"/>
      <c r="J1940" s="293">
        <f>ROUND(I1940*H1940,2)</f>
        <v>0</v>
      </c>
      <c r="K1940" s="289" t="s">
        <v>208</v>
      </c>
      <c r="L1940" s="294"/>
      <c r="M1940" s="295" t="s">
        <v>1</v>
      </c>
      <c r="N1940" s="296" t="s">
        <v>38</v>
      </c>
      <c r="O1940" s="93"/>
      <c r="P1940" s="239">
        <f>O1940*H1940</f>
        <v>0</v>
      </c>
      <c r="Q1940" s="239">
        <v>0.0013500000000000001</v>
      </c>
      <c r="R1940" s="239">
        <f>Q1940*H1940</f>
        <v>0.21027870000000001</v>
      </c>
      <c r="S1940" s="239">
        <v>0</v>
      </c>
      <c r="T1940" s="240">
        <f>S1940*H1940</f>
        <v>0</v>
      </c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R1940" s="241" t="s">
        <v>442</v>
      </c>
      <c r="AT1940" s="241" t="s">
        <v>534</v>
      </c>
      <c r="AU1940" s="241" t="s">
        <v>82</v>
      </c>
      <c r="AY1940" s="19" t="s">
        <v>202</v>
      </c>
      <c r="BE1940" s="242">
        <f>IF(N1940="základní",J1940,0)</f>
        <v>0</v>
      </c>
      <c r="BF1940" s="242">
        <f>IF(N1940="snížená",J1940,0)</f>
        <v>0</v>
      </c>
      <c r="BG1940" s="242">
        <f>IF(N1940="zákl. přenesená",J1940,0)</f>
        <v>0</v>
      </c>
      <c r="BH1940" s="242">
        <f>IF(N1940="sníž. přenesená",J1940,0)</f>
        <v>0</v>
      </c>
      <c r="BI1940" s="242">
        <f>IF(N1940="nulová",J1940,0)</f>
        <v>0</v>
      </c>
      <c r="BJ1940" s="19" t="s">
        <v>80</v>
      </c>
      <c r="BK1940" s="242">
        <f>ROUND(I1940*H1940,2)</f>
        <v>0</v>
      </c>
      <c r="BL1940" s="19" t="s">
        <v>317</v>
      </c>
      <c r="BM1940" s="241" t="s">
        <v>2175</v>
      </c>
    </row>
    <row r="1941" s="2" customFormat="1">
      <c r="A1941" s="40"/>
      <c r="B1941" s="41"/>
      <c r="C1941" s="42"/>
      <c r="D1941" s="245" t="s">
        <v>586</v>
      </c>
      <c r="E1941" s="42"/>
      <c r="F1941" s="297" t="s">
        <v>2176</v>
      </c>
      <c r="G1941" s="42"/>
      <c r="H1941" s="42"/>
      <c r="I1941" s="298"/>
      <c r="J1941" s="42"/>
      <c r="K1941" s="42"/>
      <c r="L1941" s="46"/>
      <c r="M1941" s="299"/>
      <c r="N1941" s="300"/>
      <c r="O1941" s="93"/>
      <c r="P1941" s="93"/>
      <c r="Q1941" s="93"/>
      <c r="R1941" s="93"/>
      <c r="S1941" s="93"/>
      <c r="T1941" s="94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T1941" s="19" t="s">
        <v>586</v>
      </c>
      <c r="AU1941" s="19" t="s">
        <v>82</v>
      </c>
    </row>
    <row r="1942" s="14" customFormat="1">
      <c r="A1942" s="14"/>
      <c r="B1942" s="254"/>
      <c r="C1942" s="255"/>
      <c r="D1942" s="245" t="s">
        <v>211</v>
      </c>
      <c r="E1942" s="256" t="s">
        <v>1</v>
      </c>
      <c r="F1942" s="257" t="s">
        <v>2177</v>
      </c>
      <c r="G1942" s="255"/>
      <c r="H1942" s="258">
        <v>155.762</v>
      </c>
      <c r="I1942" s="259"/>
      <c r="J1942" s="255"/>
      <c r="K1942" s="255"/>
      <c r="L1942" s="260"/>
      <c r="M1942" s="261"/>
      <c r="N1942" s="262"/>
      <c r="O1942" s="262"/>
      <c r="P1942" s="262"/>
      <c r="Q1942" s="262"/>
      <c r="R1942" s="262"/>
      <c r="S1942" s="262"/>
      <c r="T1942" s="26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4" t="s">
        <v>211</v>
      </c>
      <c r="AU1942" s="264" t="s">
        <v>82</v>
      </c>
      <c r="AV1942" s="14" t="s">
        <v>82</v>
      </c>
      <c r="AW1942" s="14" t="s">
        <v>30</v>
      </c>
      <c r="AX1942" s="14" t="s">
        <v>80</v>
      </c>
      <c r="AY1942" s="264" t="s">
        <v>202</v>
      </c>
    </row>
    <row r="1943" s="2" customFormat="1" ht="24.15" customHeight="1">
      <c r="A1943" s="40"/>
      <c r="B1943" s="41"/>
      <c r="C1943" s="230" t="s">
        <v>2178</v>
      </c>
      <c r="D1943" s="230" t="s">
        <v>204</v>
      </c>
      <c r="E1943" s="231" t="s">
        <v>2179</v>
      </c>
      <c r="F1943" s="232" t="s">
        <v>2180</v>
      </c>
      <c r="G1943" s="233" t="s">
        <v>466</v>
      </c>
      <c r="H1943" s="234">
        <v>35.244999999999997</v>
      </c>
      <c r="I1943" s="235"/>
      <c r="J1943" s="236">
        <f>ROUND(I1943*H1943,2)</f>
        <v>0</v>
      </c>
      <c r="K1943" s="232" t="s">
        <v>208</v>
      </c>
      <c r="L1943" s="46"/>
      <c r="M1943" s="237" t="s">
        <v>1</v>
      </c>
      <c r="N1943" s="238" t="s">
        <v>38</v>
      </c>
      <c r="O1943" s="93"/>
      <c r="P1943" s="239">
        <f>O1943*H1943</f>
        <v>0</v>
      </c>
      <c r="Q1943" s="239">
        <v>6.7000000000000002E-06</v>
      </c>
      <c r="R1943" s="239">
        <f>Q1943*H1943</f>
        <v>0.0002361415</v>
      </c>
      <c r="S1943" s="239">
        <v>0</v>
      </c>
      <c r="T1943" s="240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41" t="s">
        <v>317</v>
      </c>
      <c r="AT1943" s="241" t="s">
        <v>204</v>
      </c>
      <c r="AU1943" s="241" t="s">
        <v>82</v>
      </c>
      <c r="AY1943" s="19" t="s">
        <v>202</v>
      </c>
      <c r="BE1943" s="242">
        <f>IF(N1943="základní",J1943,0)</f>
        <v>0</v>
      </c>
      <c r="BF1943" s="242">
        <f>IF(N1943="snížená",J1943,0)</f>
        <v>0</v>
      </c>
      <c r="BG1943" s="242">
        <f>IF(N1943="zákl. přenesená",J1943,0)</f>
        <v>0</v>
      </c>
      <c r="BH1943" s="242">
        <f>IF(N1943="sníž. přenesená",J1943,0)</f>
        <v>0</v>
      </c>
      <c r="BI1943" s="242">
        <f>IF(N1943="nulová",J1943,0)</f>
        <v>0</v>
      </c>
      <c r="BJ1943" s="19" t="s">
        <v>80</v>
      </c>
      <c r="BK1943" s="242">
        <f>ROUND(I1943*H1943,2)</f>
        <v>0</v>
      </c>
      <c r="BL1943" s="19" t="s">
        <v>317</v>
      </c>
      <c r="BM1943" s="241" t="s">
        <v>2181</v>
      </c>
    </row>
    <row r="1944" s="13" customFormat="1">
      <c r="A1944" s="13"/>
      <c r="B1944" s="243"/>
      <c r="C1944" s="244"/>
      <c r="D1944" s="245" t="s">
        <v>211</v>
      </c>
      <c r="E1944" s="246" t="s">
        <v>1</v>
      </c>
      <c r="F1944" s="247" t="s">
        <v>2182</v>
      </c>
      <c r="G1944" s="244"/>
      <c r="H1944" s="246" t="s">
        <v>1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3" t="s">
        <v>211</v>
      </c>
      <c r="AU1944" s="253" t="s">
        <v>82</v>
      </c>
      <c r="AV1944" s="13" t="s">
        <v>80</v>
      </c>
      <c r="AW1944" s="13" t="s">
        <v>30</v>
      </c>
      <c r="AX1944" s="13" t="s">
        <v>73</v>
      </c>
      <c r="AY1944" s="253" t="s">
        <v>202</v>
      </c>
    </row>
    <row r="1945" s="13" customFormat="1">
      <c r="A1945" s="13"/>
      <c r="B1945" s="243"/>
      <c r="C1945" s="244"/>
      <c r="D1945" s="245" t="s">
        <v>211</v>
      </c>
      <c r="E1945" s="246" t="s">
        <v>1</v>
      </c>
      <c r="F1945" s="247" t="s">
        <v>2183</v>
      </c>
      <c r="G1945" s="244"/>
      <c r="H1945" s="246" t="s">
        <v>1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3" t="s">
        <v>211</v>
      </c>
      <c r="AU1945" s="253" t="s">
        <v>82</v>
      </c>
      <c r="AV1945" s="13" t="s">
        <v>80</v>
      </c>
      <c r="AW1945" s="13" t="s">
        <v>30</v>
      </c>
      <c r="AX1945" s="13" t="s">
        <v>73</v>
      </c>
      <c r="AY1945" s="253" t="s">
        <v>202</v>
      </c>
    </row>
    <row r="1946" s="14" customFormat="1">
      <c r="A1946" s="14"/>
      <c r="B1946" s="254"/>
      <c r="C1946" s="255"/>
      <c r="D1946" s="245" t="s">
        <v>211</v>
      </c>
      <c r="E1946" s="256" t="s">
        <v>1</v>
      </c>
      <c r="F1946" s="257" t="s">
        <v>2184</v>
      </c>
      <c r="G1946" s="255"/>
      <c r="H1946" s="258">
        <v>30.245000000000001</v>
      </c>
      <c r="I1946" s="259"/>
      <c r="J1946" s="255"/>
      <c r="K1946" s="255"/>
      <c r="L1946" s="260"/>
      <c r="M1946" s="261"/>
      <c r="N1946" s="262"/>
      <c r="O1946" s="262"/>
      <c r="P1946" s="262"/>
      <c r="Q1946" s="262"/>
      <c r="R1946" s="262"/>
      <c r="S1946" s="262"/>
      <c r="T1946" s="26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4" t="s">
        <v>211</v>
      </c>
      <c r="AU1946" s="264" t="s">
        <v>82</v>
      </c>
      <c r="AV1946" s="14" t="s">
        <v>82</v>
      </c>
      <c r="AW1946" s="14" t="s">
        <v>30</v>
      </c>
      <c r="AX1946" s="14" t="s">
        <v>73</v>
      </c>
      <c r="AY1946" s="264" t="s">
        <v>202</v>
      </c>
    </row>
    <row r="1947" s="13" customFormat="1">
      <c r="A1947" s="13"/>
      <c r="B1947" s="243"/>
      <c r="C1947" s="244"/>
      <c r="D1947" s="245" t="s">
        <v>211</v>
      </c>
      <c r="E1947" s="246" t="s">
        <v>1</v>
      </c>
      <c r="F1947" s="247" t="s">
        <v>2185</v>
      </c>
      <c r="G1947" s="244"/>
      <c r="H1947" s="246" t="s">
        <v>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3" t="s">
        <v>211</v>
      </c>
      <c r="AU1947" s="253" t="s">
        <v>82</v>
      </c>
      <c r="AV1947" s="13" t="s">
        <v>80</v>
      </c>
      <c r="AW1947" s="13" t="s">
        <v>30</v>
      </c>
      <c r="AX1947" s="13" t="s">
        <v>73</v>
      </c>
      <c r="AY1947" s="253" t="s">
        <v>202</v>
      </c>
    </row>
    <row r="1948" s="14" customFormat="1">
      <c r="A1948" s="14"/>
      <c r="B1948" s="254"/>
      <c r="C1948" s="255"/>
      <c r="D1948" s="245" t="s">
        <v>211</v>
      </c>
      <c r="E1948" s="256" t="s">
        <v>1</v>
      </c>
      <c r="F1948" s="257" t="s">
        <v>251</v>
      </c>
      <c r="G1948" s="255"/>
      <c r="H1948" s="258">
        <v>5</v>
      </c>
      <c r="I1948" s="259"/>
      <c r="J1948" s="255"/>
      <c r="K1948" s="255"/>
      <c r="L1948" s="260"/>
      <c r="M1948" s="261"/>
      <c r="N1948" s="262"/>
      <c r="O1948" s="262"/>
      <c r="P1948" s="262"/>
      <c r="Q1948" s="262"/>
      <c r="R1948" s="262"/>
      <c r="S1948" s="262"/>
      <c r="T1948" s="26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64" t="s">
        <v>211</v>
      </c>
      <c r="AU1948" s="264" t="s">
        <v>82</v>
      </c>
      <c r="AV1948" s="14" t="s">
        <v>82</v>
      </c>
      <c r="AW1948" s="14" t="s">
        <v>30</v>
      </c>
      <c r="AX1948" s="14" t="s">
        <v>73</v>
      </c>
      <c r="AY1948" s="264" t="s">
        <v>202</v>
      </c>
    </row>
    <row r="1949" s="15" customFormat="1">
      <c r="A1949" s="15"/>
      <c r="B1949" s="265"/>
      <c r="C1949" s="266"/>
      <c r="D1949" s="245" t="s">
        <v>211</v>
      </c>
      <c r="E1949" s="267" t="s">
        <v>1</v>
      </c>
      <c r="F1949" s="268" t="s">
        <v>222</v>
      </c>
      <c r="G1949" s="266"/>
      <c r="H1949" s="269">
        <v>35.245000000000005</v>
      </c>
      <c r="I1949" s="270"/>
      <c r="J1949" s="266"/>
      <c r="K1949" s="266"/>
      <c r="L1949" s="271"/>
      <c r="M1949" s="272"/>
      <c r="N1949" s="273"/>
      <c r="O1949" s="273"/>
      <c r="P1949" s="273"/>
      <c r="Q1949" s="273"/>
      <c r="R1949" s="273"/>
      <c r="S1949" s="273"/>
      <c r="T1949" s="27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75" t="s">
        <v>211</v>
      </c>
      <c r="AU1949" s="275" t="s">
        <v>82</v>
      </c>
      <c r="AV1949" s="15" t="s">
        <v>209</v>
      </c>
      <c r="AW1949" s="15" t="s">
        <v>30</v>
      </c>
      <c r="AX1949" s="15" t="s">
        <v>80</v>
      </c>
      <c r="AY1949" s="275" t="s">
        <v>202</v>
      </c>
    </row>
    <row r="1950" s="2" customFormat="1" ht="24.15" customHeight="1">
      <c r="A1950" s="40"/>
      <c r="B1950" s="41"/>
      <c r="C1950" s="287" t="s">
        <v>2186</v>
      </c>
      <c r="D1950" s="287" t="s">
        <v>534</v>
      </c>
      <c r="E1950" s="288" t="s">
        <v>2187</v>
      </c>
      <c r="F1950" s="289" t="s">
        <v>2188</v>
      </c>
      <c r="G1950" s="290" t="s">
        <v>466</v>
      </c>
      <c r="H1950" s="291">
        <v>30.245000000000001</v>
      </c>
      <c r="I1950" s="292"/>
      <c r="J1950" s="293">
        <f>ROUND(I1950*H1950,2)</f>
        <v>0</v>
      </c>
      <c r="K1950" s="289" t="s">
        <v>208</v>
      </c>
      <c r="L1950" s="294"/>
      <c r="M1950" s="295" t="s">
        <v>1</v>
      </c>
      <c r="N1950" s="296" t="s">
        <v>38</v>
      </c>
      <c r="O1950" s="93"/>
      <c r="P1950" s="239">
        <f>O1950*H1950</f>
        <v>0</v>
      </c>
      <c r="Q1950" s="239">
        <v>0.0011999999999999999</v>
      </c>
      <c r="R1950" s="239">
        <f>Q1950*H1950</f>
        <v>0.036294</v>
      </c>
      <c r="S1950" s="239">
        <v>0</v>
      </c>
      <c r="T1950" s="240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41" t="s">
        <v>442</v>
      </c>
      <c r="AT1950" s="241" t="s">
        <v>534</v>
      </c>
      <c r="AU1950" s="241" t="s">
        <v>82</v>
      </c>
      <c r="AY1950" s="19" t="s">
        <v>202</v>
      </c>
      <c r="BE1950" s="242">
        <f>IF(N1950="základní",J1950,0)</f>
        <v>0</v>
      </c>
      <c r="BF1950" s="242">
        <f>IF(N1950="snížená",J1950,0)</f>
        <v>0</v>
      </c>
      <c r="BG1950" s="242">
        <f>IF(N1950="zákl. přenesená",J1950,0)</f>
        <v>0</v>
      </c>
      <c r="BH1950" s="242">
        <f>IF(N1950="sníž. přenesená",J1950,0)</f>
        <v>0</v>
      </c>
      <c r="BI1950" s="242">
        <f>IF(N1950="nulová",J1950,0)</f>
        <v>0</v>
      </c>
      <c r="BJ1950" s="19" t="s">
        <v>80</v>
      </c>
      <c r="BK1950" s="242">
        <f>ROUND(I1950*H1950,2)</f>
        <v>0</v>
      </c>
      <c r="BL1950" s="19" t="s">
        <v>317</v>
      </c>
      <c r="BM1950" s="241" t="s">
        <v>2189</v>
      </c>
    </row>
    <row r="1951" s="2" customFormat="1" ht="24.15" customHeight="1">
      <c r="A1951" s="40"/>
      <c r="B1951" s="41"/>
      <c r="C1951" s="287" t="s">
        <v>2190</v>
      </c>
      <c r="D1951" s="287" t="s">
        <v>534</v>
      </c>
      <c r="E1951" s="288" t="s">
        <v>2191</v>
      </c>
      <c r="F1951" s="289" t="s">
        <v>2192</v>
      </c>
      <c r="G1951" s="290" t="s">
        <v>466</v>
      </c>
      <c r="H1951" s="291">
        <v>5</v>
      </c>
      <c r="I1951" s="292"/>
      <c r="J1951" s="293">
        <f>ROUND(I1951*H1951,2)</f>
        <v>0</v>
      </c>
      <c r="K1951" s="289" t="s">
        <v>208</v>
      </c>
      <c r="L1951" s="294"/>
      <c r="M1951" s="295" t="s">
        <v>1</v>
      </c>
      <c r="N1951" s="296" t="s">
        <v>38</v>
      </c>
      <c r="O1951" s="93"/>
      <c r="P1951" s="239">
        <f>O1951*H1951</f>
        <v>0</v>
      </c>
      <c r="Q1951" s="239">
        <v>0.0011999999999999999</v>
      </c>
      <c r="R1951" s="239">
        <f>Q1951*H1951</f>
        <v>0.0059999999999999993</v>
      </c>
      <c r="S1951" s="239">
        <v>0</v>
      </c>
      <c r="T1951" s="240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41" t="s">
        <v>442</v>
      </c>
      <c r="AT1951" s="241" t="s">
        <v>534</v>
      </c>
      <c r="AU1951" s="241" t="s">
        <v>82</v>
      </c>
      <c r="AY1951" s="19" t="s">
        <v>202</v>
      </c>
      <c r="BE1951" s="242">
        <f>IF(N1951="základní",J1951,0)</f>
        <v>0</v>
      </c>
      <c r="BF1951" s="242">
        <f>IF(N1951="snížená",J1951,0)</f>
        <v>0</v>
      </c>
      <c r="BG1951" s="242">
        <f>IF(N1951="zákl. přenesená",J1951,0)</f>
        <v>0</v>
      </c>
      <c r="BH1951" s="242">
        <f>IF(N1951="sníž. přenesená",J1951,0)</f>
        <v>0</v>
      </c>
      <c r="BI1951" s="242">
        <f>IF(N1951="nulová",J1951,0)</f>
        <v>0</v>
      </c>
      <c r="BJ1951" s="19" t="s">
        <v>80</v>
      </c>
      <c r="BK1951" s="242">
        <f>ROUND(I1951*H1951,2)</f>
        <v>0</v>
      </c>
      <c r="BL1951" s="19" t="s">
        <v>317</v>
      </c>
      <c r="BM1951" s="241" t="s">
        <v>2193</v>
      </c>
    </row>
    <row r="1952" s="13" customFormat="1">
      <c r="A1952" s="13"/>
      <c r="B1952" s="243"/>
      <c r="C1952" s="244"/>
      <c r="D1952" s="245" t="s">
        <v>211</v>
      </c>
      <c r="E1952" s="246" t="s">
        <v>1</v>
      </c>
      <c r="F1952" s="247" t="s">
        <v>2185</v>
      </c>
      <c r="G1952" s="244"/>
      <c r="H1952" s="246" t="s">
        <v>1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3" t="s">
        <v>211</v>
      </c>
      <c r="AU1952" s="253" t="s">
        <v>82</v>
      </c>
      <c r="AV1952" s="13" t="s">
        <v>80</v>
      </c>
      <c r="AW1952" s="13" t="s">
        <v>30</v>
      </c>
      <c r="AX1952" s="13" t="s">
        <v>73</v>
      </c>
      <c r="AY1952" s="253" t="s">
        <v>202</v>
      </c>
    </row>
    <row r="1953" s="14" customFormat="1">
      <c r="A1953" s="14"/>
      <c r="B1953" s="254"/>
      <c r="C1953" s="255"/>
      <c r="D1953" s="245" t="s">
        <v>211</v>
      </c>
      <c r="E1953" s="256" t="s">
        <v>1</v>
      </c>
      <c r="F1953" s="257" t="s">
        <v>251</v>
      </c>
      <c r="G1953" s="255"/>
      <c r="H1953" s="258">
        <v>5</v>
      </c>
      <c r="I1953" s="259"/>
      <c r="J1953" s="255"/>
      <c r="K1953" s="255"/>
      <c r="L1953" s="260"/>
      <c r="M1953" s="261"/>
      <c r="N1953" s="262"/>
      <c r="O1953" s="262"/>
      <c r="P1953" s="262"/>
      <c r="Q1953" s="262"/>
      <c r="R1953" s="262"/>
      <c r="S1953" s="262"/>
      <c r="T1953" s="26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4" t="s">
        <v>211</v>
      </c>
      <c r="AU1953" s="264" t="s">
        <v>82</v>
      </c>
      <c r="AV1953" s="14" t="s">
        <v>82</v>
      </c>
      <c r="AW1953" s="14" t="s">
        <v>30</v>
      </c>
      <c r="AX1953" s="14" t="s">
        <v>80</v>
      </c>
      <c r="AY1953" s="264" t="s">
        <v>202</v>
      </c>
    </row>
    <row r="1954" s="2" customFormat="1" ht="24.15" customHeight="1">
      <c r="A1954" s="40"/>
      <c r="B1954" s="41"/>
      <c r="C1954" s="230" t="s">
        <v>2194</v>
      </c>
      <c r="D1954" s="230" t="s">
        <v>204</v>
      </c>
      <c r="E1954" s="231" t="s">
        <v>2195</v>
      </c>
      <c r="F1954" s="232" t="s">
        <v>2196</v>
      </c>
      <c r="G1954" s="233" t="s">
        <v>466</v>
      </c>
      <c r="H1954" s="234">
        <v>61.240000000000002</v>
      </c>
      <c r="I1954" s="235"/>
      <c r="J1954" s="236">
        <f>ROUND(I1954*H1954,2)</f>
        <v>0</v>
      </c>
      <c r="K1954" s="232" t="s">
        <v>208</v>
      </c>
      <c r="L1954" s="46"/>
      <c r="M1954" s="237" t="s">
        <v>1</v>
      </c>
      <c r="N1954" s="238" t="s">
        <v>38</v>
      </c>
      <c r="O1954" s="93"/>
      <c r="P1954" s="239">
        <f>O1954*H1954</f>
        <v>0</v>
      </c>
      <c r="Q1954" s="239">
        <v>0</v>
      </c>
      <c r="R1954" s="239">
        <f>Q1954*H1954</f>
        <v>0</v>
      </c>
      <c r="S1954" s="239">
        <v>0</v>
      </c>
      <c r="T1954" s="240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41" t="s">
        <v>317</v>
      </c>
      <c r="AT1954" s="241" t="s">
        <v>204</v>
      </c>
      <c r="AU1954" s="241" t="s">
        <v>82</v>
      </c>
      <c r="AY1954" s="19" t="s">
        <v>202</v>
      </c>
      <c r="BE1954" s="242">
        <f>IF(N1954="základní",J1954,0)</f>
        <v>0</v>
      </c>
      <c r="BF1954" s="242">
        <f>IF(N1954="snížená",J1954,0)</f>
        <v>0</v>
      </c>
      <c r="BG1954" s="242">
        <f>IF(N1954="zákl. přenesená",J1954,0)</f>
        <v>0</v>
      </c>
      <c r="BH1954" s="242">
        <f>IF(N1954="sníž. přenesená",J1954,0)</f>
        <v>0</v>
      </c>
      <c r="BI1954" s="242">
        <f>IF(N1954="nulová",J1954,0)</f>
        <v>0</v>
      </c>
      <c r="BJ1954" s="19" t="s">
        <v>80</v>
      </c>
      <c r="BK1954" s="242">
        <f>ROUND(I1954*H1954,2)</f>
        <v>0</v>
      </c>
      <c r="BL1954" s="19" t="s">
        <v>317</v>
      </c>
      <c r="BM1954" s="241" t="s">
        <v>2197</v>
      </c>
    </row>
    <row r="1955" s="14" customFormat="1">
      <c r="A1955" s="14"/>
      <c r="B1955" s="254"/>
      <c r="C1955" s="255"/>
      <c r="D1955" s="245" t="s">
        <v>211</v>
      </c>
      <c r="E1955" s="256" t="s">
        <v>1</v>
      </c>
      <c r="F1955" s="257" t="s">
        <v>2198</v>
      </c>
      <c r="G1955" s="255"/>
      <c r="H1955" s="258">
        <v>61.240000000000002</v>
      </c>
      <c r="I1955" s="259"/>
      <c r="J1955" s="255"/>
      <c r="K1955" s="255"/>
      <c r="L1955" s="260"/>
      <c r="M1955" s="261"/>
      <c r="N1955" s="262"/>
      <c r="O1955" s="262"/>
      <c r="P1955" s="262"/>
      <c r="Q1955" s="262"/>
      <c r="R1955" s="262"/>
      <c r="S1955" s="262"/>
      <c r="T1955" s="26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4" t="s">
        <v>211</v>
      </c>
      <c r="AU1955" s="264" t="s">
        <v>82</v>
      </c>
      <c r="AV1955" s="14" t="s">
        <v>82</v>
      </c>
      <c r="AW1955" s="14" t="s">
        <v>30</v>
      </c>
      <c r="AX1955" s="14" t="s">
        <v>80</v>
      </c>
      <c r="AY1955" s="264" t="s">
        <v>202</v>
      </c>
    </row>
    <row r="1956" s="2" customFormat="1" ht="21.75" customHeight="1">
      <c r="A1956" s="40"/>
      <c r="B1956" s="41"/>
      <c r="C1956" s="287" t="s">
        <v>2199</v>
      </c>
      <c r="D1956" s="287" t="s">
        <v>534</v>
      </c>
      <c r="E1956" s="288" t="s">
        <v>2200</v>
      </c>
      <c r="F1956" s="289" t="s">
        <v>2201</v>
      </c>
      <c r="G1956" s="290" t="s">
        <v>466</v>
      </c>
      <c r="H1956" s="291">
        <v>61</v>
      </c>
      <c r="I1956" s="292"/>
      <c r="J1956" s="293">
        <f>ROUND(I1956*H1956,2)</f>
        <v>0</v>
      </c>
      <c r="K1956" s="289" t="s">
        <v>208</v>
      </c>
      <c r="L1956" s="294"/>
      <c r="M1956" s="295" t="s">
        <v>1</v>
      </c>
      <c r="N1956" s="296" t="s">
        <v>38</v>
      </c>
      <c r="O1956" s="93"/>
      <c r="P1956" s="239">
        <f>O1956*H1956</f>
        <v>0</v>
      </c>
      <c r="Q1956" s="239">
        <v>0.00063000000000000003</v>
      </c>
      <c r="R1956" s="239">
        <f>Q1956*H1956</f>
        <v>0.038429999999999999</v>
      </c>
      <c r="S1956" s="239">
        <v>0</v>
      </c>
      <c r="T1956" s="240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41" t="s">
        <v>442</v>
      </c>
      <c r="AT1956" s="241" t="s">
        <v>534</v>
      </c>
      <c r="AU1956" s="241" t="s">
        <v>82</v>
      </c>
      <c r="AY1956" s="19" t="s">
        <v>202</v>
      </c>
      <c r="BE1956" s="242">
        <f>IF(N1956="základní",J1956,0)</f>
        <v>0</v>
      </c>
      <c r="BF1956" s="242">
        <f>IF(N1956="snížená",J1956,0)</f>
        <v>0</v>
      </c>
      <c r="BG1956" s="242">
        <f>IF(N1956="zákl. přenesená",J1956,0)</f>
        <v>0</v>
      </c>
      <c r="BH1956" s="242">
        <f>IF(N1956="sníž. přenesená",J1956,0)</f>
        <v>0</v>
      </c>
      <c r="BI1956" s="242">
        <f>IF(N1956="nulová",J1956,0)</f>
        <v>0</v>
      </c>
      <c r="BJ1956" s="19" t="s">
        <v>80</v>
      </c>
      <c r="BK1956" s="242">
        <f>ROUND(I1956*H1956,2)</f>
        <v>0</v>
      </c>
      <c r="BL1956" s="19" t="s">
        <v>317</v>
      </c>
      <c r="BM1956" s="241" t="s">
        <v>2202</v>
      </c>
    </row>
    <row r="1957" s="2" customFormat="1" ht="16.5" customHeight="1">
      <c r="A1957" s="40"/>
      <c r="B1957" s="41"/>
      <c r="C1957" s="287" t="s">
        <v>2203</v>
      </c>
      <c r="D1957" s="287" t="s">
        <v>534</v>
      </c>
      <c r="E1957" s="288" t="s">
        <v>2204</v>
      </c>
      <c r="F1957" s="289" t="s">
        <v>2205</v>
      </c>
      <c r="G1957" s="290" t="s">
        <v>466</v>
      </c>
      <c r="H1957" s="291">
        <v>31</v>
      </c>
      <c r="I1957" s="292"/>
      <c r="J1957" s="293">
        <f>ROUND(I1957*H1957,2)</f>
        <v>0</v>
      </c>
      <c r="K1957" s="289" t="s">
        <v>208</v>
      </c>
      <c r="L1957" s="294"/>
      <c r="M1957" s="295" t="s">
        <v>1</v>
      </c>
      <c r="N1957" s="296" t="s">
        <v>38</v>
      </c>
      <c r="O1957" s="93"/>
      <c r="P1957" s="239">
        <f>O1957*H1957</f>
        <v>0</v>
      </c>
      <c r="Q1957" s="239">
        <v>0.0018</v>
      </c>
      <c r="R1957" s="239">
        <f>Q1957*H1957</f>
        <v>0.055799999999999995</v>
      </c>
      <c r="S1957" s="239">
        <v>0</v>
      </c>
      <c r="T1957" s="240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41" t="s">
        <v>442</v>
      </c>
      <c r="AT1957" s="241" t="s">
        <v>534</v>
      </c>
      <c r="AU1957" s="241" t="s">
        <v>82</v>
      </c>
      <c r="AY1957" s="19" t="s">
        <v>202</v>
      </c>
      <c r="BE1957" s="242">
        <f>IF(N1957="základní",J1957,0)</f>
        <v>0</v>
      </c>
      <c r="BF1957" s="242">
        <f>IF(N1957="snížená",J1957,0)</f>
        <v>0</v>
      </c>
      <c r="BG1957" s="242">
        <f>IF(N1957="zákl. přenesená",J1957,0)</f>
        <v>0</v>
      </c>
      <c r="BH1957" s="242">
        <f>IF(N1957="sníž. přenesená",J1957,0)</f>
        <v>0</v>
      </c>
      <c r="BI1957" s="242">
        <f>IF(N1957="nulová",J1957,0)</f>
        <v>0</v>
      </c>
      <c r="BJ1957" s="19" t="s">
        <v>80</v>
      </c>
      <c r="BK1957" s="242">
        <f>ROUND(I1957*H1957,2)</f>
        <v>0</v>
      </c>
      <c r="BL1957" s="19" t="s">
        <v>317</v>
      </c>
      <c r="BM1957" s="241" t="s">
        <v>2206</v>
      </c>
    </row>
    <row r="1958" s="2" customFormat="1" ht="24.15" customHeight="1">
      <c r="A1958" s="40"/>
      <c r="B1958" s="41"/>
      <c r="C1958" s="230" t="s">
        <v>2207</v>
      </c>
      <c r="D1958" s="230" t="s">
        <v>204</v>
      </c>
      <c r="E1958" s="231" t="s">
        <v>2208</v>
      </c>
      <c r="F1958" s="232" t="s">
        <v>2209</v>
      </c>
      <c r="G1958" s="233" t="s">
        <v>466</v>
      </c>
      <c r="H1958" s="234">
        <v>5</v>
      </c>
      <c r="I1958" s="235"/>
      <c r="J1958" s="236">
        <f>ROUND(I1958*H1958,2)</f>
        <v>0</v>
      </c>
      <c r="K1958" s="232" t="s">
        <v>208</v>
      </c>
      <c r="L1958" s="46"/>
      <c r="M1958" s="237" t="s">
        <v>1</v>
      </c>
      <c r="N1958" s="238" t="s">
        <v>38</v>
      </c>
      <c r="O1958" s="93"/>
      <c r="P1958" s="239">
        <f>O1958*H1958</f>
        <v>0</v>
      </c>
      <c r="Q1958" s="239">
        <v>0</v>
      </c>
      <c r="R1958" s="239">
        <f>Q1958*H1958</f>
        <v>0</v>
      </c>
      <c r="S1958" s="239">
        <v>0</v>
      </c>
      <c r="T1958" s="240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41" t="s">
        <v>317</v>
      </c>
      <c r="AT1958" s="241" t="s">
        <v>204</v>
      </c>
      <c r="AU1958" s="241" t="s">
        <v>82</v>
      </c>
      <c r="AY1958" s="19" t="s">
        <v>202</v>
      </c>
      <c r="BE1958" s="242">
        <f>IF(N1958="základní",J1958,0)</f>
        <v>0</v>
      </c>
      <c r="BF1958" s="242">
        <f>IF(N1958="snížená",J1958,0)</f>
        <v>0</v>
      </c>
      <c r="BG1958" s="242">
        <f>IF(N1958="zákl. přenesená",J1958,0)</f>
        <v>0</v>
      </c>
      <c r="BH1958" s="242">
        <f>IF(N1958="sníž. přenesená",J1958,0)</f>
        <v>0</v>
      </c>
      <c r="BI1958" s="242">
        <f>IF(N1958="nulová",J1958,0)</f>
        <v>0</v>
      </c>
      <c r="BJ1958" s="19" t="s">
        <v>80</v>
      </c>
      <c r="BK1958" s="242">
        <f>ROUND(I1958*H1958,2)</f>
        <v>0</v>
      </c>
      <c r="BL1958" s="19" t="s">
        <v>317</v>
      </c>
      <c r="BM1958" s="241" t="s">
        <v>2210</v>
      </c>
    </row>
    <row r="1959" s="2" customFormat="1" ht="33" customHeight="1">
      <c r="A1959" s="40"/>
      <c r="B1959" s="41"/>
      <c r="C1959" s="230" t="s">
        <v>2211</v>
      </c>
      <c r="D1959" s="230" t="s">
        <v>204</v>
      </c>
      <c r="E1959" s="231" t="s">
        <v>2212</v>
      </c>
      <c r="F1959" s="232" t="s">
        <v>2213</v>
      </c>
      <c r="G1959" s="233" t="s">
        <v>254</v>
      </c>
      <c r="H1959" s="234">
        <v>586.01999999999998</v>
      </c>
      <c r="I1959" s="235"/>
      <c r="J1959" s="236">
        <f>ROUND(I1959*H1959,2)</f>
        <v>0</v>
      </c>
      <c r="K1959" s="232" t="s">
        <v>208</v>
      </c>
      <c r="L1959" s="46"/>
      <c r="M1959" s="237" t="s">
        <v>1</v>
      </c>
      <c r="N1959" s="238" t="s">
        <v>38</v>
      </c>
      <c r="O1959" s="93"/>
      <c r="P1959" s="239">
        <f>O1959*H1959</f>
        <v>0</v>
      </c>
      <c r="Q1959" s="239">
        <v>0</v>
      </c>
      <c r="R1959" s="239">
        <f>Q1959*H1959</f>
        <v>0</v>
      </c>
      <c r="S1959" s="239">
        <v>0</v>
      </c>
      <c r="T1959" s="240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41" t="s">
        <v>317</v>
      </c>
      <c r="AT1959" s="241" t="s">
        <v>204</v>
      </c>
      <c r="AU1959" s="241" t="s">
        <v>82</v>
      </c>
      <c r="AY1959" s="19" t="s">
        <v>202</v>
      </c>
      <c r="BE1959" s="242">
        <f>IF(N1959="základní",J1959,0)</f>
        <v>0</v>
      </c>
      <c r="BF1959" s="242">
        <f>IF(N1959="snížená",J1959,0)</f>
        <v>0</v>
      </c>
      <c r="BG1959" s="242">
        <f>IF(N1959="zákl. přenesená",J1959,0)</f>
        <v>0</v>
      </c>
      <c r="BH1959" s="242">
        <f>IF(N1959="sníž. přenesená",J1959,0)</f>
        <v>0</v>
      </c>
      <c r="BI1959" s="242">
        <f>IF(N1959="nulová",J1959,0)</f>
        <v>0</v>
      </c>
      <c r="BJ1959" s="19" t="s">
        <v>80</v>
      </c>
      <c r="BK1959" s="242">
        <f>ROUND(I1959*H1959,2)</f>
        <v>0</v>
      </c>
      <c r="BL1959" s="19" t="s">
        <v>317</v>
      </c>
      <c r="BM1959" s="241" t="s">
        <v>2214</v>
      </c>
    </row>
    <row r="1960" s="13" customFormat="1">
      <c r="A1960" s="13"/>
      <c r="B1960" s="243"/>
      <c r="C1960" s="244"/>
      <c r="D1960" s="245" t="s">
        <v>211</v>
      </c>
      <c r="E1960" s="246" t="s">
        <v>1</v>
      </c>
      <c r="F1960" s="247" t="s">
        <v>1923</v>
      </c>
      <c r="G1960" s="244"/>
      <c r="H1960" s="246" t="s">
        <v>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3" t="s">
        <v>211</v>
      </c>
      <c r="AU1960" s="253" t="s">
        <v>82</v>
      </c>
      <c r="AV1960" s="13" t="s">
        <v>80</v>
      </c>
      <c r="AW1960" s="13" t="s">
        <v>30</v>
      </c>
      <c r="AX1960" s="13" t="s">
        <v>73</v>
      </c>
      <c r="AY1960" s="253" t="s">
        <v>202</v>
      </c>
    </row>
    <row r="1961" s="14" customFormat="1">
      <c r="A1961" s="14"/>
      <c r="B1961" s="254"/>
      <c r="C1961" s="255"/>
      <c r="D1961" s="245" t="s">
        <v>211</v>
      </c>
      <c r="E1961" s="256" t="s">
        <v>1</v>
      </c>
      <c r="F1961" s="257" t="s">
        <v>1924</v>
      </c>
      <c r="G1961" s="255"/>
      <c r="H1961" s="258">
        <v>586.01999999999998</v>
      </c>
      <c r="I1961" s="259"/>
      <c r="J1961" s="255"/>
      <c r="K1961" s="255"/>
      <c r="L1961" s="260"/>
      <c r="M1961" s="261"/>
      <c r="N1961" s="262"/>
      <c r="O1961" s="262"/>
      <c r="P1961" s="262"/>
      <c r="Q1961" s="262"/>
      <c r="R1961" s="262"/>
      <c r="S1961" s="262"/>
      <c r="T1961" s="26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4" t="s">
        <v>211</v>
      </c>
      <c r="AU1961" s="264" t="s">
        <v>82</v>
      </c>
      <c r="AV1961" s="14" t="s">
        <v>82</v>
      </c>
      <c r="AW1961" s="14" t="s">
        <v>30</v>
      </c>
      <c r="AX1961" s="14" t="s">
        <v>80</v>
      </c>
      <c r="AY1961" s="264" t="s">
        <v>202</v>
      </c>
    </row>
    <row r="1962" s="2" customFormat="1" ht="37.8" customHeight="1">
      <c r="A1962" s="40"/>
      <c r="B1962" s="41"/>
      <c r="C1962" s="287" t="s">
        <v>2215</v>
      </c>
      <c r="D1962" s="287" t="s">
        <v>534</v>
      </c>
      <c r="E1962" s="288" t="s">
        <v>2216</v>
      </c>
      <c r="F1962" s="289" t="s">
        <v>2217</v>
      </c>
      <c r="G1962" s="290" t="s">
        <v>254</v>
      </c>
      <c r="H1962" s="291">
        <v>644.62199999999996</v>
      </c>
      <c r="I1962" s="292"/>
      <c r="J1962" s="293">
        <f>ROUND(I1962*H1962,2)</f>
        <v>0</v>
      </c>
      <c r="K1962" s="289" t="s">
        <v>208</v>
      </c>
      <c r="L1962" s="294"/>
      <c r="M1962" s="295" t="s">
        <v>1</v>
      </c>
      <c r="N1962" s="296" t="s">
        <v>38</v>
      </c>
      <c r="O1962" s="93"/>
      <c r="P1962" s="239">
        <f>O1962*H1962</f>
        <v>0</v>
      </c>
      <c r="Q1962" s="239">
        <v>0.00016000000000000001</v>
      </c>
      <c r="R1962" s="239">
        <f>Q1962*H1962</f>
        <v>0.10313952</v>
      </c>
      <c r="S1962" s="239">
        <v>0</v>
      </c>
      <c r="T1962" s="240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41" t="s">
        <v>442</v>
      </c>
      <c r="AT1962" s="241" t="s">
        <v>534</v>
      </c>
      <c r="AU1962" s="241" t="s">
        <v>82</v>
      </c>
      <c r="AY1962" s="19" t="s">
        <v>202</v>
      </c>
      <c r="BE1962" s="242">
        <f>IF(N1962="základní",J1962,0)</f>
        <v>0</v>
      </c>
      <c r="BF1962" s="242">
        <f>IF(N1962="snížená",J1962,0)</f>
        <v>0</v>
      </c>
      <c r="BG1962" s="242">
        <f>IF(N1962="zákl. přenesená",J1962,0)</f>
        <v>0</v>
      </c>
      <c r="BH1962" s="242">
        <f>IF(N1962="sníž. přenesená",J1962,0)</f>
        <v>0</v>
      </c>
      <c r="BI1962" s="242">
        <f>IF(N1962="nulová",J1962,0)</f>
        <v>0</v>
      </c>
      <c r="BJ1962" s="19" t="s">
        <v>80</v>
      </c>
      <c r="BK1962" s="242">
        <f>ROUND(I1962*H1962,2)</f>
        <v>0</v>
      </c>
      <c r="BL1962" s="19" t="s">
        <v>317</v>
      </c>
      <c r="BM1962" s="241" t="s">
        <v>2218</v>
      </c>
    </row>
    <row r="1963" s="14" customFormat="1">
      <c r="A1963" s="14"/>
      <c r="B1963" s="254"/>
      <c r="C1963" s="255"/>
      <c r="D1963" s="245" t="s">
        <v>211</v>
      </c>
      <c r="E1963" s="256" t="s">
        <v>1</v>
      </c>
      <c r="F1963" s="257" t="s">
        <v>2219</v>
      </c>
      <c r="G1963" s="255"/>
      <c r="H1963" s="258">
        <v>644.62199999999996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4" t="s">
        <v>211</v>
      </c>
      <c r="AU1963" s="264" t="s">
        <v>82</v>
      </c>
      <c r="AV1963" s="14" t="s">
        <v>82</v>
      </c>
      <c r="AW1963" s="14" t="s">
        <v>30</v>
      </c>
      <c r="AX1963" s="14" t="s">
        <v>80</v>
      </c>
      <c r="AY1963" s="264" t="s">
        <v>202</v>
      </c>
    </row>
    <row r="1964" s="2" customFormat="1" ht="24.15" customHeight="1">
      <c r="A1964" s="40"/>
      <c r="B1964" s="41"/>
      <c r="C1964" s="230" t="s">
        <v>2220</v>
      </c>
      <c r="D1964" s="230" t="s">
        <v>204</v>
      </c>
      <c r="E1964" s="231" t="s">
        <v>2036</v>
      </c>
      <c r="F1964" s="232" t="s">
        <v>2037</v>
      </c>
      <c r="G1964" s="233" t="s">
        <v>466</v>
      </c>
      <c r="H1964" s="234">
        <v>5</v>
      </c>
      <c r="I1964" s="235"/>
      <c r="J1964" s="236">
        <f>ROUND(I1964*H1964,2)</f>
        <v>0</v>
      </c>
      <c r="K1964" s="232" t="s">
        <v>208</v>
      </c>
      <c r="L1964" s="46"/>
      <c r="M1964" s="237" t="s">
        <v>1</v>
      </c>
      <c r="N1964" s="238" t="s">
        <v>38</v>
      </c>
      <c r="O1964" s="93"/>
      <c r="P1964" s="239">
        <f>O1964*H1964</f>
        <v>0</v>
      </c>
      <c r="Q1964" s="239">
        <v>8.6999999999999997E-06</v>
      </c>
      <c r="R1964" s="239">
        <f>Q1964*H1964</f>
        <v>4.35E-05</v>
      </c>
      <c r="S1964" s="239">
        <v>0</v>
      </c>
      <c r="T1964" s="240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41" t="s">
        <v>317</v>
      </c>
      <c r="AT1964" s="241" t="s">
        <v>204</v>
      </c>
      <c r="AU1964" s="241" t="s">
        <v>82</v>
      </c>
      <c r="AY1964" s="19" t="s">
        <v>202</v>
      </c>
      <c r="BE1964" s="242">
        <f>IF(N1964="základní",J1964,0)</f>
        <v>0</v>
      </c>
      <c r="BF1964" s="242">
        <f>IF(N1964="snížená",J1964,0)</f>
        <v>0</v>
      </c>
      <c r="BG1964" s="242">
        <f>IF(N1964="zákl. přenesená",J1964,0)</f>
        <v>0</v>
      </c>
      <c r="BH1964" s="242">
        <f>IF(N1964="sníž. přenesená",J1964,0)</f>
        <v>0</v>
      </c>
      <c r="BI1964" s="242">
        <f>IF(N1964="nulová",J1964,0)</f>
        <v>0</v>
      </c>
      <c r="BJ1964" s="19" t="s">
        <v>80</v>
      </c>
      <c r="BK1964" s="242">
        <f>ROUND(I1964*H1964,2)</f>
        <v>0</v>
      </c>
      <c r="BL1964" s="19" t="s">
        <v>317</v>
      </c>
      <c r="BM1964" s="241" t="s">
        <v>2221</v>
      </c>
    </row>
    <row r="1965" s="13" customFormat="1">
      <c r="A1965" s="13"/>
      <c r="B1965" s="243"/>
      <c r="C1965" s="244"/>
      <c r="D1965" s="245" t="s">
        <v>211</v>
      </c>
      <c r="E1965" s="246" t="s">
        <v>1</v>
      </c>
      <c r="F1965" s="247" t="s">
        <v>2222</v>
      </c>
      <c r="G1965" s="244"/>
      <c r="H1965" s="246" t="s">
        <v>1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3" t="s">
        <v>211</v>
      </c>
      <c r="AU1965" s="253" t="s">
        <v>82</v>
      </c>
      <c r="AV1965" s="13" t="s">
        <v>80</v>
      </c>
      <c r="AW1965" s="13" t="s">
        <v>30</v>
      </c>
      <c r="AX1965" s="13" t="s">
        <v>73</v>
      </c>
      <c r="AY1965" s="253" t="s">
        <v>202</v>
      </c>
    </row>
    <row r="1966" s="14" customFormat="1">
      <c r="A1966" s="14"/>
      <c r="B1966" s="254"/>
      <c r="C1966" s="255"/>
      <c r="D1966" s="245" t="s">
        <v>211</v>
      </c>
      <c r="E1966" s="256" t="s">
        <v>1</v>
      </c>
      <c r="F1966" s="257" t="s">
        <v>251</v>
      </c>
      <c r="G1966" s="255"/>
      <c r="H1966" s="258">
        <v>5</v>
      </c>
      <c r="I1966" s="259"/>
      <c r="J1966" s="255"/>
      <c r="K1966" s="255"/>
      <c r="L1966" s="260"/>
      <c r="M1966" s="261"/>
      <c r="N1966" s="262"/>
      <c r="O1966" s="262"/>
      <c r="P1966" s="262"/>
      <c r="Q1966" s="262"/>
      <c r="R1966" s="262"/>
      <c r="S1966" s="262"/>
      <c r="T1966" s="26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4" t="s">
        <v>211</v>
      </c>
      <c r="AU1966" s="264" t="s">
        <v>82</v>
      </c>
      <c r="AV1966" s="14" t="s">
        <v>82</v>
      </c>
      <c r="AW1966" s="14" t="s">
        <v>30</v>
      </c>
      <c r="AX1966" s="14" t="s">
        <v>80</v>
      </c>
      <c r="AY1966" s="264" t="s">
        <v>202</v>
      </c>
    </row>
    <row r="1967" s="2" customFormat="1" ht="37.8" customHeight="1">
      <c r="A1967" s="40"/>
      <c r="B1967" s="41"/>
      <c r="C1967" s="287" t="s">
        <v>2223</v>
      </c>
      <c r="D1967" s="287" t="s">
        <v>534</v>
      </c>
      <c r="E1967" s="288" t="s">
        <v>2216</v>
      </c>
      <c r="F1967" s="289" t="s">
        <v>2217</v>
      </c>
      <c r="G1967" s="290" t="s">
        <v>254</v>
      </c>
      <c r="H1967" s="291">
        <v>5.75</v>
      </c>
      <c r="I1967" s="292"/>
      <c r="J1967" s="293">
        <f>ROUND(I1967*H1967,2)</f>
        <v>0</v>
      </c>
      <c r="K1967" s="289" t="s">
        <v>208</v>
      </c>
      <c r="L1967" s="294"/>
      <c r="M1967" s="295" t="s">
        <v>1</v>
      </c>
      <c r="N1967" s="296" t="s">
        <v>38</v>
      </c>
      <c r="O1967" s="93"/>
      <c r="P1967" s="239">
        <f>O1967*H1967</f>
        <v>0</v>
      </c>
      <c r="Q1967" s="239">
        <v>0.00016000000000000001</v>
      </c>
      <c r="R1967" s="239">
        <f>Q1967*H1967</f>
        <v>0.00092000000000000003</v>
      </c>
      <c r="S1967" s="239">
        <v>0</v>
      </c>
      <c r="T1967" s="240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41" t="s">
        <v>442</v>
      </c>
      <c r="AT1967" s="241" t="s">
        <v>534</v>
      </c>
      <c r="AU1967" s="241" t="s">
        <v>82</v>
      </c>
      <c r="AY1967" s="19" t="s">
        <v>202</v>
      </c>
      <c r="BE1967" s="242">
        <f>IF(N1967="základní",J1967,0)</f>
        <v>0</v>
      </c>
      <c r="BF1967" s="242">
        <f>IF(N1967="snížená",J1967,0)</f>
        <v>0</v>
      </c>
      <c r="BG1967" s="242">
        <f>IF(N1967="zákl. přenesená",J1967,0)</f>
        <v>0</v>
      </c>
      <c r="BH1967" s="242">
        <f>IF(N1967="sníž. přenesená",J1967,0)</f>
        <v>0</v>
      </c>
      <c r="BI1967" s="242">
        <f>IF(N1967="nulová",J1967,0)</f>
        <v>0</v>
      </c>
      <c r="BJ1967" s="19" t="s">
        <v>80</v>
      </c>
      <c r="BK1967" s="242">
        <f>ROUND(I1967*H1967,2)</f>
        <v>0</v>
      </c>
      <c r="BL1967" s="19" t="s">
        <v>317</v>
      </c>
      <c r="BM1967" s="241" t="s">
        <v>2224</v>
      </c>
    </row>
    <row r="1968" s="13" customFormat="1">
      <c r="A1968" s="13"/>
      <c r="B1968" s="243"/>
      <c r="C1968" s="244"/>
      <c r="D1968" s="245" t="s">
        <v>211</v>
      </c>
      <c r="E1968" s="246" t="s">
        <v>1</v>
      </c>
      <c r="F1968" s="247" t="s">
        <v>2222</v>
      </c>
      <c r="G1968" s="244"/>
      <c r="H1968" s="246" t="s">
        <v>1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3" t="s">
        <v>211</v>
      </c>
      <c r="AU1968" s="253" t="s">
        <v>82</v>
      </c>
      <c r="AV1968" s="13" t="s">
        <v>80</v>
      </c>
      <c r="AW1968" s="13" t="s">
        <v>30</v>
      </c>
      <c r="AX1968" s="13" t="s">
        <v>73</v>
      </c>
      <c r="AY1968" s="253" t="s">
        <v>202</v>
      </c>
    </row>
    <row r="1969" s="14" customFormat="1">
      <c r="A1969" s="14"/>
      <c r="B1969" s="254"/>
      <c r="C1969" s="255"/>
      <c r="D1969" s="245" t="s">
        <v>211</v>
      </c>
      <c r="E1969" s="256" t="s">
        <v>1</v>
      </c>
      <c r="F1969" s="257" t="s">
        <v>2043</v>
      </c>
      <c r="G1969" s="255"/>
      <c r="H1969" s="258">
        <v>5</v>
      </c>
      <c r="I1969" s="259"/>
      <c r="J1969" s="255"/>
      <c r="K1969" s="255"/>
      <c r="L1969" s="260"/>
      <c r="M1969" s="261"/>
      <c r="N1969" s="262"/>
      <c r="O1969" s="262"/>
      <c r="P1969" s="262"/>
      <c r="Q1969" s="262"/>
      <c r="R1969" s="262"/>
      <c r="S1969" s="262"/>
      <c r="T1969" s="26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4" t="s">
        <v>211</v>
      </c>
      <c r="AU1969" s="264" t="s">
        <v>82</v>
      </c>
      <c r="AV1969" s="14" t="s">
        <v>82</v>
      </c>
      <c r="AW1969" s="14" t="s">
        <v>30</v>
      </c>
      <c r="AX1969" s="14" t="s">
        <v>73</v>
      </c>
      <c r="AY1969" s="264" t="s">
        <v>202</v>
      </c>
    </row>
    <row r="1970" s="14" customFormat="1">
      <c r="A1970" s="14"/>
      <c r="B1970" s="254"/>
      <c r="C1970" s="255"/>
      <c r="D1970" s="245" t="s">
        <v>211</v>
      </c>
      <c r="E1970" s="256" t="s">
        <v>1</v>
      </c>
      <c r="F1970" s="257" t="s">
        <v>2225</v>
      </c>
      <c r="G1970" s="255"/>
      <c r="H1970" s="258">
        <v>5.75</v>
      </c>
      <c r="I1970" s="259"/>
      <c r="J1970" s="255"/>
      <c r="K1970" s="255"/>
      <c r="L1970" s="260"/>
      <c r="M1970" s="261"/>
      <c r="N1970" s="262"/>
      <c r="O1970" s="262"/>
      <c r="P1970" s="262"/>
      <c r="Q1970" s="262"/>
      <c r="R1970" s="262"/>
      <c r="S1970" s="262"/>
      <c r="T1970" s="26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4" t="s">
        <v>211</v>
      </c>
      <c r="AU1970" s="264" t="s">
        <v>82</v>
      </c>
      <c r="AV1970" s="14" t="s">
        <v>82</v>
      </c>
      <c r="AW1970" s="14" t="s">
        <v>30</v>
      </c>
      <c r="AX1970" s="14" t="s">
        <v>80</v>
      </c>
      <c r="AY1970" s="264" t="s">
        <v>202</v>
      </c>
    </row>
    <row r="1971" s="2" customFormat="1" ht="24.15" customHeight="1">
      <c r="A1971" s="40"/>
      <c r="B1971" s="41"/>
      <c r="C1971" s="230" t="s">
        <v>2226</v>
      </c>
      <c r="D1971" s="230" t="s">
        <v>204</v>
      </c>
      <c r="E1971" s="231" t="s">
        <v>2227</v>
      </c>
      <c r="F1971" s="232" t="s">
        <v>2228</v>
      </c>
      <c r="G1971" s="233" t="s">
        <v>297</v>
      </c>
      <c r="H1971" s="234">
        <v>10.836</v>
      </c>
      <c r="I1971" s="235"/>
      <c r="J1971" s="236">
        <f>ROUND(I1971*H1971,2)</f>
        <v>0</v>
      </c>
      <c r="K1971" s="232" t="s">
        <v>208</v>
      </c>
      <c r="L1971" s="46"/>
      <c r="M1971" s="237" t="s">
        <v>1</v>
      </c>
      <c r="N1971" s="238" t="s">
        <v>38</v>
      </c>
      <c r="O1971" s="93"/>
      <c r="P1971" s="239">
        <f>O1971*H1971</f>
        <v>0</v>
      </c>
      <c r="Q1971" s="239">
        <v>0</v>
      </c>
      <c r="R1971" s="239">
        <f>Q1971*H1971</f>
        <v>0</v>
      </c>
      <c r="S1971" s="239">
        <v>0</v>
      </c>
      <c r="T1971" s="240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41" t="s">
        <v>317</v>
      </c>
      <c r="AT1971" s="241" t="s">
        <v>204</v>
      </c>
      <c r="AU1971" s="241" t="s">
        <v>82</v>
      </c>
      <c r="AY1971" s="19" t="s">
        <v>202</v>
      </c>
      <c r="BE1971" s="242">
        <f>IF(N1971="základní",J1971,0)</f>
        <v>0</v>
      </c>
      <c r="BF1971" s="242">
        <f>IF(N1971="snížená",J1971,0)</f>
        <v>0</v>
      </c>
      <c r="BG1971" s="242">
        <f>IF(N1971="zákl. přenesená",J1971,0)</f>
        <v>0</v>
      </c>
      <c r="BH1971" s="242">
        <f>IF(N1971="sníž. přenesená",J1971,0)</f>
        <v>0</v>
      </c>
      <c r="BI1971" s="242">
        <f>IF(N1971="nulová",J1971,0)</f>
        <v>0</v>
      </c>
      <c r="BJ1971" s="19" t="s">
        <v>80</v>
      </c>
      <c r="BK1971" s="242">
        <f>ROUND(I1971*H1971,2)</f>
        <v>0</v>
      </c>
      <c r="BL1971" s="19" t="s">
        <v>317</v>
      </c>
      <c r="BM1971" s="241" t="s">
        <v>2229</v>
      </c>
    </row>
    <row r="1972" s="12" customFormat="1" ht="22.8" customHeight="1">
      <c r="A1972" s="12"/>
      <c r="B1972" s="214"/>
      <c r="C1972" s="215"/>
      <c r="D1972" s="216" t="s">
        <v>72</v>
      </c>
      <c r="E1972" s="228" t="s">
        <v>2230</v>
      </c>
      <c r="F1972" s="228" t="s">
        <v>2231</v>
      </c>
      <c r="G1972" s="215"/>
      <c r="H1972" s="215"/>
      <c r="I1972" s="218"/>
      <c r="J1972" s="229">
        <f>BK1972</f>
        <v>0</v>
      </c>
      <c r="K1972" s="215"/>
      <c r="L1972" s="220"/>
      <c r="M1972" s="221"/>
      <c r="N1972" s="222"/>
      <c r="O1972" s="222"/>
      <c r="P1972" s="223">
        <f>SUM(P1973:P2040)</f>
        <v>0</v>
      </c>
      <c r="Q1972" s="222"/>
      <c r="R1972" s="223">
        <f>SUM(R1973:R2040)</f>
        <v>0.082371224999999992</v>
      </c>
      <c r="S1972" s="222"/>
      <c r="T1972" s="224">
        <f>SUM(T1973:T2040)</f>
        <v>0.39600000000000002</v>
      </c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R1972" s="225" t="s">
        <v>82</v>
      </c>
      <c r="AT1972" s="226" t="s">
        <v>72</v>
      </c>
      <c r="AU1972" s="226" t="s">
        <v>80</v>
      </c>
      <c r="AY1972" s="225" t="s">
        <v>202</v>
      </c>
      <c r="BK1972" s="227">
        <f>SUM(BK1973:BK2040)</f>
        <v>0</v>
      </c>
    </row>
    <row r="1973" s="2" customFormat="1" ht="24.15" customHeight="1">
      <c r="A1973" s="40"/>
      <c r="B1973" s="41"/>
      <c r="C1973" s="230" t="s">
        <v>2232</v>
      </c>
      <c r="D1973" s="230" t="s">
        <v>204</v>
      </c>
      <c r="E1973" s="231" t="s">
        <v>2233</v>
      </c>
      <c r="F1973" s="232" t="s">
        <v>2234</v>
      </c>
      <c r="G1973" s="233" t="s">
        <v>466</v>
      </c>
      <c r="H1973" s="234">
        <v>13</v>
      </c>
      <c r="I1973" s="235"/>
      <c r="J1973" s="236">
        <f>ROUND(I1973*H1973,2)</f>
        <v>0</v>
      </c>
      <c r="K1973" s="232" t="s">
        <v>208</v>
      </c>
      <c r="L1973" s="46"/>
      <c r="M1973" s="237" t="s">
        <v>1</v>
      </c>
      <c r="N1973" s="238" t="s">
        <v>38</v>
      </c>
      <c r="O1973" s="93"/>
      <c r="P1973" s="239">
        <f>O1973*H1973</f>
        <v>0</v>
      </c>
      <c r="Q1973" s="239">
        <v>0</v>
      </c>
      <c r="R1973" s="239">
        <f>Q1973*H1973</f>
        <v>0</v>
      </c>
      <c r="S1973" s="239">
        <v>0.024</v>
      </c>
      <c r="T1973" s="240">
        <f>S1973*H1973</f>
        <v>0.312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41" t="s">
        <v>317</v>
      </c>
      <c r="AT1973" s="241" t="s">
        <v>204</v>
      </c>
      <c r="AU1973" s="241" t="s">
        <v>82</v>
      </c>
      <c r="AY1973" s="19" t="s">
        <v>202</v>
      </c>
      <c r="BE1973" s="242">
        <f>IF(N1973="základní",J1973,0)</f>
        <v>0</v>
      </c>
      <c r="BF1973" s="242">
        <f>IF(N1973="snížená",J1973,0)</f>
        <v>0</v>
      </c>
      <c r="BG1973" s="242">
        <f>IF(N1973="zákl. přenesená",J1973,0)</f>
        <v>0</v>
      </c>
      <c r="BH1973" s="242">
        <f>IF(N1973="sníž. přenesená",J1973,0)</f>
        <v>0</v>
      </c>
      <c r="BI1973" s="242">
        <f>IF(N1973="nulová",J1973,0)</f>
        <v>0</v>
      </c>
      <c r="BJ1973" s="19" t="s">
        <v>80</v>
      </c>
      <c r="BK1973" s="242">
        <f>ROUND(I1973*H1973,2)</f>
        <v>0</v>
      </c>
      <c r="BL1973" s="19" t="s">
        <v>317</v>
      </c>
      <c r="BM1973" s="241" t="s">
        <v>2235</v>
      </c>
    </row>
    <row r="1974" s="13" customFormat="1">
      <c r="A1974" s="13"/>
      <c r="B1974" s="243"/>
      <c r="C1974" s="244"/>
      <c r="D1974" s="245" t="s">
        <v>211</v>
      </c>
      <c r="E1974" s="246" t="s">
        <v>1</v>
      </c>
      <c r="F1974" s="247" t="s">
        <v>387</v>
      </c>
      <c r="G1974" s="244"/>
      <c r="H1974" s="246" t="s">
        <v>1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3" t="s">
        <v>211</v>
      </c>
      <c r="AU1974" s="253" t="s">
        <v>82</v>
      </c>
      <c r="AV1974" s="13" t="s">
        <v>80</v>
      </c>
      <c r="AW1974" s="13" t="s">
        <v>30</v>
      </c>
      <c r="AX1974" s="13" t="s">
        <v>73</v>
      </c>
      <c r="AY1974" s="253" t="s">
        <v>202</v>
      </c>
    </row>
    <row r="1975" s="14" customFormat="1">
      <c r="A1975" s="14"/>
      <c r="B1975" s="254"/>
      <c r="C1975" s="255"/>
      <c r="D1975" s="245" t="s">
        <v>211</v>
      </c>
      <c r="E1975" s="256" t="s">
        <v>1</v>
      </c>
      <c r="F1975" s="257" t="s">
        <v>474</v>
      </c>
      <c r="G1975" s="255"/>
      <c r="H1975" s="258">
        <v>2</v>
      </c>
      <c r="I1975" s="259"/>
      <c r="J1975" s="255"/>
      <c r="K1975" s="255"/>
      <c r="L1975" s="260"/>
      <c r="M1975" s="261"/>
      <c r="N1975" s="262"/>
      <c r="O1975" s="262"/>
      <c r="P1975" s="262"/>
      <c r="Q1975" s="262"/>
      <c r="R1975" s="262"/>
      <c r="S1975" s="262"/>
      <c r="T1975" s="26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4" t="s">
        <v>211</v>
      </c>
      <c r="AU1975" s="264" t="s">
        <v>82</v>
      </c>
      <c r="AV1975" s="14" t="s">
        <v>82</v>
      </c>
      <c r="AW1975" s="14" t="s">
        <v>30</v>
      </c>
      <c r="AX1975" s="14" t="s">
        <v>73</v>
      </c>
      <c r="AY1975" s="264" t="s">
        <v>202</v>
      </c>
    </row>
    <row r="1976" s="14" customFormat="1">
      <c r="A1976" s="14"/>
      <c r="B1976" s="254"/>
      <c r="C1976" s="255"/>
      <c r="D1976" s="245" t="s">
        <v>211</v>
      </c>
      <c r="E1976" s="256" t="s">
        <v>1</v>
      </c>
      <c r="F1976" s="257" t="s">
        <v>270</v>
      </c>
      <c r="G1976" s="255"/>
      <c r="H1976" s="258">
        <v>8</v>
      </c>
      <c r="I1976" s="259"/>
      <c r="J1976" s="255"/>
      <c r="K1976" s="255"/>
      <c r="L1976" s="260"/>
      <c r="M1976" s="261"/>
      <c r="N1976" s="262"/>
      <c r="O1976" s="262"/>
      <c r="P1976" s="262"/>
      <c r="Q1976" s="262"/>
      <c r="R1976" s="262"/>
      <c r="S1976" s="262"/>
      <c r="T1976" s="26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4" t="s">
        <v>211</v>
      </c>
      <c r="AU1976" s="264" t="s">
        <v>82</v>
      </c>
      <c r="AV1976" s="14" t="s">
        <v>82</v>
      </c>
      <c r="AW1976" s="14" t="s">
        <v>30</v>
      </c>
      <c r="AX1976" s="14" t="s">
        <v>73</v>
      </c>
      <c r="AY1976" s="264" t="s">
        <v>202</v>
      </c>
    </row>
    <row r="1977" s="13" customFormat="1">
      <c r="A1977" s="13"/>
      <c r="B1977" s="243"/>
      <c r="C1977" s="244"/>
      <c r="D1977" s="245" t="s">
        <v>211</v>
      </c>
      <c r="E1977" s="246" t="s">
        <v>1</v>
      </c>
      <c r="F1977" s="247" t="s">
        <v>415</v>
      </c>
      <c r="G1977" s="244"/>
      <c r="H1977" s="246" t="s">
        <v>1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3" t="s">
        <v>211</v>
      </c>
      <c r="AU1977" s="253" t="s">
        <v>82</v>
      </c>
      <c r="AV1977" s="13" t="s">
        <v>80</v>
      </c>
      <c r="AW1977" s="13" t="s">
        <v>30</v>
      </c>
      <c r="AX1977" s="13" t="s">
        <v>73</v>
      </c>
      <c r="AY1977" s="253" t="s">
        <v>202</v>
      </c>
    </row>
    <row r="1978" s="14" customFormat="1">
      <c r="A1978" s="14"/>
      <c r="B1978" s="254"/>
      <c r="C1978" s="255"/>
      <c r="D1978" s="245" t="s">
        <v>211</v>
      </c>
      <c r="E1978" s="256" t="s">
        <v>1</v>
      </c>
      <c r="F1978" s="257" t="s">
        <v>90</v>
      </c>
      <c r="G1978" s="255"/>
      <c r="H1978" s="258">
        <v>3</v>
      </c>
      <c r="I1978" s="259"/>
      <c r="J1978" s="255"/>
      <c r="K1978" s="255"/>
      <c r="L1978" s="260"/>
      <c r="M1978" s="261"/>
      <c r="N1978" s="262"/>
      <c r="O1978" s="262"/>
      <c r="P1978" s="262"/>
      <c r="Q1978" s="262"/>
      <c r="R1978" s="262"/>
      <c r="S1978" s="262"/>
      <c r="T1978" s="26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4" t="s">
        <v>211</v>
      </c>
      <c r="AU1978" s="264" t="s">
        <v>82</v>
      </c>
      <c r="AV1978" s="14" t="s">
        <v>82</v>
      </c>
      <c r="AW1978" s="14" t="s">
        <v>30</v>
      </c>
      <c r="AX1978" s="14" t="s">
        <v>73</v>
      </c>
      <c r="AY1978" s="264" t="s">
        <v>202</v>
      </c>
    </row>
    <row r="1979" s="15" customFormat="1">
      <c r="A1979" s="15"/>
      <c r="B1979" s="265"/>
      <c r="C1979" s="266"/>
      <c r="D1979" s="245" t="s">
        <v>211</v>
      </c>
      <c r="E1979" s="267" t="s">
        <v>1</v>
      </c>
      <c r="F1979" s="268" t="s">
        <v>222</v>
      </c>
      <c r="G1979" s="266"/>
      <c r="H1979" s="269">
        <v>13</v>
      </c>
      <c r="I1979" s="270"/>
      <c r="J1979" s="266"/>
      <c r="K1979" s="266"/>
      <c r="L1979" s="271"/>
      <c r="M1979" s="272"/>
      <c r="N1979" s="273"/>
      <c r="O1979" s="273"/>
      <c r="P1979" s="273"/>
      <c r="Q1979" s="273"/>
      <c r="R1979" s="273"/>
      <c r="S1979" s="273"/>
      <c r="T1979" s="274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75" t="s">
        <v>211</v>
      </c>
      <c r="AU1979" s="275" t="s">
        <v>82</v>
      </c>
      <c r="AV1979" s="15" t="s">
        <v>209</v>
      </c>
      <c r="AW1979" s="15" t="s">
        <v>30</v>
      </c>
      <c r="AX1979" s="15" t="s">
        <v>80</v>
      </c>
      <c r="AY1979" s="275" t="s">
        <v>202</v>
      </c>
    </row>
    <row r="1980" s="2" customFormat="1" ht="24.15" customHeight="1">
      <c r="A1980" s="40"/>
      <c r="B1980" s="41"/>
      <c r="C1980" s="230" t="s">
        <v>2236</v>
      </c>
      <c r="D1980" s="230" t="s">
        <v>204</v>
      </c>
      <c r="E1980" s="231" t="s">
        <v>2237</v>
      </c>
      <c r="F1980" s="232" t="s">
        <v>2238</v>
      </c>
      <c r="G1980" s="233" t="s">
        <v>466</v>
      </c>
      <c r="H1980" s="234">
        <v>3</v>
      </c>
      <c r="I1980" s="235"/>
      <c r="J1980" s="236">
        <f>ROUND(I1980*H1980,2)</f>
        <v>0</v>
      </c>
      <c r="K1980" s="232" t="s">
        <v>208</v>
      </c>
      <c r="L1980" s="46"/>
      <c r="M1980" s="237" t="s">
        <v>1</v>
      </c>
      <c r="N1980" s="238" t="s">
        <v>38</v>
      </c>
      <c r="O1980" s="93"/>
      <c r="P1980" s="239">
        <f>O1980*H1980</f>
        <v>0</v>
      </c>
      <c r="Q1980" s="239">
        <v>0</v>
      </c>
      <c r="R1980" s="239">
        <f>Q1980*H1980</f>
        <v>0</v>
      </c>
      <c r="S1980" s="239">
        <v>0.028000000000000001</v>
      </c>
      <c r="T1980" s="240">
        <f>S1980*H1980</f>
        <v>0.084000000000000005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41" t="s">
        <v>317</v>
      </c>
      <c r="AT1980" s="241" t="s">
        <v>204</v>
      </c>
      <c r="AU1980" s="241" t="s">
        <v>82</v>
      </c>
      <c r="AY1980" s="19" t="s">
        <v>202</v>
      </c>
      <c r="BE1980" s="242">
        <f>IF(N1980="základní",J1980,0)</f>
        <v>0</v>
      </c>
      <c r="BF1980" s="242">
        <f>IF(N1980="snížená",J1980,0)</f>
        <v>0</v>
      </c>
      <c r="BG1980" s="242">
        <f>IF(N1980="zákl. přenesená",J1980,0)</f>
        <v>0</v>
      </c>
      <c r="BH1980" s="242">
        <f>IF(N1980="sníž. přenesená",J1980,0)</f>
        <v>0</v>
      </c>
      <c r="BI1980" s="242">
        <f>IF(N1980="nulová",J1980,0)</f>
        <v>0</v>
      </c>
      <c r="BJ1980" s="19" t="s">
        <v>80</v>
      </c>
      <c r="BK1980" s="242">
        <f>ROUND(I1980*H1980,2)</f>
        <v>0</v>
      </c>
      <c r="BL1980" s="19" t="s">
        <v>317</v>
      </c>
      <c r="BM1980" s="241" t="s">
        <v>2239</v>
      </c>
    </row>
    <row r="1981" s="13" customFormat="1">
      <c r="A1981" s="13"/>
      <c r="B1981" s="243"/>
      <c r="C1981" s="244"/>
      <c r="D1981" s="245" t="s">
        <v>211</v>
      </c>
      <c r="E1981" s="246" t="s">
        <v>1</v>
      </c>
      <c r="F1981" s="247" t="s">
        <v>415</v>
      </c>
      <c r="G1981" s="244"/>
      <c r="H1981" s="246" t="s">
        <v>1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3" t="s">
        <v>211</v>
      </c>
      <c r="AU1981" s="253" t="s">
        <v>82</v>
      </c>
      <c r="AV1981" s="13" t="s">
        <v>80</v>
      </c>
      <c r="AW1981" s="13" t="s">
        <v>30</v>
      </c>
      <c r="AX1981" s="13" t="s">
        <v>73</v>
      </c>
      <c r="AY1981" s="253" t="s">
        <v>202</v>
      </c>
    </row>
    <row r="1982" s="14" customFormat="1">
      <c r="A1982" s="14"/>
      <c r="B1982" s="254"/>
      <c r="C1982" s="255"/>
      <c r="D1982" s="245" t="s">
        <v>211</v>
      </c>
      <c r="E1982" s="256" t="s">
        <v>1</v>
      </c>
      <c r="F1982" s="257" t="s">
        <v>90</v>
      </c>
      <c r="G1982" s="255"/>
      <c r="H1982" s="258">
        <v>3</v>
      </c>
      <c r="I1982" s="259"/>
      <c r="J1982" s="255"/>
      <c r="K1982" s="255"/>
      <c r="L1982" s="260"/>
      <c r="M1982" s="261"/>
      <c r="N1982" s="262"/>
      <c r="O1982" s="262"/>
      <c r="P1982" s="262"/>
      <c r="Q1982" s="262"/>
      <c r="R1982" s="262"/>
      <c r="S1982" s="262"/>
      <c r="T1982" s="26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4" t="s">
        <v>211</v>
      </c>
      <c r="AU1982" s="264" t="s">
        <v>82</v>
      </c>
      <c r="AV1982" s="14" t="s">
        <v>82</v>
      </c>
      <c r="AW1982" s="14" t="s">
        <v>30</v>
      </c>
      <c r="AX1982" s="14" t="s">
        <v>80</v>
      </c>
      <c r="AY1982" s="264" t="s">
        <v>202</v>
      </c>
    </row>
    <row r="1983" s="2" customFormat="1" ht="16.5" customHeight="1">
      <c r="A1983" s="40"/>
      <c r="B1983" s="41"/>
      <c r="C1983" s="230" t="s">
        <v>2240</v>
      </c>
      <c r="D1983" s="230" t="s">
        <v>204</v>
      </c>
      <c r="E1983" s="231" t="s">
        <v>2241</v>
      </c>
      <c r="F1983" s="232" t="s">
        <v>2242</v>
      </c>
      <c r="G1983" s="233" t="s">
        <v>1085</v>
      </c>
      <c r="H1983" s="234">
        <v>2</v>
      </c>
      <c r="I1983" s="235"/>
      <c r="J1983" s="236">
        <f>ROUND(I1983*H1983,2)</f>
        <v>0</v>
      </c>
      <c r="K1983" s="232" t="s">
        <v>2243</v>
      </c>
      <c r="L1983" s="46"/>
      <c r="M1983" s="237" t="s">
        <v>1</v>
      </c>
      <c r="N1983" s="238" t="s">
        <v>38</v>
      </c>
      <c r="O1983" s="93"/>
      <c r="P1983" s="239">
        <f>O1983*H1983</f>
        <v>0</v>
      </c>
      <c r="Q1983" s="239">
        <v>0</v>
      </c>
      <c r="R1983" s="239">
        <f>Q1983*H1983</f>
        <v>0</v>
      </c>
      <c r="S1983" s="239">
        <v>0</v>
      </c>
      <c r="T1983" s="240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41" t="s">
        <v>317</v>
      </c>
      <c r="AT1983" s="241" t="s">
        <v>204</v>
      </c>
      <c r="AU1983" s="241" t="s">
        <v>82</v>
      </c>
      <c r="AY1983" s="19" t="s">
        <v>202</v>
      </c>
      <c r="BE1983" s="242">
        <f>IF(N1983="základní",J1983,0)</f>
        <v>0</v>
      </c>
      <c r="BF1983" s="242">
        <f>IF(N1983="snížená",J1983,0)</f>
        <v>0</v>
      </c>
      <c r="BG1983" s="242">
        <f>IF(N1983="zákl. přenesená",J1983,0)</f>
        <v>0</v>
      </c>
      <c r="BH1983" s="242">
        <f>IF(N1983="sníž. přenesená",J1983,0)</f>
        <v>0</v>
      </c>
      <c r="BI1983" s="242">
        <f>IF(N1983="nulová",J1983,0)</f>
        <v>0</v>
      </c>
      <c r="BJ1983" s="19" t="s">
        <v>80</v>
      </c>
      <c r="BK1983" s="242">
        <f>ROUND(I1983*H1983,2)</f>
        <v>0</v>
      </c>
      <c r="BL1983" s="19" t="s">
        <v>317</v>
      </c>
      <c r="BM1983" s="241" t="s">
        <v>2244</v>
      </c>
    </row>
    <row r="1984" s="2" customFormat="1">
      <c r="A1984" s="40"/>
      <c r="B1984" s="41"/>
      <c r="C1984" s="42"/>
      <c r="D1984" s="245" t="s">
        <v>586</v>
      </c>
      <c r="E1984" s="42"/>
      <c r="F1984" s="297" t="s">
        <v>2245</v>
      </c>
      <c r="G1984" s="42"/>
      <c r="H1984" s="42"/>
      <c r="I1984" s="298"/>
      <c r="J1984" s="42"/>
      <c r="K1984" s="42"/>
      <c r="L1984" s="46"/>
      <c r="M1984" s="299"/>
      <c r="N1984" s="300"/>
      <c r="O1984" s="93"/>
      <c r="P1984" s="93"/>
      <c r="Q1984" s="93"/>
      <c r="R1984" s="93"/>
      <c r="S1984" s="93"/>
      <c r="T1984" s="94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586</v>
      </c>
      <c r="AU1984" s="19" t="s">
        <v>82</v>
      </c>
    </row>
    <row r="1985" s="2" customFormat="1" ht="16.5" customHeight="1">
      <c r="A1985" s="40"/>
      <c r="B1985" s="41"/>
      <c r="C1985" s="230" t="s">
        <v>2246</v>
      </c>
      <c r="D1985" s="230" t="s">
        <v>204</v>
      </c>
      <c r="E1985" s="231" t="s">
        <v>2247</v>
      </c>
      <c r="F1985" s="232" t="s">
        <v>2248</v>
      </c>
      <c r="G1985" s="233" t="s">
        <v>1085</v>
      </c>
      <c r="H1985" s="234">
        <v>1</v>
      </c>
      <c r="I1985" s="235"/>
      <c r="J1985" s="236">
        <f>ROUND(I1985*H1985,2)</f>
        <v>0</v>
      </c>
      <c r="K1985" s="232" t="s">
        <v>2243</v>
      </c>
      <c r="L1985" s="46"/>
      <c r="M1985" s="237" t="s">
        <v>1</v>
      </c>
      <c r="N1985" s="238" t="s">
        <v>38</v>
      </c>
      <c r="O1985" s="93"/>
      <c r="P1985" s="239">
        <f>O1985*H1985</f>
        <v>0</v>
      </c>
      <c r="Q1985" s="239">
        <v>0</v>
      </c>
      <c r="R1985" s="239">
        <f>Q1985*H1985</f>
        <v>0</v>
      </c>
      <c r="S1985" s="239">
        <v>0</v>
      </c>
      <c r="T1985" s="240">
        <f>S1985*H1985</f>
        <v>0</v>
      </c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R1985" s="241" t="s">
        <v>317</v>
      </c>
      <c r="AT1985" s="241" t="s">
        <v>204</v>
      </c>
      <c r="AU1985" s="241" t="s">
        <v>82</v>
      </c>
      <c r="AY1985" s="19" t="s">
        <v>202</v>
      </c>
      <c r="BE1985" s="242">
        <f>IF(N1985="základní",J1985,0)</f>
        <v>0</v>
      </c>
      <c r="BF1985" s="242">
        <f>IF(N1985="snížená",J1985,0)</f>
        <v>0</v>
      </c>
      <c r="BG1985" s="242">
        <f>IF(N1985="zákl. přenesená",J1985,0)</f>
        <v>0</v>
      </c>
      <c r="BH1985" s="242">
        <f>IF(N1985="sníž. přenesená",J1985,0)</f>
        <v>0</v>
      </c>
      <c r="BI1985" s="242">
        <f>IF(N1985="nulová",J1985,0)</f>
        <v>0</v>
      </c>
      <c r="BJ1985" s="19" t="s">
        <v>80</v>
      </c>
      <c r="BK1985" s="242">
        <f>ROUND(I1985*H1985,2)</f>
        <v>0</v>
      </c>
      <c r="BL1985" s="19" t="s">
        <v>317</v>
      </c>
      <c r="BM1985" s="241" t="s">
        <v>2249</v>
      </c>
    </row>
    <row r="1986" s="2" customFormat="1">
      <c r="A1986" s="40"/>
      <c r="B1986" s="41"/>
      <c r="C1986" s="42"/>
      <c r="D1986" s="245" t="s">
        <v>586</v>
      </c>
      <c r="E1986" s="42"/>
      <c r="F1986" s="297" t="s">
        <v>2245</v>
      </c>
      <c r="G1986" s="42"/>
      <c r="H1986" s="42"/>
      <c r="I1986" s="298"/>
      <c r="J1986" s="42"/>
      <c r="K1986" s="42"/>
      <c r="L1986" s="46"/>
      <c r="M1986" s="299"/>
      <c r="N1986" s="300"/>
      <c r="O1986" s="93"/>
      <c r="P1986" s="93"/>
      <c r="Q1986" s="93"/>
      <c r="R1986" s="93"/>
      <c r="S1986" s="93"/>
      <c r="T1986" s="94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T1986" s="19" t="s">
        <v>586</v>
      </c>
      <c r="AU1986" s="19" t="s">
        <v>82</v>
      </c>
    </row>
    <row r="1987" s="2" customFormat="1" ht="16.5" customHeight="1">
      <c r="A1987" s="40"/>
      <c r="B1987" s="41"/>
      <c r="C1987" s="230" t="s">
        <v>2250</v>
      </c>
      <c r="D1987" s="230" t="s">
        <v>204</v>
      </c>
      <c r="E1987" s="231" t="s">
        <v>2251</v>
      </c>
      <c r="F1987" s="232" t="s">
        <v>2252</v>
      </c>
      <c r="G1987" s="233" t="s">
        <v>1085</v>
      </c>
      <c r="H1987" s="234">
        <v>1</v>
      </c>
      <c r="I1987" s="235"/>
      <c r="J1987" s="236">
        <f>ROUND(I1987*H1987,2)</f>
        <v>0</v>
      </c>
      <c r="K1987" s="232" t="s">
        <v>2243</v>
      </c>
      <c r="L1987" s="46"/>
      <c r="M1987" s="237" t="s">
        <v>1</v>
      </c>
      <c r="N1987" s="238" t="s">
        <v>38</v>
      </c>
      <c r="O1987" s="93"/>
      <c r="P1987" s="239">
        <f>O1987*H1987</f>
        <v>0</v>
      </c>
      <c r="Q1987" s="239">
        <v>0</v>
      </c>
      <c r="R1987" s="239">
        <f>Q1987*H1987</f>
        <v>0</v>
      </c>
      <c r="S1987" s="239">
        <v>0</v>
      </c>
      <c r="T1987" s="240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41" t="s">
        <v>317</v>
      </c>
      <c r="AT1987" s="241" t="s">
        <v>204</v>
      </c>
      <c r="AU1987" s="241" t="s">
        <v>82</v>
      </c>
      <c r="AY1987" s="19" t="s">
        <v>202</v>
      </c>
      <c r="BE1987" s="242">
        <f>IF(N1987="základní",J1987,0)</f>
        <v>0</v>
      </c>
      <c r="BF1987" s="242">
        <f>IF(N1987="snížená",J1987,0)</f>
        <v>0</v>
      </c>
      <c r="BG1987" s="242">
        <f>IF(N1987="zákl. přenesená",J1987,0)</f>
        <v>0</v>
      </c>
      <c r="BH1987" s="242">
        <f>IF(N1987="sníž. přenesená",J1987,0)</f>
        <v>0</v>
      </c>
      <c r="BI1987" s="242">
        <f>IF(N1987="nulová",J1987,0)</f>
        <v>0</v>
      </c>
      <c r="BJ1987" s="19" t="s">
        <v>80</v>
      </c>
      <c r="BK1987" s="242">
        <f>ROUND(I1987*H1987,2)</f>
        <v>0</v>
      </c>
      <c r="BL1987" s="19" t="s">
        <v>317</v>
      </c>
      <c r="BM1987" s="241" t="s">
        <v>2253</v>
      </c>
    </row>
    <row r="1988" s="2" customFormat="1">
      <c r="A1988" s="40"/>
      <c r="B1988" s="41"/>
      <c r="C1988" s="42"/>
      <c r="D1988" s="245" t="s">
        <v>586</v>
      </c>
      <c r="E1988" s="42"/>
      <c r="F1988" s="297" t="s">
        <v>2245</v>
      </c>
      <c r="G1988" s="42"/>
      <c r="H1988" s="42"/>
      <c r="I1988" s="298"/>
      <c r="J1988" s="42"/>
      <c r="K1988" s="42"/>
      <c r="L1988" s="46"/>
      <c r="M1988" s="299"/>
      <c r="N1988" s="300"/>
      <c r="O1988" s="93"/>
      <c r="P1988" s="93"/>
      <c r="Q1988" s="93"/>
      <c r="R1988" s="93"/>
      <c r="S1988" s="93"/>
      <c r="T1988" s="94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586</v>
      </c>
      <c r="AU1988" s="19" t="s">
        <v>82</v>
      </c>
    </row>
    <row r="1989" s="2" customFormat="1" ht="16.5" customHeight="1">
      <c r="A1989" s="40"/>
      <c r="B1989" s="41"/>
      <c r="C1989" s="230" t="s">
        <v>2254</v>
      </c>
      <c r="D1989" s="230" t="s">
        <v>204</v>
      </c>
      <c r="E1989" s="231" t="s">
        <v>2255</v>
      </c>
      <c r="F1989" s="232" t="s">
        <v>2242</v>
      </c>
      <c r="G1989" s="233" t="s">
        <v>1085</v>
      </c>
      <c r="H1989" s="234">
        <v>2</v>
      </c>
      <c r="I1989" s="235"/>
      <c r="J1989" s="236">
        <f>ROUND(I1989*H1989,2)</f>
        <v>0</v>
      </c>
      <c r="K1989" s="232" t="s">
        <v>2243</v>
      </c>
      <c r="L1989" s="46"/>
      <c r="M1989" s="237" t="s">
        <v>1</v>
      </c>
      <c r="N1989" s="238" t="s">
        <v>38</v>
      </c>
      <c r="O1989" s="93"/>
      <c r="P1989" s="239">
        <f>O1989*H1989</f>
        <v>0</v>
      </c>
      <c r="Q1989" s="239">
        <v>0</v>
      </c>
      <c r="R1989" s="239">
        <f>Q1989*H1989</f>
        <v>0</v>
      </c>
      <c r="S1989" s="239">
        <v>0</v>
      </c>
      <c r="T1989" s="240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41" t="s">
        <v>317</v>
      </c>
      <c r="AT1989" s="241" t="s">
        <v>204</v>
      </c>
      <c r="AU1989" s="241" t="s">
        <v>82</v>
      </c>
      <c r="AY1989" s="19" t="s">
        <v>202</v>
      </c>
      <c r="BE1989" s="242">
        <f>IF(N1989="základní",J1989,0)</f>
        <v>0</v>
      </c>
      <c r="BF1989" s="242">
        <f>IF(N1989="snížená",J1989,0)</f>
        <v>0</v>
      </c>
      <c r="BG1989" s="242">
        <f>IF(N1989="zákl. přenesená",J1989,0)</f>
        <v>0</v>
      </c>
      <c r="BH1989" s="242">
        <f>IF(N1989="sníž. přenesená",J1989,0)</f>
        <v>0</v>
      </c>
      <c r="BI1989" s="242">
        <f>IF(N1989="nulová",J1989,0)</f>
        <v>0</v>
      </c>
      <c r="BJ1989" s="19" t="s">
        <v>80</v>
      </c>
      <c r="BK1989" s="242">
        <f>ROUND(I1989*H1989,2)</f>
        <v>0</v>
      </c>
      <c r="BL1989" s="19" t="s">
        <v>317</v>
      </c>
      <c r="BM1989" s="241" t="s">
        <v>2256</v>
      </c>
    </row>
    <row r="1990" s="2" customFormat="1">
      <c r="A1990" s="40"/>
      <c r="B1990" s="41"/>
      <c r="C1990" s="42"/>
      <c r="D1990" s="245" t="s">
        <v>586</v>
      </c>
      <c r="E1990" s="42"/>
      <c r="F1990" s="297" t="s">
        <v>2245</v>
      </c>
      <c r="G1990" s="42"/>
      <c r="H1990" s="42"/>
      <c r="I1990" s="298"/>
      <c r="J1990" s="42"/>
      <c r="K1990" s="42"/>
      <c r="L1990" s="46"/>
      <c r="M1990" s="299"/>
      <c r="N1990" s="300"/>
      <c r="O1990" s="93"/>
      <c r="P1990" s="93"/>
      <c r="Q1990" s="93"/>
      <c r="R1990" s="93"/>
      <c r="S1990" s="93"/>
      <c r="T1990" s="94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586</v>
      </c>
      <c r="AU1990" s="19" t="s">
        <v>82</v>
      </c>
    </row>
    <row r="1991" s="2" customFormat="1" ht="16.5" customHeight="1">
      <c r="A1991" s="40"/>
      <c r="B1991" s="41"/>
      <c r="C1991" s="230" t="s">
        <v>2257</v>
      </c>
      <c r="D1991" s="230" t="s">
        <v>204</v>
      </c>
      <c r="E1991" s="231" t="s">
        <v>2258</v>
      </c>
      <c r="F1991" s="232" t="s">
        <v>2259</v>
      </c>
      <c r="G1991" s="233" t="s">
        <v>1085</v>
      </c>
      <c r="H1991" s="234">
        <v>1</v>
      </c>
      <c r="I1991" s="235"/>
      <c r="J1991" s="236">
        <f>ROUND(I1991*H1991,2)</f>
        <v>0</v>
      </c>
      <c r="K1991" s="232" t="s">
        <v>2243</v>
      </c>
      <c r="L1991" s="46"/>
      <c r="M1991" s="237" t="s">
        <v>1</v>
      </c>
      <c r="N1991" s="238" t="s">
        <v>38</v>
      </c>
      <c r="O1991" s="93"/>
      <c r="P1991" s="239">
        <f>O1991*H1991</f>
        <v>0</v>
      </c>
      <c r="Q1991" s="239">
        <v>0</v>
      </c>
      <c r="R1991" s="239">
        <f>Q1991*H1991</f>
        <v>0</v>
      </c>
      <c r="S1991" s="239">
        <v>0</v>
      </c>
      <c r="T1991" s="240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41" t="s">
        <v>317</v>
      </c>
      <c r="AT1991" s="241" t="s">
        <v>204</v>
      </c>
      <c r="AU1991" s="241" t="s">
        <v>82</v>
      </c>
      <c r="AY1991" s="19" t="s">
        <v>202</v>
      </c>
      <c r="BE1991" s="242">
        <f>IF(N1991="základní",J1991,0)</f>
        <v>0</v>
      </c>
      <c r="BF1991" s="242">
        <f>IF(N1991="snížená",J1991,0)</f>
        <v>0</v>
      </c>
      <c r="BG1991" s="242">
        <f>IF(N1991="zákl. přenesená",J1991,0)</f>
        <v>0</v>
      </c>
      <c r="BH1991" s="242">
        <f>IF(N1991="sníž. přenesená",J1991,0)</f>
        <v>0</v>
      </c>
      <c r="BI1991" s="242">
        <f>IF(N1991="nulová",J1991,0)</f>
        <v>0</v>
      </c>
      <c r="BJ1991" s="19" t="s">
        <v>80</v>
      </c>
      <c r="BK1991" s="242">
        <f>ROUND(I1991*H1991,2)</f>
        <v>0</v>
      </c>
      <c r="BL1991" s="19" t="s">
        <v>317</v>
      </c>
      <c r="BM1991" s="241" t="s">
        <v>2260</v>
      </c>
    </row>
    <row r="1992" s="2" customFormat="1">
      <c r="A1992" s="40"/>
      <c r="B1992" s="41"/>
      <c r="C1992" s="42"/>
      <c r="D1992" s="245" t="s">
        <v>586</v>
      </c>
      <c r="E1992" s="42"/>
      <c r="F1992" s="297" t="s">
        <v>2245</v>
      </c>
      <c r="G1992" s="42"/>
      <c r="H1992" s="42"/>
      <c r="I1992" s="298"/>
      <c r="J1992" s="42"/>
      <c r="K1992" s="42"/>
      <c r="L1992" s="46"/>
      <c r="M1992" s="299"/>
      <c r="N1992" s="300"/>
      <c r="O1992" s="93"/>
      <c r="P1992" s="93"/>
      <c r="Q1992" s="93"/>
      <c r="R1992" s="93"/>
      <c r="S1992" s="93"/>
      <c r="T1992" s="94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586</v>
      </c>
      <c r="AU1992" s="19" t="s">
        <v>82</v>
      </c>
    </row>
    <row r="1993" s="2" customFormat="1" ht="16.5" customHeight="1">
      <c r="A1993" s="40"/>
      <c r="B1993" s="41"/>
      <c r="C1993" s="230" t="s">
        <v>2261</v>
      </c>
      <c r="D1993" s="230" t="s">
        <v>204</v>
      </c>
      <c r="E1993" s="231" t="s">
        <v>2262</v>
      </c>
      <c r="F1993" s="232" t="s">
        <v>2259</v>
      </c>
      <c r="G1993" s="233" t="s">
        <v>1085</v>
      </c>
      <c r="H1993" s="234">
        <v>1</v>
      </c>
      <c r="I1993" s="235"/>
      <c r="J1993" s="236">
        <f>ROUND(I1993*H1993,2)</f>
        <v>0</v>
      </c>
      <c r="K1993" s="232" t="s">
        <v>2243</v>
      </c>
      <c r="L1993" s="46"/>
      <c r="M1993" s="237" t="s">
        <v>1</v>
      </c>
      <c r="N1993" s="238" t="s">
        <v>38</v>
      </c>
      <c r="O1993" s="93"/>
      <c r="P1993" s="239">
        <f>O1993*H1993</f>
        <v>0</v>
      </c>
      <c r="Q1993" s="239">
        <v>0</v>
      </c>
      <c r="R1993" s="239">
        <f>Q1993*H1993</f>
        <v>0</v>
      </c>
      <c r="S1993" s="239">
        <v>0</v>
      </c>
      <c r="T1993" s="240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41" t="s">
        <v>317</v>
      </c>
      <c r="AT1993" s="241" t="s">
        <v>204</v>
      </c>
      <c r="AU1993" s="241" t="s">
        <v>82</v>
      </c>
      <c r="AY1993" s="19" t="s">
        <v>202</v>
      </c>
      <c r="BE1993" s="242">
        <f>IF(N1993="základní",J1993,0)</f>
        <v>0</v>
      </c>
      <c r="BF1993" s="242">
        <f>IF(N1993="snížená",J1993,0)</f>
        <v>0</v>
      </c>
      <c r="BG1993" s="242">
        <f>IF(N1993="zákl. přenesená",J1993,0)</f>
        <v>0</v>
      </c>
      <c r="BH1993" s="242">
        <f>IF(N1993="sníž. přenesená",J1993,0)</f>
        <v>0</v>
      </c>
      <c r="BI1993" s="242">
        <f>IF(N1993="nulová",J1993,0)</f>
        <v>0</v>
      </c>
      <c r="BJ1993" s="19" t="s">
        <v>80</v>
      </c>
      <c r="BK1993" s="242">
        <f>ROUND(I1993*H1993,2)</f>
        <v>0</v>
      </c>
      <c r="BL1993" s="19" t="s">
        <v>317</v>
      </c>
      <c r="BM1993" s="241" t="s">
        <v>2263</v>
      </c>
    </row>
    <row r="1994" s="2" customFormat="1">
      <c r="A1994" s="40"/>
      <c r="B1994" s="41"/>
      <c r="C1994" s="42"/>
      <c r="D1994" s="245" t="s">
        <v>586</v>
      </c>
      <c r="E1994" s="42"/>
      <c r="F1994" s="297" t="s">
        <v>2245</v>
      </c>
      <c r="G1994" s="42"/>
      <c r="H1994" s="42"/>
      <c r="I1994" s="298"/>
      <c r="J1994" s="42"/>
      <c r="K1994" s="42"/>
      <c r="L1994" s="46"/>
      <c r="M1994" s="299"/>
      <c r="N1994" s="300"/>
      <c r="O1994" s="93"/>
      <c r="P1994" s="93"/>
      <c r="Q1994" s="93"/>
      <c r="R1994" s="93"/>
      <c r="S1994" s="93"/>
      <c r="T1994" s="94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586</v>
      </c>
      <c r="AU1994" s="19" t="s">
        <v>82</v>
      </c>
    </row>
    <row r="1995" s="2" customFormat="1" ht="16.5" customHeight="1">
      <c r="A1995" s="40"/>
      <c r="B1995" s="41"/>
      <c r="C1995" s="230" t="s">
        <v>2264</v>
      </c>
      <c r="D1995" s="230" t="s">
        <v>204</v>
      </c>
      <c r="E1995" s="231" t="s">
        <v>2265</v>
      </c>
      <c r="F1995" s="232" t="s">
        <v>2242</v>
      </c>
      <c r="G1995" s="233" t="s">
        <v>1085</v>
      </c>
      <c r="H1995" s="234">
        <v>2</v>
      </c>
      <c r="I1995" s="235"/>
      <c r="J1995" s="236">
        <f>ROUND(I1995*H1995,2)</f>
        <v>0</v>
      </c>
      <c r="K1995" s="232" t="s">
        <v>2243</v>
      </c>
      <c r="L1995" s="46"/>
      <c r="M1995" s="237" t="s">
        <v>1</v>
      </c>
      <c r="N1995" s="238" t="s">
        <v>38</v>
      </c>
      <c r="O1995" s="93"/>
      <c r="P1995" s="239">
        <f>O1995*H1995</f>
        <v>0</v>
      </c>
      <c r="Q1995" s="239">
        <v>0</v>
      </c>
      <c r="R1995" s="239">
        <f>Q1995*H1995</f>
        <v>0</v>
      </c>
      <c r="S1995" s="239">
        <v>0</v>
      </c>
      <c r="T1995" s="240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41" t="s">
        <v>317</v>
      </c>
      <c r="AT1995" s="241" t="s">
        <v>204</v>
      </c>
      <c r="AU1995" s="241" t="s">
        <v>82</v>
      </c>
      <c r="AY1995" s="19" t="s">
        <v>202</v>
      </c>
      <c r="BE1995" s="242">
        <f>IF(N1995="základní",J1995,0)</f>
        <v>0</v>
      </c>
      <c r="BF1995" s="242">
        <f>IF(N1995="snížená",J1995,0)</f>
        <v>0</v>
      </c>
      <c r="BG1995" s="242">
        <f>IF(N1995="zákl. přenesená",J1995,0)</f>
        <v>0</v>
      </c>
      <c r="BH1995" s="242">
        <f>IF(N1995="sníž. přenesená",J1995,0)</f>
        <v>0</v>
      </c>
      <c r="BI1995" s="242">
        <f>IF(N1995="nulová",J1995,0)</f>
        <v>0</v>
      </c>
      <c r="BJ1995" s="19" t="s">
        <v>80</v>
      </c>
      <c r="BK1995" s="242">
        <f>ROUND(I1995*H1995,2)</f>
        <v>0</v>
      </c>
      <c r="BL1995" s="19" t="s">
        <v>317</v>
      </c>
      <c r="BM1995" s="241" t="s">
        <v>2266</v>
      </c>
    </row>
    <row r="1996" s="2" customFormat="1">
      <c r="A1996" s="40"/>
      <c r="B1996" s="41"/>
      <c r="C1996" s="42"/>
      <c r="D1996" s="245" t="s">
        <v>586</v>
      </c>
      <c r="E1996" s="42"/>
      <c r="F1996" s="297" t="s">
        <v>2245</v>
      </c>
      <c r="G1996" s="42"/>
      <c r="H1996" s="42"/>
      <c r="I1996" s="298"/>
      <c r="J1996" s="42"/>
      <c r="K1996" s="42"/>
      <c r="L1996" s="46"/>
      <c r="M1996" s="299"/>
      <c r="N1996" s="300"/>
      <c r="O1996" s="93"/>
      <c r="P1996" s="93"/>
      <c r="Q1996" s="93"/>
      <c r="R1996" s="93"/>
      <c r="S1996" s="93"/>
      <c r="T1996" s="94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586</v>
      </c>
      <c r="AU1996" s="19" t="s">
        <v>82</v>
      </c>
    </row>
    <row r="1997" s="2" customFormat="1" ht="21.75" customHeight="1">
      <c r="A1997" s="40"/>
      <c r="B1997" s="41"/>
      <c r="C1997" s="230" t="s">
        <v>2267</v>
      </c>
      <c r="D1997" s="230" t="s">
        <v>204</v>
      </c>
      <c r="E1997" s="231" t="s">
        <v>2268</v>
      </c>
      <c r="F1997" s="232" t="s">
        <v>2269</v>
      </c>
      <c r="G1997" s="233" t="s">
        <v>1085</v>
      </c>
      <c r="H1997" s="234">
        <v>1</v>
      </c>
      <c r="I1997" s="235"/>
      <c r="J1997" s="236">
        <f>ROUND(I1997*H1997,2)</f>
        <v>0</v>
      </c>
      <c r="K1997" s="232" t="s">
        <v>2243</v>
      </c>
      <c r="L1997" s="46"/>
      <c r="M1997" s="237" t="s">
        <v>1</v>
      </c>
      <c r="N1997" s="238" t="s">
        <v>38</v>
      </c>
      <c r="O1997" s="93"/>
      <c r="P1997" s="239">
        <f>O1997*H1997</f>
        <v>0</v>
      </c>
      <c r="Q1997" s="239">
        <v>0</v>
      </c>
      <c r="R1997" s="239">
        <f>Q1997*H1997</f>
        <v>0</v>
      </c>
      <c r="S1997" s="239">
        <v>0</v>
      </c>
      <c r="T1997" s="240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41" t="s">
        <v>317</v>
      </c>
      <c r="AT1997" s="241" t="s">
        <v>204</v>
      </c>
      <c r="AU1997" s="241" t="s">
        <v>82</v>
      </c>
      <c r="AY1997" s="19" t="s">
        <v>202</v>
      </c>
      <c r="BE1997" s="242">
        <f>IF(N1997="základní",J1997,0)</f>
        <v>0</v>
      </c>
      <c r="BF1997" s="242">
        <f>IF(N1997="snížená",J1997,0)</f>
        <v>0</v>
      </c>
      <c r="BG1997" s="242">
        <f>IF(N1997="zákl. přenesená",J1997,0)</f>
        <v>0</v>
      </c>
      <c r="BH1997" s="242">
        <f>IF(N1997="sníž. přenesená",J1997,0)</f>
        <v>0</v>
      </c>
      <c r="BI1997" s="242">
        <f>IF(N1997="nulová",J1997,0)</f>
        <v>0</v>
      </c>
      <c r="BJ1997" s="19" t="s">
        <v>80</v>
      </c>
      <c r="BK1997" s="242">
        <f>ROUND(I1997*H1997,2)</f>
        <v>0</v>
      </c>
      <c r="BL1997" s="19" t="s">
        <v>317</v>
      </c>
      <c r="BM1997" s="241" t="s">
        <v>2270</v>
      </c>
    </row>
    <row r="1998" s="2" customFormat="1">
      <c r="A1998" s="40"/>
      <c r="B1998" s="41"/>
      <c r="C1998" s="42"/>
      <c r="D1998" s="245" t="s">
        <v>586</v>
      </c>
      <c r="E1998" s="42"/>
      <c r="F1998" s="297" t="s">
        <v>2245</v>
      </c>
      <c r="G1998" s="42"/>
      <c r="H1998" s="42"/>
      <c r="I1998" s="298"/>
      <c r="J1998" s="42"/>
      <c r="K1998" s="42"/>
      <c r="L1998" s="46"/>
      <c r="M1998" s="299"/>
      <c r="N1998" s="300"/>
      <c r="O1998" s="93"/>
      <c r="P1998" s="93"/>
      <c r="Q1998" s="93"/>
      <c r="R1998" s="93"/>
      <c r="S1998" s="93"/>
      <c r="T1998" s="94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586</v>
      </c>
      <c r="AU1998" s="19" t="s">
        <v>82</v>
      </c>
    </row>
    <row r="1999" s="2" customFormat="1" ht="16.5" customHeight="1">
      <c r="A1999" s="40"/>
      <c r="B1999" s="41"/>
      <c r="C1999" s="230" t="s">
        <v>2271</v>
      </c>
      <c r="D1999" s="230" t="s">
        <v>204</v>
      </c>
      <c r="E1999" s="231" t="s">
        <v>2272</v>
      </c>
      <c r="F1999" s="232" t="s">
        <v>2273</v>
      </c>
      <c r="G1999" s="233" t="s">
        <v>1085</v>
      </c>
      <c r="H1999" s="234">
        <v>3</v>
      </c>
      <c r="I1999" s="235"/>
      <c r="J1999" s="236">
        <f>ROUND(I1999*H1999,2)</f>
        <v>0</v>
      </c>
      <c r="K1999" s="232" t="s">
        <v>2243</v>
      </c>
      <c r="L1999" s="46"/>
      <c r="M1999" s="237" t="s">
        <v>1</v>
      </c>
      <c r="N1999" s="238" t="s">
        <v>38</v>
      </c>
      <c r="O1999" s="93"/>
      <c r="P1999" s="239">
        <f>O1999*H1999</f>
        <v>0</v>
      </c>
      <c r="Q1999" s="239">
        <v>0</v>
      </c>
      <c r="R1999" s="239">
        <f>Q1999*H1999</f>
        <v>0</v>
      </c>
      <c r="S1999" s="239">
        <v>0</v>
      </c>
      <c r="T1999" s="240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41" t="s">
        <v>317</v>
      </c>
      <c r="AT1999" s="241" t="s">
        <v>204</v>
      </c>
      <c r="AU1999" s="241" t="s">
        <v>82</v>
      </c>
      <c r="AY1999" s="19" t="s">
        <v>202</v>
      </c>
      <c r="BE1999" s="242">
        <f>IF(N1999="základní",J1999,0)</f>
        <v>0</v>
      </c>
      <c r="BF1999" s="242">
        <f>IF(N1999="snížená",J1999,0)</f>
        <v>0</v>
      </c>
      <c r="BG1999" s="242">
        <f>IF(N1999="zákl. přenesená",J1999,0)</f>
        <v>0</v>
      </c>
      <c r="BH1999" s="242">
        <f>IF(N1999="sníž. přenesená",J1999,0)</f>
        <v>0</v>
      </c>
      <c r="BI1999" s="242">
        <f>IF(N1999="nulová",J1999,0)</f>
        <v>0</v>
      </c>
      <c r="BJ1999" s="19" t="s">
        <v>80</v>
      </c>
      <c r="BK1999" s="242">
        <f>ROUND(I1999*H1999,2)</f>
        <v>0</v>
      </c>
      <c r="BL1999" s="19" t="s">
        <v>317</v>
      </c>
      <c r="BM1999" s="241" t="s">
        <v>2274</v>
      </c>
    </row>
    <row r="2000" s="2" customFormat="1">
      <c r="A2000" s="40"/>
      <c r="B2000" s="41"/>
      <c r="C2000" s="42"/>
      <c r="D2000" s="245" t="s">
        <v>586</v>
      </c>
      <c r="E2000" s="42"/>
      <c r="F2000" s="297" t="s">
        <v>2245</v>
      </c>
      <c r="G2000" s="42"/>
      <c r="H2000" s="42"/>
      <c r="I2000" s="298"/>
      <c r="J2000" s="42"/>
      <c r="K2000" s="42"/>
      <c r="L2000" s="46"/>
      <c r="M2000" s="299"/>
      <c r="N2000" s="300"/>
      <c r="O2000" s="93"/>
      <c r="P2000" s="93"/>
      <c r="Q2000" s="93"/>
      <c r="R2000" s="93"/>
      <c r="S2000" s="93"/>
      <c r="T2000" s="94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586</v>
      </c>
      <c r="AU2000" s="19" t="s">
        <v>82</v>
      </c>
    </row>
    <row r="2001" s="2" customFormat="1" ht="16.5" customHeight="1">
      <c r="A2001" s="40"/>
      <c r="B2001" s="41"/>
      <c r="C2001" s="230" t="s">
        <v>2275</v>
      </c>
      <c r="D2001" s="230" t="s">
        <v>204</v>
      </c>
      <c r="E2001" s="231" t="s">
        <v>2276</v>
      </c>
      <c r="F2001" s="232" t="s">
        <v>2277</v>
      </c>
      <c r="G2001" s="233" t="s">
        <v>1085</v>
      </c>
      <c r="H2001" s="234">
        <v>2</v>
      </c>
      <c r="I2001" s="235"/>
      <c r="J2001" s="236">
        <f>ROUND(I2001*H2001,2)</f>
        <v>0</v>
      </c>
      <c r="K2001" s="232" t="s">
        <v>2243</v>
      </c>
      <c r="L2001" s="46"/>
      <c r="M2001" s="237" t="s">
        <v>1</v>
      </c>
      <c r="N2001" s="238" t="s">
        <v>38</v>
      </c>
      <c r="O2001" s="93"/>
      <c r="P2001" s="239">
        <f>O2001*H2001</f>
        <v>0</v>
      </c>
      <c r="Q2001" s="239">
        <v>0</v>
      </c>
      <c r="R2001" s="239">
        <f>Q2001*H2001</f>
        <v>0</v>
      </c>
      <c r="S2001" s="239">
        <v>0</v>
      </c>
      <c r="T2001" s="240">
        <f>S2001*H2001</f>
        <v>0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41" t="s">
        <v>317</v>
      </c>
      <c r="AT2001" s="241" t="s">
        <v>204</v>
      </c>
      <c r="AU2001" s="241" t="s">
        <v>82</v>
      </c>
      <c r="AY2001" s="19" t="s">
        <v>202</v>
      </c>
      <c r="BE2001" s="242">
        <f>IF(N2001="základní",J2001,0)</f>
        <v>0</v>
      </c>
      <c r="BF2001" s="242">
        <f>IF(N2001="snížená",J2001,0)</f>
        <v>0</v>
      </c>
      <c r="BG2001" s="242">
        <f>IF(N2001="zákl. přenesená",J2001,0)</f>
        <v>0</v>
      </c>
      <c r="BH2001" s="242">
        <f>IF(N2001="sníž. přenesená",J2001,0)</f>
        <v>0</v>
      </c>
      <c r="BI2001" s="242">
        <f>IF(N2001="nulová",J2001,0)</f>
        <v>0</v>
      </c>
      <c r="BJ2001" s="19" t="s">
        <v>80</v>
      </c>
      <c r="BK2001" s="242">
        <f>ROUND(I2001*H2001,2)</f>
        <v>0</v>
      </c>
      <c r="BL2001" s="19" t="s">
        <v>317</v>
      </c>
      <c r="BM2001" s="241" t="s">
        <v>2278</v>
      </c>
    </row>
    <row r="2002" s="2" customFormat="1">
      <c r="A2002" s="40"/>
      <c r="B2002" s="41"/>
      <c r="C2002" s="42"/>
      <c r="D2002" s="245" t="s">
        <v>586</v>
      </c>
      <c r="E2002" s="42"/>
      <c r="F2002" s="297" t="s">
        <v>2245</v>
      </c>
      <c r="G2002" s="42"/>
      <c r="H2002" s="42"/>
      <c r="I2002" s="298"/>
      <c r="J2002" s="42"/>
      <c r="K2002" s="42"/>
      <c r="L2002" s="46"/>
      <c r="M2002" s="299"/>
      <c r="N2002" s="300"/>
      <c r="O2002" s="93"/>
      <c r="P2002" s="93"/>
      <c r="Q2002" s="93"/>
      <c r="R2002" s="93"/>
      <c r="S2002" s="93"/>
      <c r="T2002" s="94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9" t="s">
        <v>586</v>
      </c>
      <c r="AU2002" s="19" t="s">
        <v>82</v>
      </c>
    </row>
    <row r="2003" s="2" customFormat="1" ht="16.5" customHeight="1">
      <c r="A2003" s="40"/>
      <c r="B2003" s="41"/>
      <c r="C2003" s="230" t="s">
        <v>2279</v>
      </c>
      <c r="D2003" s="230" t="s">
        <v>204</v>
      </c>
      <c r="E2003" s="231" t="s">
        <v>2280</v>
      </c>
      <c r="F2003" s="232" t="s">
        <v>2273</v>
      </c>
      <c r="G2003" s="233" t="s">
        <v>1085</v>
      </c>
      <c r="H2003" s="234">
        <v>2</v>
      </c>
      <c r="I2003" s="235"/>
      <c r="J2003" s="236">
        <f>ROUND(I2003*H2003,2)</f>
        <v>0</v>
      </c>
      <c r="K2003" s="232" t="s">
        <v>2243</v>
      </c>
      <c r="L2003" s="46"/>
      <c r="M2003" s="237" t="s">
        <v>1</v>
      </c>
      <c r="N2003" s="238" t="s">
        <v>38</v>
      </c>
      <c r="O2003" s="93"/>
      <c r="P2003" s="239">
        <f>O2003*H2003</f>
        <v>0</v>
      </c>
      <c r="Q2003" s="239">
        <v>0</v>
      </c>
      <c r="R2003" s="239">
        <f>Q2003*H2003</f>
        <v>0</v>
      </c>
      <c r="S2003" s="239">
        <v>0</v>
      </c>
      <c r="T2003" s="240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41" t="s">
        <v>317</v>
      </c>
      <c r="AT2003" s="241" t="s">
        <v>204</v>
      </c>
      <c r="AU2003" s="241" t="s">
        <v>82</v>
      </c>
      <c r="AY2003" s="19" t="s">
        <v>202</v>
      </c>
      <c r="BE2003" s="242">
        <f>IF(N2003="základní",J2003,0)</f>
        <v>0</v>
      </c>
      <c r="BF2003" s="242">
        <f>IF(N2003="snížená",J2003,0)</f>
        <v>0</v>
      </c>
      <c r="BG2003" s="242">
        <f>IF(N2003="zákl. přenesená",J2003,0)</f>
        <v>0</v>
      </c>
      <c r="BH2003" s="242">
        <f>IF(N2003="sníž. přenesená",J2003,0)</f>
        <v>0</v>
      </c>
      <c r="BI2003" s="242">
        <f>IF(N2003="nulová",J2003,0)</f>
        <v>0</v>
      </c>
      <c r="BJ2003" s="19" t="s">
        <v>80</v>
      </c>
      <c r="BK2003" s="242">
        <f>ROUND(I2003*H2003,2)</f>
        <v>0</v>
      </c>
      <c r="BL2003" s="19" t="s">
        <v>317</v>
      </c>
      <c r="BM2003" s="241" t="s">
        <v>2281</v>
      </c>
    </row>
    <row r="2004" s="2" customFormat="1">
      <c r="A2004" s="40"/>
      <c r="B2004" s="41"/>
      <c r="C2004" s="42"/>
      <c r="D2004" s="245" t="s">
        <v>586</v>
      </c>
      <c r="E2004" s="42"/>
      <c r="F2004" s="297" t="s">
        <v>2245</v>
      </c>
      <c r="G2004" s="42"/>
      <c r="H2004" s="42"/>
      <c r="I2004" s="298"/>
      <c r="J2004" s="42"/>
      <c r="K2004" s="42"/>
      <c r="L2004" s="46"/>
      <c r="M2004" s="299"/>
      <c r="N2004" s="300"/>
      <c r="O2004" s="93"/>
      <c r="P2004" s="93"/>
      <c r="Q2004" s="93"/>
      <c r="R2004" s="93"/>
      <c r="S2004" s="93"/>
      <c r="T2004" s="94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586</v>
      </c>
      <c r="AU2004" s="19" t="s">
        <v>82</v>
      </c>
    </row>
    <row r="2005" s="2" customFormat="1" ht="21.75" customHeight="1">
      <c r="A2005" s="40"/>
      <c r="B2005" s="41"/>
      <c r="C2005" s="230" t="s">
        <v>2282</v>
      </c>
      <c r="D2005" s="230" t="s">
        <v>204</v>
      </c>
      <c r="E2005" s="231" t="s">
        <v>2283</v>
      </c>
      <c r="F2005" s="232" t="s">
        <v>2284</v>
      </c>
      <c r="G2005" s="233" t="s">
        <v>1085</v>
      </c>
      <c r="H2005" s="234">
        <v>3</v>
      </c>
      <c r="I2005" s="235"/>
      <c r="J2005" s="236">
        <f>ROUND(I2005*H2005,2)</f>
        <v>0</v>
      </c>
      <c r="K2005" s="232" t="s">
        <v>2243</v>
      </c>
      <c r="L2005" s="46"/>
      <c r="M2005" s="237" t="s">
        <v>1</v>
      </c>
      <c r="N2005" s="238" t="s">
        <v>38</v>
      </c>
      <c r="O2005" s="93"/>
      <c r="P2005" s="239">
        <f>O2005*H2005</f>
        <v>0</v>
      </c>
      <c r="Q2005" s="239">
        <v>0</v>
      </c>
      <c r="R2005" s="239">
        <f>Q2005*H2005</f>
        <v>0</v>
      </c>
      <c r="S2005" s="239">
        <v>0</v>
      </c>
      <c r="T2005" s="240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41" t="s">
        <v>317</v>
      </c>
      <c r="AT2005" s="241" t="s">
        <v>204</v>
      </c>
      <c r="AU2005" s="241" t="s">
        <v>82</v>
      </c>
      <c r="AY2005" s="19" t="s">
        <v>202</v>
      </c>
      <c r="BE2005" s="242">
        <f>IF(N2005="základní",J2005,0)</f>
        <v>0</v>
      </c>
      <c r="BF2005" s="242">
        <f>IF(N2005="snížená",J2005,0)</f>
        <v>0</v>
      </c>
      <c r="BG2005" s="242">
        <f>IF(N2005="zákl. přenesená",J2005,0)</f>
        <v>0</v>
      </c>
      <c r="BH2005" s="242">
        <f>IF(N2005="sníž. přenesená",J2005,0)</f>
        <v>0</v>
      </c>
      <c r="BI2005" s="242">
        <f>IF(N2005="nulová",J2005,0)</f>
        <v>0</v>
      </c>
      <c r="BJ2005" s="19" t="s">
        <v>80</v>
      </c>
      <c r="BK2005" s="242">
        <f>ROUND(I2005*H2005,2)</f>
        <v>0</v>
      </c>
      <c r="BL2005" s="19" t="s">
        <v>317</v>
      </c>
      <c r="BM2005" s="241" t="s">
        <v>2285</v>
      </c>
    </row>
    <row r="2006" s="2" customFormat="1">
      <c r="A2006" s="40"/>
      <c r="B2006" s="41"/>
      <c r="C2006" s="42"/>
      <c r="D2006" s="245" t="s">
        <v>586</v>
      </c>
      <c r="E2006" s="42"/>
      <c r="F2006" s="297" t="s">
        <v>2245</v>
      </c>
      <c r="G2006" s="42"/>
      <c r="H2006" s="42"/>
      <c r="I2006" s="298"/>
      <c r="J2006" s="42"/>
      <c r="K2006" s="42"/>
      <c r="L2006" s="46"/>
      <c r="M2006" s="299"/>
      <c r="N2006" s="300"/>
      <c r="O2006" s="93"/>
      <c r="P2006" s="93"/>
      <c r="Q2006" s="93"/>
      <c r="R2006" s="93"/>
      <c r="S2006" s="93"/>
      <c r="T2006" s="94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586</v>
      </c>
      <c r="AU2006" s="19" t="s">
        <v>82</v>
      </c>
    </row>
    <row r="2007" s="2" customFormat="1" ht="16.5" customHeight="1">
      <c r="A2007" s="40"/>
      <c r="B2007" s="41"/>
      <c r="C2007" s="230" t="s">
        <v>2286</v>
      </c>
      <c r="D2007" s="230" t="s">
        <v>204</v>
      </c>
      <c r="E2007" s="231" t="s">
        <v>2287</v>
      </c>
      <c r="F2007" s="232" t="s">
        <v>2273</v>
      </c>
      <c r="G2007" s="233" t="s">
        <v>1085</v>
      </c>
      <c r="H2007" s="234">
        <v>1</v>
      </c>
      <c r="I2007" s="235"/>
      <c r="J2007" s="236">
        <f>ROUND(I2007*H2007,2)</f>
        <v>0</v>
      </c>
      <c r="K2007" s="232" t="s">
        <v>2243</v>
      </c>
      <c r="L2007" s="46"/>
      <c r="M2007" s="237" t="s">
        <v>1</v>
      </c>
      <c r="N2007" s="238" t="s">
        <v>38</v>
      </c>
      <c r="O2007" s="93"/>
      <c r="P2007" s="239">
        <f>O2007*H2007</f>
        <v>0</v>
      </c>
      <c r="Q2007" s="239">
        <v>0</v>
      </c>
      <c r="R2007" s="239">
        <f>Q2007*H2007</f>
        <v>0</v>
      </c>
      <c r="S2007" s="239">
        <v>0</v>
      </c>
      <c r="T2007" s="240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41" t="s">
        <v>317</v>
      </c>
      <c r="AT2007" s="241" t="s">
        <v>204</v>
      </c>
      <c r="AU2007" s="241" t="s">
        <v>82</v>
      </c>
      <c r="AY2007" s="19" t="s">
        <v>202</v>
      </c>
      <c r="BE2007" s="242">
        <f>IF(N2007="základní",J2007,0)</f>
        <v>0</v>
      </c>
      <c r="BF2007" s="242">
        <f>IF(N2007="snížená",J2007,0)</f>
        <v>0</v>
      </c>
      <c r="BG2007" s="242">
        <f>IF(N2007="zákl. přenesená",J2007,0)</f>
        <v>0</v>
      </c>
      <c r="BH2007" s="242">
        <f>IF(N2007="sníž. přenesená",J2007,0)</f>
        <v>0</v>
      </c>
      <c r="BI2007" s="242">
        <f>IF(N2007="nulová",J2007,0)</f>
        <v>0</v>
      </c>
      <c r="BJ2007" s="19" t="s">
        <v>80</v>
      </c>
      <c r="BK2007" s="242">
        <f>ROUND(I2007*H2007,2)</f>
        <v>0</v>
      </c>
      <c r="BL2007" s="19" t="s">
        <v>317</v>
      </c>
      <c r="BM2007" s="241" t="s">
        <v>2288</v>
      </c>
    </row>
    <row r="2008" s="2" customFormat="1">
      <c r="A2008" s="40"/>
      <c r="B2008" s="41"/>
      <c r="C2008" s="42"/>
      <c r="D2008" s="245" t="s">
        <v>586</v>
      </c>
      <c r="E2008" s="42"/>
      <c r="F2008" s="297" t="s">
        <v>2245</v>
      </c>
      <c r="G2008" s="42"/>
      <c r="H2008" s="42"/>
      <c r="I2008" s="298"/>
      <c r="J2008" s="42"/>
      <c r="K2008" s="42"/>
      <c r="L2008" s="46"/>
      <c r="M2008" s="299"/>
      <c r="N2008" s="300"/>
      <c r="O2008" s="93"/>
      <c r="P2008" s="93"/>
      <c r="Q2008" s="93"/>
      <c r="R2008" s="93"/>
      <c r="S2008" s="93"/>
      <c r="T2008" s="94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T2008" s="19" t="s">
        <v>586</v>
      </c>
      <c r="AU2008" s="19" t="s">
        <v>82</v>
      </c>
    </row>
    <row r="2009" s="2" customFormat="1" ht="16.5" customHeight="1">
      <c r="A2009" s="40"/>
      <c r="B2009" s="41"/>
      <c r="C2009" s="230" t="s">
        <v>2289</v>
      </c>
      <c r="D2009" s="230" t="s">
        <v>204</v>
      </c>
      <c r="E2009" s="231" t="s">
        <v>2290</v>
      </c>
      <c r="F2009" s="232" t="s">
        <v>2291</v>
      </c>
      <c r="G2009" s="233" t="s">
        <v>466</v>
      </c>
      <c r="H2009" s="234">
        <v>18</v>
      </c>
      <c r="I2009" s="235"/>
      <c r="J2009" s="236">
        <f>ROUND(I2009*H2009,2)</f>
        <v>0</v>
      </c>
      <c r="K2009" s="232" t="s">
        <v>208</v>
      </c>
      <c r="L2009" s="46"/>
      <c r="M2009" s="237" t="s">
        <v>1</v>
      </c>
      <c r="N2009" s="238" t="s">
        <v>38</v>
      </c>
      <c r="O2009" s="93"/>
      <c r="P2009" s="239">
        <f>O2009*H2009</f>
        <v>0</v>
      </c>
      <c r="Q2009" s="239">
        <v>0</v>
      </c>
      <c r="R2009" s="239">
        <f>Q2009*H2009</f>
        <v>0</v>
      </c>
      <c r="S2009" s="239">
        <v>0</v>
      </c>
      <c r="T2009" s="240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41" t="s">
        <v>317</v>
      </c>
      <c r="AT2009" s="241" t="s">
        <v>204</v>
      </c>
      <c r="AU2009" s="241" t="s">
        <v>82</v>
      </c>
      <c r="AY2009" s="19" t="s">
        <v>202</v>
      </c>
      <c r="BE2009" s="242">
        <f>IF(N2009="základní",J2009,0)</f>
        <v>0</v>
      </c>
      <c r="BF2009" s="242">
        <f>IF(N2009="snížená",J2009,0)</f>
        <v>0</v>
      </c>
      <c r="BG2009" s="242">
        <f>IF(N2009="zákl. přenesená",J2009,0)</f>
        <v>0</v>
      </c>
      <c r="BH2009" s="242">
        <f>IF(N2009="sníž. přenesená",J2009,0)</f>
        <v>0</v>
      </c>
      <c r="BI2009" s="242">
        <f>IF(N2009="nulová",J2009,0)</f>
        <v>0</v>
      </c>
      <c r="BJ2009" s="19" t="s">
        <v>80</v>
      </c>
      <c r="BK2009" s="242">
        <f>ROUND(I2009*H2009,2)</f>
        <v>0</v>
      </c>
      <c r="BL2009" s="19" t="s">
        <v>317</v>
      </c>
      <c r="BM2009" s="241" t="s">
        <v>2292</v>
      </c>
    </row>
    <row r="2010" s="14" customFormat="1">
      <c r="A2010" s="14"/>
      <c r="B2010" s="254"/>
      <c r="C2010" s="255"/>
      <c r="D2010" s="245" t="s">
        <v>211</v>
      </c>
      <c r="E2010" s="256" t="s">
        <v>1</v>
      </c>
      <c r="F2010" s="257" t="s">
        <v>2293</v>
      </c>
      <c r="G2010" s="255"/>
      <c r="H2010" s="258">
        <v>18</v>
      </c>
      <c r="I2010" s="259"/>
      <c r="J2010" s="255"/>
      <c r="K2010" s="255"/>
      <c r="L2010" s="260"/>
      <c r="M2010" s="261"/>
      <c r="N2010" s="262"/>
      <c r="O2010" s="262"/>
      <c r="P2010" s="262"/>
      <c r="Q2010" s="262"/>
      <c r="R2010" s="262"/>
      <c r="S2010" s="262"/>
      <c r="T2010" s="26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4" t="s">
        <v>211</v>
      </c>
      <c r="AU2010" s="264" t="s">
        <v>82</v>
      </c>
      <c r="AV2010" s="14" t="s">
        <v>82</v>
      </c>
      <c r="AW2010" s="14" t="s">
        <v>30</v>
      </c>
      <c r="AX2010" s="14" t="s">
        <v>80</v>
      </c>
      <c r="AY2010" s="264" t="s">
        <v>202</v>
      </c>
    </row>
    <row r="2011" s="2" customFormat="1" ht="24.15" customHeight="1">
      <c r="A2011" s="40"/>
      <c r="B2011" s="41"/>
      <c r="C2011" s="287" t="s">
        <v>2294</v>
      </c>
      <c r="D2011" s="287" t="s">
        <v>534</v>
      </c>
      <c r="E2011" s="288" t="s">
        <v>2295</v>
      </c>
      <c r="F2011" s="289" t="s">
        <v>2296</v>
      </c>
      <c r="G2011" s="290" t="s">
        <v>466</v>
      </c>
      <c r="H2011" s="291">
        <v>18</v>
      </c>
      <c r="I2011" s="292"/>
      <c r="J2011" s="293">
        <f>ROUND(I2011*H2011,2)</f>
        <v>0</v>
      </c>
      <c r="K2011" s="289" t="s">
        <v>2297</v>
      </c>
      <c r="L2011" s="294"/>
      <c r="M2011" s="295" t="s">
        <v>1</v>
      </c>
      <c r="N2011" s="296" t="s">
        <v>38</v>
      </c>
      <c r="O2011" s="93"/>
      <c r="P2011" s="239">
        <f>O2011*H2011</f>
        <v>0</v>
      </c>
      <c r="Q2011" s="239">
        <v>0.001</v>
      </c>
      <c r="R2011" s="239">
        <f>Q2011*H2011</f>
        <v>0.018000000000000002</v>
      </c>
      <c r="S2011" s="239">
        <v>0</v>
      </c>
      <c r="T2011" s="240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41" t="s">
        <v>442</v>
      </c>
      <c r="AT2011" s="241" t="s">
        <v>534</v>
      </c>
      <c r="AU2011" s="241" t="s">
        <v>82</v>
      </c>
      <c r="AY2011" s="19" t="s">
        <v>202</v>
      </c>
      <c r="BE2011" s="242">
        <f>IF(N2011="základní",J2011,0)</f>
        <v>0</v>
      </c>
      <c r="BF2011" s="242">
        <f>IF(N2011="snížená",J2011,0)</f>
        <v>0</v>
      </c>
      <c r="BG2011" s="242">
        <f>IF(N2011="zákl. přenesená",J2011,0)</f>
        <v>0</v>
      </c>
      <c r="BH2011" s="242">
        <f>IF(N2011="sníž. přenesená",J2011,0)</f>
        <v>0</v>
      </c>
      <c r="BI2011" s="242">
        <f>IF(N2011="nulová",J2011,0)</f>
        <v>0</v>
      </c>
      <c r="BJ2011" s="19" t="s">
        <v>80</v>
      </c>
      <c r="BK2011" s="242">
        <f>ROUND(I2011*H2011,2)</f>
        <v>0</v>
      </c>
      <c r="BL2011" s="19" t="s">
        <v>317</v>
      </c>
      <c r="BM2011" s="241" t="s">
        <v>2298</v>
      </c>
    </row>
    <row r="2012" s="2" customFormat="1" ht="24.15" customHeight="1">
      <c r="A2012" s="40"/>
      <c r="B2012" s="41"/>
      <c r="C2012" s="230" t="s">
        <v>2299</v>
      </c>
      <c r="D2012" s="230" t="s">
        <v>204</v>
      </c>
      <c r="E2012" s="231" t="s">
        <v>2300</v>
      </c>
      <c r="F2012" s="232" t="s">
        <v>2301</v>
      </c>
      <c r="G2012" s="233" t="s">
        <v>1085</v>
      </c>
      <c r="H2012" s="234">
        <v>3</v>
      </c>
      <c r="I2012" s="235"/>
      <c r="J2012" s="236">
        <f>ROUND(I2012*H2012,2)</f>
        <v>0</v>
      </c>
      <c r="K2012" s="232" t="s">
        <v>2302</v>
      </c>
      <c r="L2012" s="46"/>
      <c r="M2012" s="237" t="s">
        <v>1</v>
      </c>
      <c r="N2012" s="238" t="s">
        <v>38</v>
      </c>
      <c r="O2012" s="93"/>
      <c r="P2012" s="239">
        <f>O2012*H2012</f>
        <v>0</v>
      </c>
      <c r="Q2012" s="239">
        <v>0</v>
      </c>
      <c r="R2012" s="239">
        <f>Q2012*H2012</f>
        <v>0</v>
      </c>
      <c r="S2012" s="239">
        <v>0</v>
      </c>
      <c r="T2012" s="240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41" t="s">
        <v>317</v>
      </c>
      <c r="AT2012" s="241" t="s">
        <v>204</v>
      </c>
      <c r="AU2012" s="241" t="s">
        <v>82</v>
      </c>
      <c r="AY2012" s="19" t="s">
        <v>202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9" t="s">
        <v>80</v>
      </c>
      <c r="BK2012" s="242">
        <f>ROUND(I2012*H2012,2)</f>
        <v>0</v>
      </c>
      <c r="BL2012" s="19" t="s">
        <v>317</v>
      </c>
      <c r="BM2012" s="241" t="s">
        <v>2303</v>
      </c>
    </row>
    <row r="2013" s="2" customFormat="1">
      <c r="A2013" s="40"/>
      <c r="B2013" s="41"/>
      <c r="C2013" s="42"/>
      <c r="D2013" s="245" t="s">
        <v>586</v>
      </c>
      <c r="E2013" s="42"/>
      <c r="F2013" s="297" t="s">
        <v>2245</v>
      </c>
      <c r="G2013" s="42"/>
      <c r="H2013" s="42"/>
      <c r="I2013" s="298"/>
      <c r="J2013" s="42"/>
      <c r="K2013" s="42"/>
      <c r="L2013" s="46"/>
      <c r="M2013" s="299"/>
      <c r="N2013" s="300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586</v>
      </c>
      <c r="AU2013" s="19" t="s">
        <v>82</v>
      </c>
    </row>
    <row r="2014" s="2" customFormat="1" ht="16.5" customHeight="1">
      <c r="A2014" s="40"/>
      <c r="B2014" s="41"/>
      <c r="C2014" s="230" t="s">
        <v>2304</v>
      </c>
      <c r="D2014" s="230" t="s">
        <v>204</v>
      </c>
      <c r="E2014" s="231" t="s">
        <v>2305</v>
      </c>
      <c r="F2014" s="232" t="s">
        <v>2306</v>
      </c>
      <c r="G2014" s="233" t="s">
        <v>1085</v>
      </c>
      <c r="H2014" s="234">
        <v>2</v>
      </c>
      <c r="I2014" s="235"/>
      <c r="J2014" s="236">
        <f>ROUND(I2014*H2014,2)</f>
        <v>0</v>
      </c>
      <c r="K2014" s="232" t="s">
        <v>2302</v>
      </c>
      <c r="L2014" s="46"/>
      <c r="M2014" s="237" t="s">
        <v>1</v>
      </c>
      <c r="N2014" s="238" t="s">
        <v>38</v>
      </c>
      <c r="O2014" s="93"/>
      <c r="P2014" s="239">
        <f>O2014*H2014</f>
        <v>0</v>
      </c>
      <c r="Q2014" s="239">
        <v>0</v>
      </c>
      <c r="R2014" s="239">
        <f>Q2014*H2014</f>
        <v>0</v>
      </c>
      <c r="S2014" s="239">
        <v>0</v>
      </c>
      <c r="T2014" s="240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41" t="s">
        <v>317</v>
      </c>
      <c r="AT2014" s="241" t="s">
        <v>204</v>
      </c>
      <c r="AU2014" s="241" t="s">
        <v>82</v>
      </c>
      <c r="AY2014" s="19" t="s">
        <v>202</v>
      </c>
      <c r="BE2014" s="242">
        <f>IF(N2014="základní",J2014,0)</f>
        <v>0</v>
      </c>
      <c r="BF2014" s="242">
        <f>IF(N2014="snížená",J2014,0)</f>
        <v>0</v>
      </c>
      <c r="BG2014" s="242">
        <f>IF(N2014="zákl. přenesená",J2014,0)</f>
        <v>0</v>
      </c>
      <c r="BH2014" s="242">
        <f>IF(N2014="sníž. přenesená",J2014,0)</f>
        <v>0</v>
      </c>
      <c r="BI2014" s="242">
        <f>IF(N2014="nulová",J2014,0)</f>
        <v>0</v>
      </c>
      <c r="BJ2014" s="19" t="s">
        <v>80</v>
      </c>
      <c r="BK2014" s="242">
        <f>ROUND(I2014*H2014,2)</f>
        <v>0</v>
      </c>
      <c r="BL2014" s="19" t="s">
        <v>317</v>
      </c>
      <c r="BM2014" s="241" t="s">
        <v>2307</v>
      </c>
    </row>
    <row r="2015" s="2" customFormat="1">
      <c r="A2015" s="40"/>
      <c r="B2015" s="41"/>
      <c r="C2015" s="42"/>
      <c r="D2015" s="245" t="s">
        <v>586</v>
      </c>
      <c r="E2015" s="42"/>
      <c r="F2015" s="297" t="s">
        <v>2245</v>
      </c>
      <c r="G2015" s="42"/>
      <c r="H2015" s="42"/>
      <c r="I2015" s="298"/>
      <c r="J2015" s="42"/>
      <c r="K2015" s="42"/>
      <c r="L2015" s="46"/>
      <c r="M2015" s="299"/>
      <c r="N2015" s="300"/>
      <c r="O2015" s="93"/>
      <c r="P2015" s="93"/>
      <c r="Q2015" s="93"/>
      <c r="R2015" s="93"/>
      <c r="S2015" s="93"/>
      <c r="T2015" s="94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9" t="s">
        <v>586</v>
      </c>
      <c r="AU2015" s="19" t="s">
        <v>82</v>
      </c>
    </row>
    <row r="2016" s="2" customFormat="1" ht="16.5" customHeight="1">
      <c r="A2016" s="40"/>
      <c r="B2016" s="41"/>
      <c r="C2016" s="230" t="s">
        <v>2308</v>
      </c>
      <c r="D2016" s="230" t="s">
        <v>204</v>
      </c>
      <c r="E2016" s="231" t="s">
        <v>2309</v>
      </c>
      <c r="F2016" s="232" t="s">
        <v>2310</v>
      </c>
      <c r="G2016" s="233" t="s">
        <v>1085</v>
      </c>
      <c r="H2016" s="234">
        <v>4</v>
      </c>
      <c r="I2016" s="235"/>
      <c r="J2016" s="236">
        <f>ROUND(I2016*H2016,2)</f>
        <v>0</v>
      </c>
      <c r="K2016" s="232" t="s">
        <v>2302</v>
      </c>
      <c r="L2016" s="46"/>
      <c r="M2016" s="237" t="s">
        <v>1</v>
      </c>
      <c r="N2016" s="238" t="s">
        <v>38</v>
      </c>
      <c r="O2016" s="93"/>
      <c r="P2016" s="239">
        <f>O2016*H2016</f>
        <v>0</v>
      </c>
      <c r="Q2016" s="239">
        <v>0</v>
      </c>
      <c r="R2016" s="239">
        <f>Q2016*H2016</f>
        <v>0</v>
      </c>
      <c r="S2016" s="239">
        <v>0</v>
      </c>
      <c r="T2016" s="240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41" t="s">
        <v>317</v>
      </c>
      <c r="AT2016" s="241" t="s">
        <v>204</v>
      </c>
      <c r="AU2016" s="241" t="s">
        <v>82</v>
      </c>
      <c r="AY2016" s="19" t="s">
        <v>202</v>
      </c>
      <c r="BE2016" s="242">
        <f>IF(N2016="základní",J2016,0)</f>
        <v>0</v>
      </c>
      <c r="BF2016" s="242">
        <f>IF(N2016="snížená",J2016,0)</f>
        <v>0</v>
      </c>
      <c r="BG2016" s="242">
        <f>IF(N2016="zákl. přenesená",J2016,0)</f>
        <v>0</v>
      </c>
      <c r="BH2016" s="242">
        <f>IF(N2016="sníž. přenesená",J2016,0)</f>
        <v>0</v>
      </c>
      <c r="BI2016" s="242">
        <f>IF(N2016="nulová",J2016,0)</f>
        <v>0</v>
      </c>
      <c r="BJ2016" s="19" t="s">
        <v>80</v>
      </c>
      <c r="BK2016" s="242">
        <f>ROUND(I2016*H2016,2)</f>
        <v>0</v>
      </c>
      <c r="BL2016" s="19" t="s">
        <v>317</v>
      </c>
      <c r="BM2016" s="241" t="s">
        <v>2311</v>
      </c>
    </row>
    <row r="2017" s="2" customFormat="1">
      <c r="A2017" s="40"/>
      <c r="B2017" s="41"/>
      <c r="C2017" s="42"/>
      <c r="D2017" s="245" t="s">
        <v>586</v>
      </c>
      <c r="E2017" s="42"/>
      <c r="F2017" s="297" t="s">
        <v>2245</v>
      </c>
      <c r="G2017" s="42"/>
      <c r="H2017" s="42"/>
      <c r="I2017" s="298"/>
      <c r="J2017" s="42"/>
      <c r="K2017" s="42"/>
      <c r="L2017" s="46"/>
      <c r="M2017" s="299"/>
      <c r="N2017" s="300"/>
      <c r="O2017" s="93"/>
      <c r="P2017" s="93"/>
      <c r="Q2017" s="93"/>
      <c r="R2017" s="93"/>
      <c r="S2017" s="93"/>
      <c r="T2017" s="94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586</v>
      </c>
      <c r="AU2017" s="19" t="s">
        <v>82</v>
      </c>
    </row>
    <row r="2018" s="2" customFormat="1" ht="16.5" customHeight="1">
      <c r="A2018" s="40"/>
      <c r="B2018" s="41"/>
      <c r="C2018" s="230" t="s">
        <v>2312</v>
      </c>
      <c r="D2018" s="230" t="s">
        <v>204</v>
      </c>
      <c r="E2018" s="231" t="s">
        <v>2313</v>
      </c>
      <c r="F2018" s="232" t="s">
        <v>2314</v>
      </c>
      <c r="G2018" s="233" t="s">
        <v>1085</v>
      </c>
      <c r="H2018" s="234">
        <v>1</v>
      </c>
      <c r="I2018" s="235"/>
      <c r="J2018" s="236">
        <f>ROUND(I2018*H2018,2)</f>
        <v>0</v>
      </c>
      <c r="K2018" s="232" t="s">
        <v>2302</v>
      </c>
      <c r="L2018" s="46"/>
      <c r="M2018" s="237" t="s">
        <v>1</v>
      </c>
      <c r="N2018" s="238" t="s">
        <v>38</v>
      </c>
      <c r="O2018" s="93"/>
      <c r="P2018" s="239">
        <f>O2018*H2018</f>
        <v>0</v>
      </c>
      <c r="Q2018" s="239">
        <v>0</v>
      </c>
      <c r="R2018" s="239">
        <f>Q2018*H2018</f>
        <v>0</v>
      </c>
      <c r="S2018" s="239">
        <v>0</v>
      </c>
      <c r="T2018" s="240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41" t="s">
        <v>317</v>
      </c>
      <c r="AT2018" s="241" t="s">
        <v>204</v>
      </c>
      <c r="AU2018" s="241" t="s">
        <v>82</v>
      </c>
      <c r="AY2018" s="19" t="s">
        <v>202</v>
      </c>
      <c r="BE2018" s="242">
        <f>IF(N2018="základní",J2018,0)</f>
        <v>0</v>
      </c>
      <c r="BF2018" s="242">
        <f>IF(N2018="snížená",J2018,0)</f>
        <v>0</v>
      </c>
      <c r="BG2018" s="242">
        <f>IF(N2018="zákl. přenesená",J2018,0)</f>
        <v>0</v>
      </c>
      <c r="BH2018" s="242">
        <f>IF(N2018="sníž. přenesená",J2018,0)</f>
        <v>0</v>
      </c>
      <c r="BI2018" s="242">
        <f>IF(N2018="nulová",J2018,0)</f>
        <v>0</v>
      </c>
      <c r="BJ2018" s="19" t="s">
        <v>80</v>
      </c>
      <c r="BK2018" s="242">
        <f>ROUND(I2018*H2018,2)</f>
        <v>0</v>
      </c>
      <c r="BL2018" s="19" t="s">
        <v>317</v>
      </c>
      <c r="BM2018" s="241" t="s">
        <v>2315</v>
      </c>
    </row>
    <row r="2019" s="2" customFormat="1">
      <c r="A2019" s="40"/>
      <c r="B2019" s="41"/>
      <c r="C2019" s="42"/>
      <c r="D2019" s="245" t="s">
        <v>586</v>
      </c>
      <c r="E2019" s="42"/>
      <c r="F2019" s="297" t="s">
        <v>2245</v>
      </c>
      <c r="G2019" s="42"/>
      <c r="H2019" s="42"/>
      <c r="I2019" s="298"/>
      <c r="J2019" s="42"/>
      <c r="K2019" s="42"/>
      <c r="L2019" s="46"/>
      <c r="M2019" s="299"/>
      <c r="N2019" s="300"/>
      <c r="O2019" s="93"/>
      <c r="P2019" s="93"/>
      <c r="Q2019" s="93"/>
      <c r="R2019" s="93"/>
      <c r="S2019" s="93"/>
      <c r="T2019" s="94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586</v>
      </c>
      <c r="AU2019" s="19" t="s">
        <v>82</v>
      </c>
    </row>
    <row r="2020" s="2" customFormat="1" ht="16.5" customHeight="1">
      <c r="A2020" s="40"/>
      <c r="B2020" s="41"/>
      <c r="C2020" s="230" t="s">
        <v>2316</v>
      </c>
      <c r="D2020" s="230" t="s">
        <v>204</v>
      </c>
      <c r="E2020" s="231" t="s">
        <v>2317</v>
      </c>
      <c r="F2020" s="232" t="s">
        <v>2314</v>
      </c>
      <c r="G2020" s="233" t="s">
        <v>1085</v>
      </c>
      <c r="H2020" s="234">
        <v>3</v>
      </c>
      <c r="I2020" s="235"/>
      <c r="J2020" s="236">
        <f>ROUND(I2020*H2020,2)</f>
        <v>0</v>
      </c>
      <c r="K2020" s="232" t="s">
        <v>2302</v>
      </c>
      <c r="L2020" s="46"/>
      <c r="M2020" s="237" t="s">
        <v>1</v>
      </c>
      <c r="N2020" s="238" t="s">
        <v>38</v>
      </c>
      <c r="O2020" s="93"/>
      <c r="P2020" s="239">
        <f>O2020*H2020</f>
        <v>0</v>
      </c>
      <c r="Q2020" s="239">
        <v>0</v>
      </c>
      <c r="R2020" s="239">
        <f>Q2020*H2020</f>
        <v>0</v>
      </c>
      <c r="S2020" s="239">
        <v>0</v>
      </c>
      <c r="T2020" s="240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41" t="s">
        <v>317</v>
      </c>
      <c r="AT2020" s="241" t="s">
        <v>204</v>
      </c>
      <c r="AU2020" s="241" t="s">
        <v>82</v>
      </c>
      <c r="AY2020" s="19" t="s">
        <v>202</v>
      </c>
      <c r="BE2020" s="242">
        <f>IF(N2020="základní",J2020,0)</f>
        <v>0</v>
      </c>
      <c r="BF2020" s="242">
        <f>IF(N2020="snížená",J2020,0)</f>
        <v>0</v>
      </c>
      <c r="BG2020" s="242">
        <f>IF(N2020="zákl. přenesená",J2020,0)</f>
        <v>0</v>
      </c>
      <c r="BH2020" s="242">
        <f>IF(N2020="sníž. přenesená",J2020,0)</f>
        <v>0</v>
      </c>
      <c r="BI2020" s="242">
        <f>IF(N2020="nulová",J2020,0)</f>
        <v>0</v>
      </c>
      <c r="BJ2020" s="19" t="s">
        <v>80</v>
      </c>
      <c r="BK2020" s="242">
        <f>ROUND(I2020*H2020,2)</f>
        <v>0</v>
      </c>
      <c r="BL2020" s="19" t="s">
        <v>317</v>
      </c>
      <c r="BM2020" s="241" t="s">
        <v>2318</v>
      </c>
    </row>
    <row r="2021" s="2" customFormat="1">
      <c r="A2021" s="40"/>
      <c r="B2021" s="41"/>
      <c r="C2021" s="42"/>
      <c r="D2021" s="245" t="s">
        <v>586</v>
      </c>
      <c r="E2021" s="42"/>
      <c r="F2021" s="297" t="s">
        <v>2245</v>
      </c>
      <c r="G2021" s="42"/>
      <c r="H2021" s="42"/>
      <c r="I2021" s="298"/>
      <c r="J2021" s="42"/>
      <c r="K2021" s="42"/>
      <c r="L2021" s="46"/>
      <c r="M2021" s="299"/>
      <c r="N2021" s="300"/>
      <c r="O2021" s="93"/>
      <c r="P2021" s="93"/>
      <c r="Q2021" s="93"/>
      <c r="R2021" s="93"/>
      <c r="S2021" s="93"/>
      <c r="T2021" s="94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586</v>
      </c>
      <c r="AU2021" s="19" t="s">
        <v>82</v>
      </c>
    </row>
    <row r="2022" s="2" customFormat="1" ht="16.5" customHeight="1">
      <c r="A2022" s="40"/>
      <c r="B2022" s="41"/>
      <c r="C2022" s="230" t="s">
        <v>2319</v>
      </c>
      <c r="D2022" s="230" t="s">
        <v>204</v>
      </c>
      <c r="E2022" s="231" t="s">
        <v>2320</v>
      </c>
      <c r="F2022" s="232" t="s">
        <v>2314</v>
      </c>
      <c r="G2022" s="233" t="s">
        <v>1085</v>
      </c>
      <c r="H2022" s="234">
        <v>3</v>
      </c>
      <c r="I2022" s="235"/>
      <c r="J2022" s="236">
        <f>ROUND(I2022*H2022,2)</f>
        <v>0</v>
      </c>
      <c r="K2022" s="232" t="s">
        <v>2302</v>
      </c>
      <c r="L2022" s="46"/>
      <c r="M2022" s="237" t="s">
        <v>1</v>
      </c>
      <c r="N2022" s="238" t="s">
        <v>38</v>
      </c>
      <c r="O2022" s="93"/>
      <c r="P2022" s="239">
        <f>O2022*H2022</f>
        <v>0</v>
      </c>
      <c r="Q2022" s="239">
        <v>0</v>
      </c>
      <c r="R2022" s="239">
        <f>Q2022*H2022</f>
        <v>0</v>
      </c>
      <c r="S2022" s="239">
        <v>0</v>
      </c>
      <c r="T2022" s="240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41" t="s">
        <v>317</v>
      </c>
      <c r="AT2022" s="241" t="s">
        <v>204</v>
      </c>
      <c r="AU2022" s="241" t="s">
        <v>82</v>
      </c>
      <c r="AY2022" s="19" t="s">
        <v>202</v>
      </c>
      <c r="BE2022" s="242">
        <f>IF(N2022="základní",J2022,0)</f>
        <v>0</v>
      </c>
      <c r="BF2022" s="242">
        <f>IF(N2022="snížená",J2022,0)</f>
        <v>0</v>
      </c>
      <c r="BG2022" s="242">
        <f>IF(N2022="zákl. přenesená",J2022,0)</f>
        <v>0</v>
      </c>
      <c r="BH2022" s="242">
        <f>IF(N2022="sníž. přenesená",J2022,0)</f>
        <v>0</v>
      </c>
      <c r="BI2022" s="242">
        <f>IF(N2022="nulová",J2022,0)</f>
        <v>0</v>
      </c>
      <c r="BJ2022" s="19" t="s">
        <v>80</v>
      </c>
      <c r="BK2022" s="242">
        <f>ROUND(I2022*H2022,2)</f>
        <v>0</v>
      </c>
      <c r="BL2022" s="19" t="s">
        <v>317</v>
      </c>
      <c r="BM2022" s="241" t="s">
        <v>2321</v>
      </c>
    </row>
    <row r="2023" s="2" customFormat="1">
      <c r="A2023" s="40"/>
      <c r="B2023" s="41"/>
      <c r="C2023" s="42"/>
      <c r="D2023" s="245" t="s">
        <v>586</v>
      </c>
      <c r="E2023" s="42"/>
      <c r="F2023" s="297" t="s">
        <v>2245</v>
      </c>
      <c r="G2023" s="42"/>
      <c r="H2023" s="42"/>
      <c r="I2023" s="298"/>
      <c r="J2023" s="42"/>
      <c r="K2023" s="42"/>
      <c r="L2023" s="46"/>
      <c r="M2023" s="299"/>
      <c r="N2023" s="300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586</v>
      </c>
      <c r="AU2023" s="19" t="s">
        <v>82</v>
      </c>
    </row>
    <row r="2024" s="2" customFormat="1" ht="16.5" customHeight="1">
      <c r="A2024" s="40"/>
      <c r="B2024" s="41"/>
      <c r="C2024" s="230" t="s">
        <v>2322</v>
      </c>
      <c r="D2024" s="230" t="s">
        <v>204</v>
      </c>
      <c r="E2024" s="231" t="s">
        <v>2323</v>
      </c>
      <c r="F2024" s="232" t="s">
        <v>2324</v>
      </c>
      <c r="G2024" s="233" t="s">
        <v>1085</v>
      </c>
      <c r="H2024" s="234">
        <v>10</v>
      </c>
      <c r="I2024" s="235"/>
      <c r="J2024" s="236">
        <f>ROUND(I2024*H2024,2)</f>
        <v>0</v>
      </c>
      <c r="K2024" s="232" t="s">
        <v>2302</v>
      </c>
      <c r="L2024" s="46"/>
      <c r="M2024" s="237" t="s">
        <v>1</v>
      </c>
      <c r="N2024" s="238" t="s">
        <v>38</v>
      </c>
      <c r="O2024" s="93"/>
      <c r="P2024" s="239">
        <f>O2024*H2024</f>
        <v>0</v>
      </c>
      <c r="Q2024" s="239">
        <v>0</v>
      </c>
      <c r="R2024" s="239">
        <f>Q2024*H2024</f>
        <v>0</v>
      </c>
      <c r="S2024" s="239">
        <v>0</v>
      </c>
      <c r="T2024" s="240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41" t="s">
        <v>317</v>
      </c>
      <c r="AT2024" s="241" t="s">
        <v>204</v>
      </c>
      <c r="AU2024" s="241" t="s">
        <v>82</v>
      </c>
      <c r="AY2024" s="19" t="s">
        <v>202</v>
      </c>
      <c r="BE2024" s="242">
        <f>IF(N2024="základní",J2024,0)</f>
        <v>0</v>
      </c>
      <c r="BF2024" s="242">
        <f>IF(N2024="snížená",J2024,0)</f>
        <v>0</v>
      </c>
      <c r="BG2024" s="242">
        <f>IF(N2024="zákl. přenesená",J2024,0)</f>
        <v>0</v>
      </c>
      <c r="BH2024" s="242">
        <f>IF(N2024="sníž. přenesená",J2024,0)</f>
        <v>0</v>
      </c>
      <c r="BI2024" s="242">
        <f>IF(N2024="nulová",J2024,0)</f>
        <v>0</v>
      </c>
      <c r="BJ2024" s="19" t="s">
        <v>80</v>
      </c>
      <c r="BK2024" s="242">
        <f>ROUND(I2024*H2024,2)</f>
        <v>0</v>
      </c>
      <c r="BL2024" s="19" t="s">
        <v>317</v>
      </c>
      <c r="BM2024" s="241" t="s">
        <v>2325</v>
      </c>
    </row>
    <row r="2025" s="2" customFormat="1">
      <c r="A2025" s="40"/>
      <c r="B2025" s="41"/>
      <c r="C2025" s="42"/>
      <c r="D2025" s="245" t="s">
        <v>586</v>
      </c>
      <c r="E2025" s="42"/>
      <c r="F2025" s="297" t="s">
        <v>2245</v>
      </c>
      <c r="G2025" s="42"/>
      <c r="H2025" s="42"/>
      <c r="I2025" s="298"/>
      <c r="J2025" s="42"/>
      <c r="K2025" s="42"/>
      <c r="L2025" s="46"/>
      <c r="M2025" s="299"/>
      <c r="N2025" s="300"/>
      <c r="O2025" s="93"/>
      <c r="P2025" s="93"/>
      <c r="Q2025" s="93"/>
      <c r="R2025" s="93"/>
      <c r="S2025" s="93"/>
      <c r="T2025" s="94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586</v>
      </c>
      <c r="AU2025" s="19" t="s">
        <v>82</v>
      </c>
    </row>
    <row r="2026" s="2" customFormat="1" ht="16.5" customHeight="1">
      <c r="A2026" s="40"/>
      <c r="B2026" s="41"/>
      <c r="C2026" s="230" t="s">
        <v>2326</v>
      </c>
      <c r="D2026" s="230" t="s">
        <v>204</v>
      </c>
      <c r="E2026" s="231" t="s">
        <v>2327</v>
      </c>
      <c r="F2026" s="232" t="s">
        <v>2328</v>
      </c>
      <c r="G2026" s="233" t="s">
        <v>1085</v>
      </c>
      <c r="H2026" s="234">
        <v>2</v>
      </c>
      <c r="I2026" s="235"/>
      <c r="J2026" s="236">
        <f>ROUND(I2026*H2026,2)</f>
        <v>0</v>
      </c>
      <c r="K2026" s="232" t="s">
        <v>2302</v>
      </c>
      <c r="L2026" s="46"/>
      <c r="M2026" s="237" t="s">
        <v>1</v>
      </c>
      <c r="N2026" s="238" t="s">
        <v>38</v>
      </c>
      <c r="O2026" s="93"/>
      <c r="P2026" s="239">
        <f>O2026*H2026</f>
        <v>0</v>
      </c>
      <c r="Q2026" s="239">
        <v>0</v>
      </c>
      <c r="R2026" s="239">
        <f>Q2026*H2026</f>
        <v>0</v>
      </c>
      <c r="S2026" s="239">
        <v>0</v>
      </c>
      <c r="T2026" s="240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41" t="s">
        <v>317</v>
      </c>
      <c r="AT2026" s="241" t="s">
        <v>204</v>
      </c>
      <c r="AU2026" s="241" t="s">
        <v>82</v>
      </c>
      <c r="AY2026" s="19" t="s">
        <v>202</v>
      </c>
      <c r="BE2026" s="242">
        <f>IF(N2026="základní",J2026,0)</f>
        <v>0</v>
      </c>
      <c r="BF2026" s="242">
        <f>IF(N2026="snížená",J2026,0)</f>
        <v>0</v>
      </c>
      <c r="BG2026" s="242">
        <f>IF(N2026="zákl. přenesená",J2026,0)</f>
        <v>0</v>
      </c>
      <c r="BH2026" s="242">
        <f>IF(N2026="sníž. přenesená",J2026,0)</f>
        <v>0</v>
      </c>
      <c r="BI2026" s="242">
        <f>IF(N2026="nulová",J2026,0)</f>
        <v>0</v>
      </c>
      <c r="BJ2026" s="19" t="s">
        <v>80</v>
      </c>
      <c r="BK2026" s="242">
        <f>ROUND(I2026*H2026,2)</f>
        <v>0</v>
      </c>
      <c r="BL2026" s="19" t="s">
        <v>317</v>
      </c>
      <c r="BM2026" s="241" t="s">
        <v>2329</v>
      </c>
    </row>
    <row r="2027" s="2" customFormat="1">
      <c r="A2027" s="40"/>
      <c r="B2027" s="41"/>
      <c r="C2027" s="42"/>
      <c r="D2027" s="245" t="s">
        <v>586</v>
      </c>
      <c r="E2027" s="42"/>
      <c r="F2027" s="297" t="s">
        <v>2245</v>
      </c>
      <c r="G2027" s="42"/>
      <c r="H2027" s="42"/>
      <c r="I2027" s="298"/>
      <c r="J2027" s="42"/>
      <c r="K2027" s="42"/>
      <c r="L2027" s="46"/>
      <c r="M2027" s="299"/>
      <c r="N2027" s="300"/>
      <c r="O2027" s="93"/>
      <c r="P2027" s="93"/>
      <c r="Q2027" s="93"/>
      <c r="R2027" s="93"/>
      <c r="S2027" s="93"/>
      <c r="T2027" s="94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9" t="s">
        <v>586</v>
      </c>
      <c r="AU2027" s="19" t="s">
        <v>82</v>
      </c>
    </row>
    <row r="2028" s="2" customFormat="1" ht="21.75" customHeight="1">
      <c r="A2028" s="40"/>
      <c r="B2028" s="41"/>
      <c r="C2028" s="230" t="s">
        <v>2330</v>
      </c>
      <c r="D2028" s="230" t="s">
        <v>204</v>
      </c>
      <c r="E2028" s="231" t="s">
        <v>2331</v>
      </c>
      <c r="F2028" s="232" t="s">
        <v>2332</v>
      </c>
      <c r="G2028" s="233" t="s">
        <v>466</v>
      </c>
      <c r="H2028" s="234">
        <v>11</v>
      </c>
      <c r="I2028" s="235"/>
      <c r="J2028" s="236">
        <f>ROUND(I2028*H2028,2)</f>
        <v>0</v>
      </c>
      <c r="K2028" s="232" t="s">
        <v>208</v>
      </c>
      <c r="L2028" s="46"/>
      <c r="M2028" s="237" t="s">
        <v>1</v>
      </c>
      <c r="N2028" s="238" t="s">
        <v>38</v>
      </c>
      <c r="O2028" s="93"/>
      <c r="P2028" s="239">
        <f>O2028*H2028</f>
        <v>0</v>
      </c>
      <c r="Q2028" s="239">
        <v>0.00027004999999999998</v>
      </c>
      <c r="R2028" s="239">
        <f>Q2028*H2028</f>
        <v>0.0029705499999999998</v>
      </c>
      <c r="S2028" s="239">
        <v>0</v>
      </c>
      <c r="T2028" s="240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41" t="s">
        <v>317</v>
      </c>
      <c r="AT2028" s="241" t="s">
        <v>204</v>
      </c>
      <c r="AU2028" s="241" t="s">
        <v>82</v>
      </c>
      <c r="AY2028" s="19" t="s">
        <v>202</v>
      </c>
      <c r="BE2028" s="242">
        <f>IF(N2028="základní",J2028,0)</f>
        <v>0</v>
      </c>
      <c r="BF2028" s="242">
        <f>IF(N2028="snížená",J2028,0)</f>
        <v>0</v>
      </c>
      <c r="BG2028" s="242">
        <f>IF(N2028="zákl. přenesená",J2028,0)</f>
        <v>0</v>
      </c>
      <c r="BH2028" s="242">
        <f>IF(N2028="sníž. přenesená",J2028,0)</f>
        <v>0</v>
      </c>
      <c r="BI2028" s="242">
        <f>IF(N2028="nulová",J2028,0)</f>
        <v>0</v>
      </c>
      <c r="BJ2028" s="19" t="s">
        <v>80</v>
      </c>
      <c r="BK2028" s="242">
        <f>ROUND(I2028*H2028,2)</f>
        <v>0</v>
      </c>
      <c r="BL2028" s="19" t="s">
        <v>317</v>
      </c>
      <c r="BM2028" s="241" t="s">
        <v>2333</v>
      </c>
    </row>
    <row r="2029" s="2" customFormat="1" ht="24.15" customHeight="1">
      <c r="A2029" s="40"/>
      <c r="B2029" s="41"/>
      <c r="C2029" s="230" t="s">
        <v>2334</v>
      </c>
      <c r="D2029" s="230" t="s">
        <v>204</v>
      </c>
      <c r="E2029" s="231" t="s">
        <v>2335</v>
      </c>
      <c r="F2029" s="232" t="s">
        <v>2336</v>
      </c>
      <c r="G2029" s="233" t="s">
        <v>1085</v>
      </c>
      <c r="H2029" s="234">
        <v>11</v>
      </c>
      <c r="I2029" s="235"/>
      <c r="J2029" s="236">
        <f>ROUND(I2029*H2029,2)</f>
        <v>0</v>
      </c>
      <c r="K2029" s="232" t="s">
        <v>2337</v>
      </c>
      <c r="L2029" s="46"/>
      <c r="M2029" s="237" t="s">
        <v>1</v>
      </c>
      <c r="N2029" s="238" t="s">
        <v>38</v>
      </c>
      <c r="O2029" s="93"/>
      <c r="P2029" s="239">
        <f>O2029*H2029</f>
        <v>0</v>
      </c>
      <c r="Q2029" s="239">
        <v>0</v>
      </c>
      <c r="R2029" s="239">
        <f>Q2029*H2029</f>
        <v>0</v>
      </c>
      <c r="S2029" s="239">
        <v>0</v>
      </c>
      <c r="T2029" s="240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41" t="s">
        <v>317</v>
      </c>
      <c r="AT2029" s="241" t="s">
        <v>204</v>
      </c>
      <c r="AU2029" s="241" t="s">
        <v>82</v>
      </c>
      <c r="AY2029" s="19" t="s">
        <v>202</v>
      </c>
      <c r="BE2029" s="242">
        <f>IF(N2029="základní",J2029,0)</f>
        <v>0</v>
      </c>
      <c r="BF2029" s="242">
        <f>IF(N2029="snížená",J2029,0)</f>
        <v>0</v>
      </c>
      <c r="BG2029" s="242">
        <f>IF(N2029="zákl. přenesená",J2029,0)</f>
        <v>0</v>
      </c>
      <c r="BH2029" s="242">
        <f>IF(N2029="sníž. přenesená",J2029,0)</f>
        <v>0</v>
      </c>
      <c r="BI2029" s="242">
        <f>IF(N2029="nulová",J2029,0)</f>
        <v>0</v>
      </c>
      <c r="BJ2029" s="19" t="s">
        <v>80</v>
      </c>
      <c r="BK2029" s="242">
        <f>ROUND(I2029*H2029,2)</f>
        <v>0</v>
      </c>
      <c r="BL2029" s="19" t="s">
        <v>317</v>
      </c>
      <c r="BM2029" s="241" t="s">
        <v>2338</v>
      </c>
    </row>
    <row r="2030" s="2" customFormat="1">
      <c r="A2030" s="40"/>
      <c r="B2030" s="41"/>
      <c r="C2030" s="42"/>
      <c r="D2030" s="245" t="s">
        <v>586</v>
      </c>
      <c r="E2030" s="42"/>
      <c r="F2030" s="297" t="s">
        <v>2245</v>
      </c>
      <c r="G2030" s="42"/>
      <c r="H2030" s="42"/>
      <c r="I2030" s="298"/>
      <c r="J2030" s="42"/>
      <c r="K2030" s="42"/>
      <c r="L2030" s="46"/>
      <c r="M2030" s="299"/>
      <c r="N2030" s="300"/>
      <c r="O2030" s="93"/>
      <c r="P2030" s="93"/>
      <c r="Q2030" s="93"/>
      <c r="R2030" s="93"/>
      <c r="S2030" s="93"/>
      <c r="T2030" s="94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T2030" s="19" t="s">
        <v>586</v>
      </c>
      <c r="AU2030" s="19" t="s">
        <v>82</v>
      </c>
    </row>
    <row r="2031" s="2" customFormat="1" ht="21.75" customHeight="1">
      <c r="A2031" s="40"/>
      <c r="B2031" s="41"/>
      <c r="C2031" s="230" t="s">
        <v>2339</v>
      </c>
      <c r="D2031" s="230" t="s">
        <v>204</v>
      </c>
      <c r="E2031" s="231" t="s">
        <v>2340</v>
      </c>
      <c r="F2031" s="232" t="s">
        <v>2341</v>
      </c>
      <c r="G2031" s="233" t="s">
        <v>466</v>
      </c>
      <c r="H2031" s="234">
        <v>2</v>
      </c>
      <c r="I2031" s="235"/>
      <c r="J2031" s="236">
        <f>ROUND(I2031*H2031,2)</f>
        <v>0</v>
      </c>
      <c r="K2031" s="232" t="s">
        <v>208</v>
      </c>
      <c r="L2031" s="46"/>
      <c r="M2031" s="237" t="s">
        <v>1</v>
      </c>
      <c r="N2031" s="238" t="s">
        <v>38</v>
      </c>
      <c r="O2031" s="93"/>
      <c r="P2031" s="239">
        <f>O2031*H2031</f>
        <v>0</v>
      </c>
      <c r="Q2031" s="239">
        <v>0.00026067499999999998</v>
      </c>
      <c r="R2031" s="239">
        <f>Q2031*H2031</f>
        <v>0.00052134999999999996</v>
      </c>
      <c r="S2031" s="239">
        <v>0</v>
      </c>
      <c r="T2031" s="240">
        <f>S2031*H2031</f>
        <v>0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41" t="s">
        <v>317</v>
      </c>
      <c r="AT2031" s="241" t="s">
        <v>204</v>
      </c>
      <c r="AU2031" s="241" t="s">
        <v>82</v>
      </c>
      <c r="AY2031" s="19" t="s">
        <v>202</v>
      </c>
      <c r="BE2031" s="242">
        <f>IF(N2031="základní",J2031,0)</f>
        <v>0</v>
      </c>
      <c r="BF2031" s="242">
        <f>IF(N2031="snížená",J2031,0)</f>
        <v>0</v>
      </c>
      <c r="BG2031" s="242">
        <f>IF(N2031="zákl. přenesená",J2031,0)</f>
        <v>0</v>
      </c>
      <c r="BH2031" s="242">
        <f>IF(N2031="sníž. přenesená",J2031,0)</f>
        <v>0</v>
      </c>
      <c r="BI2031" s="242">
        <f>IF(N2031="nulová",J2031,0)</f>
        <v>0</v>
      </c>
      <c r="BJ2031" s="19" t="s">
        <v>80</v>
      </c>
      <c r="BK2031" s="242">
        <f>ROUND(I2031*H2031,2)</f>
        <v>0</v>
      </c>
      <c r="BL2031" s="19" t="s">
        <v>317</v>
      </c>
      <c r="BM2031" s="241" t="s">
        <v>2342</v>
      </c>
    </row>
    <row r="2032" s="2" customFormat="1" ht="24.15" customHeight="1">
      <c r="A2032" s="40"/>
      <c r="B2032" s="41"/>
      <c r="C2032" s="230" t="s">
        <v>2343</v>
      </c>
      <c r="D2032" s="230" t="s">
        <v>204</v>
      </c>
      <c r="E2032" s="231" t="s">
        <v>2344</v>
      </c>
      <c r="F2032" s="232" t="s">
        <v>2345</v>
      </c>
      <c r="G2032" s="233" t="s">
        <v>1085</v>
      </c>
      <c r="H2032" s="234">
        <v>2</v>
      </c>
      <c r="I2032" s="235"/>
      <c r="J2032" s="236">
        <f>ROUND(I2032*H2032,2)</f>
        <v>0</v>
      </c>
      <c r="K2032" s="232" t="s">
        <v>2337</v>
      </c>
      <c r="L2032" s="46"/>
      <c r="M2032" s="237" t="s">
        <v>1</v>
      </c>
      <c r="N2032" s="238" t="s">
        <v>38</v>
      </c>
      <c r="O2032" s="93"/>
      <c r="P2032" s="239">
        <f>O2032*H2032</f>
        <v>0</v>
      </c>
      <c r="Q2032" s="239">
        <v>0</v>
      </c>
      <c r="R2032" s="239">
        <f>Q2032*H2032</f>
        <v>0</v>
      </c>
      <c r="S2032" s="239">
        <v>0</v>
      </c>
      <c r="T2032" s="240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41" t="s">
        <v>317</v>
      </c>
      <c r="AT2032" s="241" t="s">
        <v>204</v>
      </c>
      <c r="AU2032" s="241" t="s">
        <v>82</v>
      </c>
      <c r="AY2032" s="19" t="s">
        <v>202</v>
      </c>
      <c r="BE2032" s="242">
        <f>IF(N2032="základní",J2032,0)</f>
        <v>0</v>
      </c>
      <c r="BF2032" s="242">
        <f>IF(N2032="snížená",J2032,0)</f>
        <v>0</v>
      </c>
      <c r="BG2032" s="242">
        <f>IF(N2032="zákl. přenesená",J2032,0)</f>
        <v>0</v>
      </c>
      <c r="BH2032" s="242">
        <f>IF(N2032="sníž. přenesená",J2032,0)</f>
        <v>0</v>
      </c>
      <c r="BI2032" s="242">
        <f>IF(N2032="nulová",J2032,0)</f>
        <v>0</v>
      </c>
      <c r="BJ2032" s="19" t="s">
        <v>80</v>
      </c>
      <c r="BK2032" s="242">
        <f>ROUND(I2032*H2032,2)</f>
        <v>0</v>
      </c>
      <c r="BL2032" s="19" t="s">
        <v>317</v>
      </c>
      <c r="BM2032" s="241" t="s">
        <v>2346</v>
      </c>
    </row>
    <row r="2033" s="2" customFormat="1">
      <c r="A2033" s="40"/>
      <c r="B2033" s="41"/>
      <c r="C2033" s="42"/>
      <c r="D2033" s="245" t="s">
        <v>586</v>
      </c>
      <c r="E2033" s="42"/>
      <c r="F2033" s="297" t="s">
        <v>2245</v>
      </c>
      <c r="G2033" s="42"/>
      <c r="H2033" s="42"/>
      <c r="I2033" s="298"/>
      <c r="J2033" s="42"/>
      <c r="K2033" s="42"/>
      <c r="L2033" s="46"/>
      <c r="M2033" s="299"/>
      <c r="N2033" s="300"/>
      <c r="O2033" s="93"/>
      <c r="P2033" s="93"/>
      <c r="Q2033" s="93"/>
      <c r="R2033" s="93"/>
      <c r="S2033" s="93"/>
      <c r="T2033" s="94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586</v>
      </c>
      <c r="AU2033" s="19" t="s">
        <v>82</v>
      </c>
    </row>
    <row r="2034" s="2" customFormat="1" ht="16.5" customHeight="1">
      <c r="A2034" s="40"/>
      <c r="B2034" s="41"/>
      <c r="C2034" s="230" t="s">
        <v>2347</v>
      </c>
      <c r="D2034" s="230" t="s">
        <v>204</v>
      </c>
      <c r="E2034" s="231" t="s">
        <v>2348</v>
      </c>
      <c r="F2034" s="232" t="s">
        <v>2349</v>
      </c>
      <c r="G2034" s="233" t="s">
        <v>1085</v>
      </c>
      <c r="H2034" s="234">
        <v>4</v>
      </c>
      <c r="I2034" s="235"/>
      <c r="J2034" s="236">
        <f>ROUND(I2034*H2034,2)</f>
        <v>0</v>
      </c>
      <c r="K2034" s="232" t="s">
        <v>2350</v>
      </c>
      <c r="L2034" s="46"/>
      <c r="M2034" s="237" t="s">
        <v>1</v>
      </c>
      <c r="N2034" s="238" t="s">
        <v>38</v>
      </c>
      <c r="O2034" s="93"/>
      <c r="P2034" s="239">
        <f>O2034*H2034</f>
        <v>0</v>
      </c>
      <c r="Q2034" s="239">
        <v>0</v>
      </c>
      <c r="R2034" s="239">
        <f>Q2034*H2034</f>
        <v>0</v>
      </c>
      <c r="S2034" s="239">
        <v>0</v>
      </c>
      <c r="T2034" s="240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41" t="s">
        <v>317</v>
      </c>
      <c r="AT2034" s="241" t="s">
        <v>204</v>
      </c>
      <c r="AU2034" s="241" t="s">
        <v>82</v>
      </c>
      <c r="AY2034" s="19" t="s">
        <v>202</v>
      </c>
      <c r="BE2034" s="242">
        <f>IF(N2034="základní",J2034,0)</f>
        <v>0</v>
      </c>
      <c r="BF2034" s="242">
        <f>IF(N2034="snížená",J2034,0)</f>
        <v>0</v>
      </c>
      <c r="BG2034" s="242">
        <f>IF(N2034="zákl. přenesená",J2034,0)</f>
        <v>0</v>
      </c>
      <c r="BH2034" s="242">
        <f>IF(N2034="sníž. přenesená",J2034,0)</f>
        <v>0</v>
      </c>
      <c r="BI2034" s="242">
        <f>IF(N2034="nulová",J2034,0)</f>
        <v>0</v>
      </c>
      <c r="BJ2034" s="19" t="s">
        <v>80</v>
      </c>
      <c r="BK2034" s="242">
        <f>ROUND(I2034*H2034,2)</f>
        <v>0</v>
      </c>
      <c r="BL2034" s="19" t="s">
        <v>317</v>
      </c>
      <c r="BM2034" s="241" t="s">
        <v>2351</v>
      </c>
    </row>
    <row r="2035" s="2" customFormat="1">
      <c r="A2035" s="40"/>
      <c r="B2035" s="41"/>
      <c r="C2035" s="42"/>
      <c r="D2035" s="245" t="s">
        <v>586</v>
      </c>
      <c r="E2035" s="42"/>
      <c r="F2035" s="297" t="s">
        <v>2245</v>
      </c>
      <c r="G2035" s="42"/>
      <c r="H2035" s="42"/>
      <c r="I2035" s="298"/>
      <c r="J2035" s="42"/>
      <c r="K2035" s="42"/>
      <c r="L2035" s="46"/>
      <c r="M2035" s="299"/>
      <c r="N2035" s="300"/>
      <c r="O2035" s="93"/>
      <c r="P2035" s="93"/>
      <c r="Q2035" s="93"/>
      <c r="R2035" s="93"/>
      <c r="S2035" s="93"/>
      <c r="T2035" s="94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9" t="s">
        <v>586</v>
      </c>
      <c r="AU2035" s="19" t="s">
        <v>82</v>
      </c>
    </row>
    <row r="2036" s="2" customFormat="1" ht="16.5" customHeight="1">
      <c r="A2036" s="40"/>
      <c r="B2036" s="41"/>
      <c r="C2036" s="230" t="s">
        <v>2352</v>
      </c>
      <c r="D2036" s="230" t="s">
        <v>204</v>
      </c>
      <c r="E2036" s="231" t="s">
        <v>2353</v>
      </c>
      <c r="F2036" s="232" t="s">
        <v>2354</v>
      </c>
      <c r="G2036" s="233" t="s">
        <v>466</v>
      </c>
      <c r="H2036" s="234">
        <v>2</v>
      </c>
      <c r="I2036" s="235"/>
      <c r="J2036" s="236">
        <f>ROUND(I2036*H2036,2)</f>
        <v>0</v>
      </c>
      <c r="K2036" s="232" t="s">
        <v>208</v>
      </c>
      <c r="L2036" s="46"/>
      <c r="M2036" s="237" t="s">
        <v>1</v>
      </c>
      <c r="N2036" s="238" t="s">
        <v>38</v>
      </c>
      <c r="O2036" s="93"/>
      <c r="P2036" s="239">
        <f>O2036*H2036</f>
        <v>0</v>
      </c>
      <c r="Q2036" s="239">
        <v>0.00043966250000000001</v>
      </c>
      <c r="R2036" s="239">
        <f>Q2036*H2036</f>
        <v>0.00087932500000000003</v>
      </c>
      <c r="S2036" s="239">
        <v>0</v>
      </c>
      <c r="T2036" s="240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41" t="s">
        <v>317</v>
      </c>
      <c r="AT2036" s="241" t="s">
        <v>204</v>
      </c>
      <c r="AU2036" s="241" t="s">
        <v>82</v>
      </c>
      <c r="AY2036" s="19" t="s">
        <v>202</v>
      </c>
      <c r="BE2036" s="242">
        <f>IF(N2036="základní",J2036,0)</f>
        <v>0</v>
      </c>
      <c r="BF2036" s="242">
        <f>IF(N2036="snížená",J2036,0)</f>
        <v>0</v>
      </c>
      <c r="BG2036" s="242">
        <f>IF(N2036="zákl. přenesená",J2036,0)</f>
        <v>0</v>
      </c>
      <c r="BH2036" s="242">
        <f>IF(N2036="sníž. přenesená",J2036,0)</f>
        <v>0</v>
      </c>
      <c r="BI2036" s="242">
        <f>IF(N2036="nulová",J2036,0)</f>
        <v>0</v>
      </c>
      <c r="BJ2036" s="19" t="s">
        <v>80</v>
      </c>
      <c r="BK2036" s="242">
        <f>ROUND(I2036*H2036,2)</f>
        <v>0</v>
      </c>
      <c r="BL2036" s="19" t="s">
        <v>317</v>
      </c>
      <c r="BM2036" s="241" t="s">
        <v>2355</v>
      </c>
    </row>
    <row r="2037" s="13" customFormat="1">
      <c r="A2037" s="13"/>
      <c r="B2037" s="243"/>
      <c r="C2037" s="244"/>
      <c r="D2037" s="245" t="s">
        <v>211</v>
      </c>
      <c r="E2037" s="246" t="s">
        <v>1</v>
      </c>
      <c r="F2037" s="247" t="s">
        <v>2356</v>
      </c>
      <c r="G2037" s="244"/>
      <c r="H2037" s="246" t="s">
        <v>1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3" t="s">
        <v>211</v>
      </c>
      <c r="AU2037" s="253" t="s">
        <v>82</v>
      </c>
      <c r="AV2037" s="13" t="s">
        <v>80</v>
      </c>
      <c r="AW2037" s="13" t="s">
        <v>30</v>
      </c>
      <c r="AX2037" s="13" t="s">
        <v>73</v>
      </c>
      <c r="AY2037" s="253" t="s">
        <v>202</v>
      </c>
    </row>
    <row r="2038" s="14" customFormat="1">
      <c r="A2038" s="14"/>
      <c r="B2038" s="254"/>
      <c r="C2038" s="255"/>
      <c r="D2038" s="245" t="s">
        <v>211</v>
      </c>
      <c r="E2038" s="256" t="s">
        <v>1</v>
      </c>
      <c r="F2038" s="257" t="s">
        <v>82</v>
      </c>
      <c r="G2038" s="255"/>
      <c r="H2038" s="258">
        <v>2</v>
      </c>
      <c r="I2038" s="259"/>
      <c r="J2038" s="255"/>
      <c r="K2038" s="255"/>
      <c r="L2038" s="260"/>
      <c r="M2038" s="261"/>
      <c r="N2038" s="262"/>
      <c r="O2038" s="262"/>
      <c r="P2038" s="262"/>
      <c r="Q2038" s="262"/>
      <c r="R2038" s="262"/>
      <c r="S2038" s="262"/>
      <c r="T2038" s="26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4" t="s">
        <v>211</v>
      </c>
      <c r="AU2038" s="264" t="s">
        <v>82</v>
      </c>
      <c r="AV2038" s="14" t="s">
        <v>82</v>
      </c>
      <c r="AW2038" s="14" t="s">
        <v>30</v>
      </c>
      <c r="AX2038" s="14" t="s">
        <v>80</v>
      </c>
      <c r="AY2038" s="264" t="s">
        <v>202</v>
      </c>
    </row>
    <row r="2039" s="2" customFormat="1" ht="21.75" customHeight="1">
      <c r="A2039" s="40"/>
      <c r="B2039" s="41"/>
      <c r="C2039" s="287" t="s">
        <v>2357</v>
      </c>
      <c r="D2039" s="287" t="s">
        <v>534</v>
      </c>
      <c r="E2039" s="288" t="s">
        <v>2358</v>
      </c>
      <c r="F2039" s="289" t="s">
        <v>2359</v>
      </c>
      <c r="G2039" s="290" t="s">
        <v>466</v>
      </c>
      <c r="H2039" s="291">
        <v>2</v>
      </c>
      <c r="I2039" s="292"/>
      <c r="J2039" s="293">
        <f>ROUND(I2039*H2039,2)</f>
        <v>0</v>
      </c>
      <c r="K2039" s="289" t="s">
        <v>2360</v>
      </c>
      <c r="L2039" s="294"/>
      <c r="M2039" s="295" t="s">
        <v>1</v>
      </c>
      <c r="N2039" s="296" t="s">
        <v>38</v>
      </c>
      <c r="O2039" s="93"/>
      <c r="P2039" s="239">
        <f>O2039*H2039</f>
        <v>0</v>
      </c>
      <c r="Q2039" s="239">
        <v>0.029999999999999999</v>
      </c>
      <c r="R2039" s="239">
        <f>Q2039*H2039</f>
        <v>0.059999999999999998</v>
      </c>
      <c r="S2039" s="239">
        <v>0</v>
      </c>
      <c r="T2039" s="240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41" t="s">
        <v>442</v>
      </c>
      <c r="AT2039" s="241" t="s">
        <v>534</v>
      </c>
      <c r="AU2039" s="241" t="s">
        <v>82</v>
      </c>
      <c r="AY2039" s="19" t="s">
        <v>202</v>
      </c>
      <c r="BE2039" s="242">
        <f>IF(N2039="základní",J2039,0)</f>
        <v>0</v>
      </c>
      <c r="BF2039" s="242">
        <f>IF(N2039="snížená",J2039,0)</f>
        <v>0</v>
      </c>
      <c r="BG2039" s="242">
        <f>IF(N2039="zákl. přenesená",J2039,0)</f>
        <v>0</v>
      </c>
      <c r="BH2039" s="242">
        <f>IF(N2039="sníž. přenesená",J2039,0)</f>
        <v>0</v>
      </c>
      <c r="BI2039" s="242">
        <f>IF(N2039="nulová",J2039,0)</f>
        <v>0</v>
      </c>
      <c r="BJ2039" s="19" t="s">
        <v>80</v>
      </c>
      <c r="BK2039" s="242">
        <f>ROUND(I2039*H2039,2)</f>
        <v>0</v>
      </c>
      <c r="BL2039" s="19" t="s">
        <v>317</v>
      </c>
      <c r="BM2039" s="241" t="s">
        <v>2361</v>
      </c>
    </row>
    <row r="2040" s="2" customFormat="1" ht="24.15" customHeight="1">
      <c r="A2040" s="40"/>
      <c r="B2040" s="41"/>
      <c r="C2040" s="230" t="s">
        <v>2362</v>
      </c>
      <c r="D2040" s="230" t="s">
        <v>204</v>
      </c>
      <c r="E2040" s="231" t="s">
        <v>2363</v>
      </c>
      <c r="F2040" s="232" t="s">
        <v>2364</v>
      </c>
      <c r="G2040" s="233" t="s">
        <v>2365</v>
      </c>
      <c r="H2040" s="301"/>
      <c r="I2040" s="235"/>
      <c r="J2040" s="236">
        <f>ROUND(I2040*H2040,2)</f>
        <v>0</v>
      </c>
      <c r="K2040" s="232" t="s">
        <v>208</v>
      </c>
      <c r="L2040" s="46"/>
      <c r="M2040" s="237" t="s">
        <v>1</v>
      </c>
      <c r="N2040" s="238" t="s">
        <v>38</v>
      </c>
      <c r="O2040" s="93"/>
      <c r="P2040" s="239">
        <f>O2040*H2040</f>
        <v>0</v>
      </c>
      <c r="Q2040" s="239">
        <v>0</v>
      </c>
      <c r="R2040" s="239">
        <f>Q2040*H2040</f>
        <v>0</v>
      </c>
      <c r="S2040" s="239">
        <v>0</v>
      </c>
      <c r="T2040" s="240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41" t="s">
        <v>317</v>
      </c>
      <c r="AT2040" s="241" t="s">
        <v>204</v>
      </c>
      <c r="AU2040" s="241" t="s">
        <v>82</v>
      </c>
      <c r="AY2040" s="19" t="s">
        <v>202</v>
      </c>
      <c r="BE2040" s="242">
        <f>IF(N2040="základní",J2040,0)</f>
        <v>0</v>
      </c>
      <c r="BF2040" s="242">
        <f>IF(N2040="snížená",J2040,0)</f>
        <v>0</v>
      </c>
      <c r="BG2040" s="242">
        <f>IF(N2040="zákl. přenesená",J2040,0)</f>
        <v>0</v>
      </c>
      <c r="BH2040" s="242">
        <f>IF(N2040="sníž. přenesená",J2040,0)</f>
        <v>0</v>
      </c>
      <c r="BI2040" s="242">
        <f>IF(N2040="nulová",J2040,0)</f>
        <v>0</v>
      </c>
      <c r="BJ2040" s="19" t="s">
        <v>80</v>
      </c>
      <c r="BK2040" s="242">
        <f>ROUND(I2040*H2040,2)</f>
        <v>0</v>
      </c>
      <c r="BL2040" s="19" t="s">
        <v>317</v>
      </c>
      <c r="BM2040" s="241" t="s">
        <v>2366</v>
      </c>
    </row>
    <row r="2041" s="12" customFormat="1" ht="22.8" customHeight="1">
      <c r="A2041" s="12"/>
      <c r="B2041" s="214"/>
      <c r="C2041" s="215"/>
      <c r="D2041" s="216" t="s">
        <v>72</v>
      </c>
      <c r="E2041" s="228" t="s">
        <v>2367</v>
      </c>
      <c r="F2041" s="228" t="s">
        <v>2368</v>
      </c>
      <c r="G2041" s="215"/>
      <c r="H2041" s="215"/>
      <c r="I2041" s="218"/>
      <c r="J2041" s="229">
        <f>BK2041</f>
        <v>0</v>
      </c>
      <c r="K2041" s="215"/>
      <c r="L2041" s="220"/>
      <c r="M2041" s="221"/>
      <c r="N2041" s="222"/>
      <c r="O2041" s="222"/>
      <c r="P2041" s="223">
        <f>SUM(P2042:P2155)</f>
        <v>0</v>
      </c>
      <c r="Q2041" s="222"/>
      <c r="R2041" s="223">
        <f>SUM(R2042:R2155)</f>
        <v>1.7534516529249999</v>
      </c>
      <c r="S2041" s="222"/>
      <c r="T2041" s="224">
        <f>SUM(T2042:T2155)</f>
        <v>0</v>
      </c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R2041" s="225" t="s">
        <v>82</v>
      </c>
      <c r="AT2041" s="226" t="s">
        <v>72</v>
      </c>
      <c r="AU2041" s="226" t="s">
        <v>80</v>
      </c>
      <c r="AY2041" s="225" t="s">
        <v>202</v>
      </c>
      <c r="BK2041" s="227">
        <f>SUM(BK2042:BK2155)</f>
        <v>0</v>
      </c>
    </row>
    <row r="2042" s="2" customFormat="1" ht="21.75" customHeight="1">
      <c r="A2042" s="40"/>
      <c r="B2042" s="41"/>
      <c r="C2042" s="230" t="s">
        <v>2369</v>
      </c>
      <c r="D2042" s="230" t="s">
        <v>204</v>
      </c>
      <c r="E2042" s="231" t="s">
        <v>594</v>
      </c>
      <c r="F2042" s="232" t="s">
        <v>595</v>
      </c>
      <c r="G2042" s="233" t="s">
        <v>596</v>
      </c>
      <c r="H2042" s="234">
        <v>50.362000000000002</v>
      </c>
      <c r="I2042" s="235"/>
      <c r="J2042" s="236">
        <f>ROUND(I2042*H2042,2)</f>
        <v>0</v>
      </c>
      <c r="K2042" s="232" t="s">
        <v>208</v>
      </c>
      <c r="L2042" s="46"/>
      <c r="M2042" s="237" t="s">
        <v>1</v>
      </c>
      <c r="N2042" s="238" t="s">
        <v>38</v>
      </c>
      <c r="O2042" s="93"/>
      <c r="P2042" s="239">
        <f>O2042*H2042</f>
        <v>0</v>
      </c>
      <c r="Q2042" s="239">
        <v>6.7487499999999994E-05</v>
      </c>
      <c r="R2042" s="239">
        <f>Q2042*H2042</f>
        <v>0.0033988054749999998</v>
      </c>
      <c r="S2042" s="239">
        <v>0</v>
      </c>
      <c r="T2042" s="240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41" t="s">
        <v>317</v>
      </c>
      <c r="AT2042" s="241" t="s">
        <v>204</v>
      </c>
      <c r="AU2042" s="241" t="s">
        <v>82</v>
      </c>
      <c r="AY2042" s="19" t="s">
        <v>202</v>
      </c>
      <c r="BE2042" s="242">
        <f>IF(N2042="základní",J2042,0)</f>
        <v>0</v>
      </c>
      <c r="BF2042" s="242">
        <f>IF(N2042="snížená",J2042,0)</f>
        <v>0</v>
      </c>
      <c r="BG2042" s="242">
        <f>IF(N2042="zákl. přenesená",J2042,0)</f>
        <v>0</v>
      </c>
      <c r="BH2042" s="242">
        <f>IF(N2042="sníž. přenesená",J2042,0)</f>
        <v>0</v>
      </c>
      <c r="BI2042" s="242">
        <f>IF(N2042="nulová",J2042,0)</f>
        <v>0</v>
      </c>
      <c r="BJ2042" s="19" t="s">
        <v>80</v>
      </c>
      <c r="BK2042" s="242">
        <f>ROUND(I2042*H2042,2)</f>
        <v>0</v>
      </c>
      <c r="BL2042" s="19" t="s">
        <v>317</v>
      </c>
      <c r="BM2042" s="241" t="s">
        <v>2370</v>
      </c>
    </row>
    <row r="2043" s="13" customFormat="1">
      <c r="A2043" s="13"/>
      <c r="B2043" s="243"/>
      <c r="C2043" s="244"/>
      <c r="D2043" s="245" t="s">
        <v>211</v>
      </c>
      <c r="E2043" s="246" t="s">
        <v>1</v>
      </c>
      <c r="F2043" s="247" t="s">
        <v>575</v>
      </c>
      <c r="G2043" s="244"/>
      <c r="H2043" s="246" t="s">
        <v>1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3" t="s">
        <v>211</v>
      </c>
      <c r="AU2043" s="253" t="s">
        <v>82</v>
      </c>
      <c r="AV2043" s="13" t="s">
        <v>80</v>
      </c>
      <c r="AW2043" s="13" t="s">
        <v>30</v>
      </c>
      <c r="AX2043" s="13" t="s">
        <v>73</v>
      </c>
      <c r="AY2043" s="253" t="s">
        <v>202</v>
      </c>
    </row>
    <row r="2044" s="13" customFormat="1">
      <c r="A2044" s="13"/>
      <c r="B2044" s="243"/>
      <c r="C2044" s="244"/>
      <c r="D2044" s="245" t="s">
        <v>211</v>
      </c>
      <c r="E2044" s="246" t="s">
        <v>1</v>
      </c>
      <c r="F2044" s="247" t="s">
        <v>2371</v>
      </c>
      <c r="G2044" s="244"/>
      <c r="H2044" s="246" t="s">
        <v>1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3" t="s">
        <v>211</v>
      </c>
      <c r="AU2044" s="253" t="s">
        <v>82</v>
      </c>
      <c r="AV2044" s="13" t="s">
        <v>80</v>
      </c>
      <c r="AW2044" s="13" t="s">
        <v>30</v>
      </c>
      <c r="AX2044" s="13" t="s">
        <v>73</v>
      </c>
      <c r="AY2044" s="253" t="s">
        <v>202</v>
      </c>
    </row>
    <row r="2045" s="13" customFormat="1">
      <c r="A2045" s="13"/>
      <c r="B2045" s="243"/>
      <c r="C2045" s="244"/>
      <c r="D2045" s="245" t="s">
        <v>211</v>
      </c>
      <c r="E2045" s="246" t="s">
        <v>1</v>
      </c>
      <c r="F2045" s="247" t="s">
        <v>2372</v>
      </c>
      <c r="G2045" s="244"/>
      <c r="H2045" s="246" t="s">
        <v>1</v>
      </c>
      <c r="I2045" s="248"/>
      <c r="J2045" s="244"/>
      <c r="K2045" s="244"/>
      <c r="L2045" s="249"/>
      <c r="M2045" s="250"/>
      <c r="N2045" s="251"/>
      <c r="O2045" s="251"/>
      <c r="P2045" s="251"/>
      <c r="Q2045" s="251"/>
      <c r="R2045" s="251"/>
      <c r="S2045" s="251"/>
      <c r="T2045" s="252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3" t="s">
        <v>211</v>
      </c>
      <c r="AU2045" s="253" t="s">
        <v>82</v>
      </c>
      <c r="AV2045" s="13" t="s">
        <v>80</v>
      </c>
      <c r="AW2045" s="13" t="s">
        <v>30</v>
      </c>
      <c r="AX2045" s="13" t="s">
        <v>73</v>
      </c>
      <c r="AY2045" s="253" t="s">
        <v>202</v>
      </c>
    </row>
    <row r="2046" s="14" customFormat="1">
      <c r="A2046" s="14"/>
      <c r="B2046" s="254"/>
      <c r="C2046" s="255"/>
      <c r="D2046" s="245" t="s">
        <v>211</v>
      </c>
      <c r="E2046" s="256" t="s">
        <v>1</v>
      </c>
      <c r="F2046" s="257" t="s">
        <v>2373</v>
      </c>
      <c r="G2046" s="255"/>
      <c r="H2046" s="258">
        <v>18.991</v>
      </c>
      <c r="I2046" s="259"/>
      <c r="J2046" s="255"/>
      <c r="K2046" s="255"/>
      <c r="L2046" s="260"/>
      <c r="M2046" s="261"/>
      <c r="N2046" s="262"/>
      <c r="O2046" s="262"/>
      <c r="P2046" s="262"/>
      <c r="Q2046" s="262"/>
      <c r="R2046" s="262"/>
      <c r="S2046" s="262"/>
      <c r="T2046" s="263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4" t="s">
        <v>211</v>
      </c>
      <c r="AU2046" s="264" t="s">
        <v>82</v>
      </c>
      <c r="AV2046" s="14" t="s">
        <v>82</v>
      </c>
      <c r="AW2046" s="14" t="s">
        <v>30</v>
      </c>
      <c r="AX2046" s="14" t="s">
        <v>73</v>
      </c>
      <c r="AY2046" s="264" t="s">
        <v>202</v>
      </c>
    </row>
    <row r="2047" s="13" customFormat="1">
      <c r="A2047" s="13"/>
      <c r="B2047" s="243"/>
      <c r="C2047" s="244"/>
      <c r="D2047" s="245" t="s">
        <v>211</v>
      </c>
      <c r="E2047" s="246" t="s">
        <v>1</v>
      </c>
      <c r="F2047" s="247" t="s">
        <v>2374</v>
      </c>
      <c r="G2047" s="244"/>
      <c r="H2047" s="246" t="s">
        <v>1</v>
      </c>
      <c r="I2047" s="248"/>
      <c r="J2047" s="244"/>
      <c r="K2047" s="244"/>
      <c r="L2047" s="249"/>
      <c r="M2047" s="250"/>
      <c r="N2047" s="251"/>
      <c r="O2047" s="251"/>
      <c r="P2047" s="251"/>
      <c r="Q2047" s="251"/>
      <c r="R2047" s="251"/>
      <c r="S2047" s="251"/>
      <c r="T2047" s="252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3" t="s">
        <v>211</v>
      </c>
      <c r="AU2047" s="253" t="s">
        <v>82</v>
      </c>
      <c r="AV2047" s="13" t="s">
        <v>80</v>
      </c>
      <c r="AW2047" s="13" t="s">
        <v>30</v>
      </c>
      <c r="AX2047" s="13" t="s">
        <v>73</v>
      </c>
      <c r="AY2047" s="253" t="s">
        <v>202</v>
      </c>
    </row>
    <row r="2048" s="14" customFormat="1">
      <c r="A2048" s="14"/>
      <c r="B2048" s="254"/>
      <c r="C2048" s="255"/>
      <c r="D2048" s="245" t="s">
        <v>211</v>
      </c>
      <c r="E2048" s="256" t="s">
        <v>1</v>
      </c>
      <c r="F2048" s="257" t="s">
        <v>2375</v>
      </c>
      <c r="G2048" s="255"/>
      <c r="H2048" s="258">
        <v>23.738</v>
      </c>
      <c r="I2048" s="259"/>
      <c r="J2048" s="255"/>
      <c r="K2048" s="255"/>
      <c r="L2048" s="260"/>
      <c r="M2048" s="261"/>
      <c r="N2048" s="262"/>
      <c r="O2048" s="262"/>
      <c r="P2048" s="262"/>
      <c r="Q2048" s="262"/>
      <c r="R2048" s="262"/>
      <c r="S2048" s="262"/>
      <c r="T2048" s="26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4" t="s">
        <v>211</v>
      </c>
      <c r="AU2048" s="264" t="s">
        <v>82</v>
      </c>
      <c r="AV2048" s="14" t="s">
        <v>82</v>
      </c>
      <c r="AW2048" s="14" t="s">
        <v>30</v>
      </c>
      <c r="AX2048" s="14" t="s">
        <v>73</v>
      </c>
      <c r="AY2048" s="264" t="s">
        <v>202</v>
      </c>
    </row>
    <row r="2049" s="13" customFormat="1">
      <c r="A2049" s="13"/>
      <c r="B2049" s="243"/>
      <c r="C2049" s="244"/>
      <c r="D2049" s="245" t="s">
        <v>211</v>
      </c>
      <c r="E2049" s="246" t="s">
        <v>1</v>
      </c>
      <c r="F2049" s="247" t="s">
        <v>2376</v>
      </c>
      <c r="G2049" s="244"/>
      <c r="H2049" s="246" t="s">
        <v>1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3" t="s">
        <v>211</v>
      </c>
      <c r="AU2049" s="253" t="s">
        <v>82</v>
      </c>
      <c r="AV2049" s="13" t="s">
        <v>80</v>
      </c>
      <c r="AW2049" s="13" t="s">
        <v>30</v>
      </c>
      <c r="AX2049" s="13" t="s">
        <v>73</v>
      </c>
      <c r="AY2049" s="253" t="s">
        <v>202</v>
      </c>
    </row>
    <row r="2050" s="14" customFormat="1">
      <c r="A2050" s="14"/>
      <c r="B2050" s="254"/>
      <c r="C2050" s="255"/>
      <c r="D2050" s="245" t="s">
        <v>211</v>
      </c>
      <c r="E2050" s="256" t="s">
        <v>1</v>
      </c>
      <c r="F2050" s="257" t="s">
        <v>2377</v>
      </c>
      <c r="G2050" s="255"/>
      <c r="H2050" s="258">
        <v>7.633</v>
      </c>
      <c r="I2050" s="259"/>
      <c r="J2050" s="255"/>
      <c r="K2050" s="255"/>
      <c r="L2050" s="260"/>
      <c r="M2050" s="261"/>
      <c r="N2050" s="262"/>
      <c r="O2050" s="262"/>
      <c r="P2050" s="262"/>
      <c r="Q2050" s="262"/>
      <c r="R2050" s="262"/>
      <c r="S2050" s="262"/>
      <c r="T2050" s="26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4" t="s">
        <v>211</v>
      </c>
      <c r="AU2050" s="264" t="s">
        <v>82</v>
      </c>
      <c r="AV2050" s="14" t="s">
        <v>82</v>
      </c>
      <c r="AW2050" s="14" t="s">
        <v>30</v>
      </c>
      <c r="AX2050" s="14" t="s">
        <v>73</v>
      </c>
      <c r="AY2050" s="264" t="s">
        <v>202</v>
      </c>
    </row>
    <row r="2051" s="15" customFormat="1">
      <c r="A2051" s="15"/>
      <c r="B2051" s="265"/>
      <c r="C2051" s="266"/>
      <c r="D2051" s="245" t="s">
        <v>211</v>
      </c>
      <c r="E2051" s="267" t="s">
        <v>1</v>
      </c>
      <c r="F2051" s="268" t="s">
        <v>222</v>
      </c>
      <c r="G2051" s="266"/>
      <c r="H2051" s="269">
        <v>50.362000000000002</v>
      </c>
      <c r="I2051" s="270"/>
      <c r="J2051" s="266"/>
      <c r="K2051" s="266"/>
      <c r="L2051" s="271"/>
      <c r="M2051" s="272"/>
      <c r="N2051" s="273"/>
      <c r="O2051" s="273"/>
      <c r="P2051" s="273"/>
      <c r="Q2051" s="273"/>
      <c r="R2051" s="273"/>
      <c r="S2051" s="273"/>
      <c r="T2051" s="274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75" t="s">
        <v>211</v>
      </c>
      <c r="AU2051" s="275" t="s">
        <v>82</v>
      </c>
      <c r="AV2051" s="15" t="s">
        <v>209</v>
      </c>
      <c r="AW2051" s="15" t="s">
        <v>30</v>
      </c>
      <c r="AX2051" s="15" t="s">
        <v>80</v>
      </c>
      <c r="AY2051" s="275" t="s">
        <v>202</v>
      </c>
    </row>
    <row r="2052" s="2" customFormat="1" ht="21.75" customHeight="1">
      <c r="A2052" s="40"/>
      <c r="B2052" s="41"/>
      <c r="C2052" s="287" t="s">
        <v>2378</v>
      </c>
      <c r="D2052" s="287" t="s">
        <v>534</v>
      </c>
      <c r="E2052" s="288" t="s">
        <v>2379</v>
      </c>
      <c r="F2052" s="289" t="s">
        <v>2380</v>
      </c>
      <c r="G2052" s="290" t="s">
        <v>297</v>
      </c>
      <c r="H2052" s="291">
        <v>0.021000000000000001</v>
      </c>
      <c r="I2052" s="292"/>
      <c r="J2052" s="293">
        <f>ROUND(I2052*H2052,2)</f>
        <v>0</v>
      </c>
      <c r="K2052" s="289" t="s">
        <v>208</v>
      </c>
      <c r="L2052" s="294"/>
      <c r="M2052" s="295" t="s">
        <v>1</v>
      </c>
      <c r="N2052" s="296" t="s">
        <v>38</v>
      </c>
      <c r="O2052" s="93"/>
      <c r="P2052" s="239">
        <f>O2052*H2052</f>
        <v>0</v>
      </c>
      <c r="Q2052" s="239">
        <v>1</v>
      </c>
      <c r="R2052" s="239">
        <f>Q2052*H2052</f>
        <v>0.021000000000000001</v>
      </c>
      <c r="S2052" s="239">
        <v>0</v>
      </c>
      <c r="T2052" s="240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41" t="s">
        <v>442</v>
      </c>
      <c r="AT2052" s="241" t="s">
        <v>534</v>
      </c>
      <c r="AU2052" s="241" t="s">
        <v>82</v>
      </c>
      <c r="AY2052" s="19" t="s">
        <v>202</v>
      </c>
      <c r="BE2052" s="242">
        <f>IF(N2052="základní",J2052,0)</f>
        <v>0</v>
      </c>
      <c r="BF2052" s="242">
        <f>IF(N2052="snížená",J2052,0)</f>
        <v>0</v>
      </c>
      <c r="BG2052" s="242">
        <f>IF(N2052="zákl. přenesená",J2052,0)</f>
        <v>0</v>
      </c>
      <c r="BH2052" s="242">
        <f>IF(N2052="sníž. přenesená",J2052,0)</f>
        <v>0</v>
      </c>
      <c r="BI2052" s="242">
        <f>IF(N2052="nulová",J2052,0)</f>
        <v>0</v>
      </c>
      <c r="BJ2052" s="19" t="s">
        <v>80</v>
      </c>
      <c r="BK2052" s="242">
        <f>ROUND(I2052*H2052,2)</f>
        <v>0</v>
      </c>
      <c r="BL2052" s="19" t="s">
        <v>317</v>
      </c>
      <c r="BM2052" s="241" t="s">
        <v>2381</v>
      </c>
    </row>
    <row r="2053" s="2" customFormat="1">
      <c r="A2053" s="40"/>
      <c r="B2053" s="41"/>
      <c r="C2053" s="42"/>
      <c r="D2053" s="245" t="s">
        <v>586</v>
      </c>
      <c r="E2053" s="42"/>
      <c r="F2053" s="297" t="s">
        <v>2382</v>
      </c>
      <c r="G2053" s="42"/>
      <c r="H2053" s="42"/>
      <c r="I2053" s="298"/>
      <c r="J2053" s="42"/>
      <c r="K2053" s="42"/>
      <c r="L2053" s="46"/>
      <c r="M2053" s="299"/>
      <c r="N2053" s="300"/>
      <c r="O2053" s="93"/>
      <c r="P2053" s="93"/>
      <c r="Q2053" s="93"/>
      <c r="R2053" s="93"/>
      <c r="S2053" s="93"/>
      <c r="T2053" s="94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586</v>
      </c>
      <c r="AU2053" s="19" t="s">
        <v>82</v>
      </c>
    </row>
    <row r="2054" s="13" customFormat="1">
      <c r="A2054" s="13"/>
      <c r="B2054" s="243"/>
      <c r="C2054" s="244"/>
      <c r="D2054" s="245" t="s">
        <v>211</v>
      </c>
      <c r="E2054" s="246" t="s">
        <v>1</v>
      </c>
      <c r="F2054" s="247" t="s">
        <v>575</v>
      </c>
      <c r="G2054" s="244"/>
      <c r="H2054" s="246" t="s">
        <v>1</v>
      </c>
      <c r="I2054" s="248"/>
      <c r="J2054" s="244"/>
      <c r="K2054" s="244"/>
      <c r="L2054" s="249"/>
      <c r="M2054" s="250"/>
      <c r="N2054" s="251"/>
      <c r="O2054" s="251"/>
      <c r="P2054" s="251"/>
      <c r="Q2054" s="251"/>
      <c r="R2054" s="251"/>
      <c r="S2054" s="251"/>
      <c r="T2054" s="25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3" t="s">
        <v>211</v>
      </c>
      <c r="AU2054" s="253" t="s">
        <v>82</v>
      </c>
      <c r="AV2054" s="13" t="s">
        <v>80</v>
      </c>
      <c r="AW2054" s="13" t="s">
        <v>30</v>
      </c>
      <c r="AX2054" s="13" t="s">
        <v>73</v>
      </c>
      <c r="AY2054" s="253" t="s">
        <v>202</v>
      </c>
    </row>
    <row r="2055" s="13" customFormat="1">
      <c r="A2055" s="13"/>
      <c r="B2055" s="243"/>
      <c r="C2055" s="244"/>
      <c r="D2055" s="245" t="s">
        <v>211</v>
      </c>
      <c r="E2055" s="246" t="s">
        <v>1</v>
      </c>
      <c r="F2055" s="247" t="s">
        <v>2371</v>
      </c>
      <c r="G2055" s="244"/>
      <c r="H2055" s="246" t="s">
        <v>1</v>
      </c>
      <c r="I2055" s="248"/>
      <c r="J2055" s="244"/>
      <c r="K2055" s="244"/>
      <c r="L2055" s="249"/>
      <c r="M2055" s="250"/>
      <c r="N2055" s="251"/>
      <c r="O2055" s="251"/>
      <c r="P2055" s="251"/>
      <c r="Q2055" s="251"/>
      <c r="R2055" s="251"/>
      <c r="S2055" s="251"/>
      <c r="T2055" s="25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3" t="s">
        <v>211</v>
      </c>
      <c r="AU2055" s="253" t="s">
        <v>82</v>
      </c>
      <c r="AV2055" s="13" t="s">
        <v>80</v>
      </c>
      <c r="AW2055" s="13" t="s">
        <v>30</v>
      </c>
      <c r="AX2055" s="13" t="s">
        <v>73</v>
      </c>
      <c r="AY2055" s="253" t="s">
        <v>202</v>
      </c>
    </row>
    <row r="2056" s="13" customFormat="1">
      <c r="A2056" s="13"/>
      <c r="B2056" s="243"/>
      <c r="C2056" s="244"/>
      <c r="D2056" s="245" t="s">
        <v>211</v>
      </c>
      <c r="E2056" s="246" t="s">
        <v>1</v>
      </c>
      <c r="F2056" s="247" t="s">
        <v>2372</v>
      </c>
      <c r="G2056" s="244"/>
      <c r="H2056" s="246" t="s">
        <v>1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3" t="s">
        <v>211</v>
      </c>
      <c r="AU2056" s="253" t="s">
        <v>82</v>
      </c>
      <c r="AV2056" s="13" t="s">
        <v>80</v>
      </c>
      <c r="AW2056" s="13" t="s">
        <v>30</v>
      </c>
      <c r="AX2056" s="13" t="s">
        <v>73</v>
      </c>
      <c r="AY2056" s="253" t="s">
        <v>202</v>
      </c>
    </row>
    <row r="2057" s="14" customFormat="1">
      <c r="A2057" s="14"/>
      <c r="B2057" s="254"/>
      <c r="C2057" s="255"/>
      <c r="D2057" s="245" t="s">
        <v>211</v>
      </c>
      <c r="E2057" s="256" t="s">
        <v>1</v>
      </c>
      <c r="F2057" s="257" t="s">
        <v>2383</v>
      </c>
      <c r="G2057" s="255"/>
      <c r="H2057" s="258">
        <v>0.019</v>
      </c>
      <c r="I2057" s="259"/>
      <c r="J2057" s="255"/>
      <c r="K2057" s="255"/>
      <c r="L2057" s="260"/>
      <c r="M2057" s="261"/>
      <c r="N2057" s="262"/>
      <c r="O2057" s="262"/>
      <c r="P2057" s="262"/>
      <c r="Q2057" s="262"/>
      <c r="R2057" s="262"/>
      <c r="S2057" s="262"/>
      <c r="T2057" s="26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4" t="s">
        <v>211</v>
      </c>
      <c r="AU2057" s="264" t="s">
        <v>82</v>
      </c>
      <c r="AV2057" s="14" t="s">
        <v>82</v>
      </c>
      <c r="AW2057" s="14" t="s">
        <v>30</v>
      </c>
      <c r="AX2057" s="14" t="s">
        <v>73</v>
      </c>
      <c r="AY2057" s="264" t="s">
        <v>202</v>
      </c>
    </row>
    <row r="2058" s="14" customFormat="1">
      <c r="A2058" s="14"/>
      <c r="B2058" s="254"/>
      <c r="C2058" s="255"/>
      <c r="D2058" s="245" t="s">
        <v>211</v>
      </c>
      <c r="E2058" s="256" t="s">
        <v>1</v>
      </c>
      <c r="F2058" s="257" t="s">
        <v>2384</v>
      </c>
      <c r="G2058" s="255"/>
      <c r="H2058" s="258">
        <v>0.021000000000000001</v>
      </c>
      <c r="I2058" s="259"/>
      <c r="J2058" s="255"/>
      <c r="K2058" s="255"/>
      <c r="L2058" s="260"/>
      <c r="M2058" s="261"/>
      <c r="N2058" s="262"/>
      <c r="O2058" s="262"/>
      <c r="P2058" s="262"/>
      <c r="Q2058" s="262"/>
      <c r="R2058" s="262"/>
      <c r="S2058" s="262"/>
      <c r="T2058" s="263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4" t="s">
        <v>211</v>
      </c>
      <c r="AU2058" s="264" t="s">
        <v>82</v>
      </c>
      <c r="AV2058" s="14" t="s">
        <v>82</v>
      </c>
      <c r="AW2058" s="14" t="s">
        <v>30</v>
      </c>
      <c r="AX2058" s="14" t="s">
        <v>80</v>
      </c>
      <c r="AY2058" s="264" t="s">
        <v>202</v>
      </c>
    </row>
    <row r="2059" s="2" customFormat="1" ht="24.15" customHeight="1">
      <c r="A2059" s="40"/>
      <c r="B2059" s="41"/>
      <c r="C2059" s="287" t="s">
        <v>2385</v>
      </c>
      <c r="D2059" s="287" t="s">
        <v>534</v>
      </c>
      <c r="E2059" s="288" t="s">
        <v>2386</v>
      </c>
      <c r="F2059" s="289" t="s">
        <v>2387</v>
      </c>
      <c r="G2059" s="290" t="s">
        <v>297</v>
      </c>
      <c r="H2059" s="291">
        <v>0.0080000000000000002</v>
      </c>
      <c r="I2059" s="292"/>
      <c r="J2059" s="293">
        <f>ROUND(I2059*H2059,2)</f>
        <v>0</v>
      </c>
      <c r="K2059" s="289" t="s">
        <v>208</v>
      </c>
      <c r="L2059" s="294"/>
      <c r="M2059" s="295" t="s">
        <v>1</v>
      </c>
      <c r="N2059" s="296" t="s">
        <v>38</v>
      </c>
      <c r="O2059" s="93"/>
      <c r="P2059" s="239">
        <f>O2059*H2059</f>
        <v>0</v>
      </c>
      <c r="Q2059" s="239">
        <v>1</v>
      </c>
      <c r="R2059" s="239">
        <f>Q2059*H2059</f>
        <v>0.0080000000000000002</v>
      </c>
      <c r="S2059" s="239">
        <v>0</v>
      </c>
      <c r="T2059" s="240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41" t="s">
        <v>442</v>
      </c>
      <c r="AT2059" s="241" t="s">
        <v>534</v>
      </c>
      <c r="AU2059" s="241" t="s">
        <v>82</v>
      </c>
      <c r="AY2059" s="19" t="s">
        <v>202</v>
      </c>
      <c r="BE2059" s="242">
        <f>IF(N2059="základní",J2059,0)</f>
        <v>0</v>
      </c>
      <c r="BF2059" s="242">
        <f>IF(N2059="snížená",J2059,0)</f>
        <v>0</v>
      </c>
      <c r="BG2059" s="242">
        <f>IF(N2059="zákl. přenesená",J2059,0)</f>
        <v>0</v>
      </c>
      <c r="BH2059" s="242">
        <f>IF(N2059="sníž. přenesená",J2059,0)</f>
        <v>0</v>
      </c>
      <c r="BI2059" s="242">
        <f>IF(N2059="nulová",J2059,0)</f>
        <v>0</v>
      </c>
      <c r="BJ2059" s="19" t="s">
        <v>80</v>
      </c>
      <c r="BK2059" s="242">
        <f>ROUND(I2059*H2059,2)</f>
        <v>0</v>
      </c>
      <c r="BL2059" s="19" t="s">
        <v>317</v>
      </c>
      <c r="BM2059" s="241" t="s">
        <v>2388</v>
      </c>
    </row>
    <row r="2060" s="2" customFormat="1">
      <c r="A2060" s="40"/>
      <c r="B2060" s="41"/>
      <c r="C2060" s="42"/>
      <c r="D2060" s="245" t="s">
        <v>586</v>
      </c>
      <c r="E2060" s="42"/>
      <c r="F2060" s="297" t="s">
        <v>2389</v>
      </c>
      <c r="G2060" s="42"/>
      <c r="H2060" s="42"/>
      <c r="I2060" s="298"/>
      <c r="J2060" s="42"/>
      <c r="K2060" s="42"/>
      <c r="L2060" s="46"/>
      <c r="M2060" s="299"/>
      <c r="N2060" s="300"/>
      <c r="O2060" s="93"/>
      <c r="P2060" s="93"/>
      <c r="Q2060" s="93"/>
      <c r="R2060" s="93"/>
      <c r="S2060" s="93"/>
      <c r="T2060" s="94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586</v>
      </c>
      <c r="AU2060" s="19" t="s">
        <v>82</v>
      </c>
    </row>
    <row r="2061" s="13" customFormat="1">
      <c r="A2061" s="13"/>
      <c r="B2061" s="243"/>
      <c r="C2061" s="244"/>
      <c r="D2061" s="245" t="s">
        <v>211</v>
      </c>
      <c r="E2061" s="246" t="s">
        <v>1</v>
      </c>
      <c r="F2061" s="247" t="s">
        <v>575</v>
      </c>
      <c r="G2061" s="244"/>
      <c r="H2061" s="246" t="s">
        <v>1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3" t="s">
        <v>211</v>
      </c>
      <c r="AU2061" s="253" t="s">
        <v>82</v>
      </c>
      <c r="AV2061" s="13" t="s">
        <v>80</v>
      </c>
      <c r="AW2061" s="13" t="s">
        <v>30</v>
      </c>
      <c r="AX2061" s="13" t="s">
        <v>73</v>
      </c>
      <c r="AY2061" s="253" t="s">
        <v>202</v>
      </c>
    </row>
    <row r="2062" s="13" customFormat="1">
      <c r="A2062" s="13"/>
      <c r="B2062" s="243"/>
      <c r="C2062" s="244"/>
      <c r="D2062" s="245" t="s">
        <v>211</v>
      </c>
      <c r="E2062" s="246" t="s">
        <v>1</v>
      </c>
      <c r="F2062" s="247" t="s">
        <v>2371</v>
      </c>
      <c r="G2062" s="244"/>
      <c r="H2062" s="246" t="s">
        <v>1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3" t="s">
        <v>211</v>
      </c>
      <c r="AU2062" s="253" t="s">
        <v>82</v>
      </c>
      <c r="AV2062" s="13" t="s">
        <v>80</v>
      </c>
      <c r="AW2062" s="13" t="s">
        <v>30</v>
      </c>
      <c r="AX2062" s="13" t="s">
        <v>73</v>
      </c>
      <c r="AY2062" s="253" t="s">
        <v>202</v>
      </c>
    </row>
    <row r="2063" s="13" customFormat="1">
      <c r="A2063" s="13"/>
      <c r="B2063" s="243"/>
      <c r="C2063" s="244"/>
      <c r="D2063" s="245" t="s">
        <v>211</v>
      </c>
      <c r="E2063" s="246" t="s">
        <v>1</v>
      </c>
      <c r="F2063" s="247" t="s">
        <v>2376</v>
      </c>
      <c r="G2063" s="244"/>
      <c r="H2063" s="246" t="s">
        <v>1</v>
      </c>
      <c r="I2063" s="248"/>
      <c r="J2063" s="244"/>
      <c r="K2063" s="244"/>
      <c r="L2063" s="249"/>
      <c r="M2063" s="250"/>
      <c r="N2063" s="251"/>
      <c r="O2063" s="251"/>
      <c r="P2063" s="251"/>
      <c r="Q2063" s="251"/>
      <c r="R2063" s="251"/>
      <c r="S2063" s="251"/>
      <c r="T2063" s="25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3" t="s">
        <v>211</v>
      </c>
      <c r="AU2063" s="253" t="s">
        <v>82</v>
      </c>
      <c r="AV2063" s="13" t="s">
        <v>80</v>
      </c>
      <c r="AW2063" s="13" t="s">
        <v>30</v>
      </c>
      <c r="AX2063" s="13" t="s">
        <v>73</v>
      </c>
      <c r="AY2063" s="253" t="s">
        <v>202</v>
      </c>
    </row>
    <row r="2064" s="14" customFormat="1">
      <c r="A2064" s="14"/>
      <c r="B2064" s="254"/>
      <c r="C2064" s="255"/>
      <c r="D2064" s="245" t="s">
        <v>211</v>
      </c>
      <c r="E2064" s="256" t="s">
        <v>1</v>
      </c>
      <c r="F2064" s="257" t="s">
        <v>2390</v>
      </c>
      <c r="G2064" s="255"/>
      <c r="H2064" s="258">
        <v>0.0080000000000000002</v>
      </c>
      <c r="I2064" s="259"/>
      <c r="J2064" s="255"/>
      <c r="K2064" s="255"/>
      <c r="L2064" s="260"/>
      <c r="M2064" s="261"/>
      <c r="N2064" s="262"/>
      <c r="O2064" s="262"/>
      <c r="P2064" s="262"/>
      <c r="Q2064" s="262"/>
      <c r="R2064" s="262"/>
      <c r="S2064" s="262"/>
      <c r="T2064" s="26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4" t="s">
        <v>211</v>
      </c>
      <c r="AU2064" s="264" t="s">
        <v>82</v>
      </c>
      <c r="AV2064" s="14" t="s">
        <v>82</v>
      </c>
      <c r="AW2064" s="14" t="s">
        <v>30</v>
      </c>
      <c r="AX2064" s="14" t="s">
        <v>80</v>
      </c>
      <c r="AY2064" s="264" t="s">
        <v>202</v>
      </c>
    </row>
    <row r="2065" s="2" customFormat="1" ht="16.5" customHeight="1">
      <c r="A2065" s="40"/>
      <c r="B2065" s="41"/>
      <c r="C2065" s="287" t="s">
        <v>2391</v>
      </c>
      <c r="D2065" s="287" t="s">
        <v>534</v>
      </c>
      <c r="E2065" s="288" t="s">
        <v>2392</v>
      </c>
      <c r="F2065" s="289" t="s">
        <v>2393</v>
      </c>
      <c r="G2065" s="290" t="s">
        <v>844</v>
      </c>
      <c r="H2065" s="291">
        <v>2</v>
      </c>
      <c r="I2065" s="292"/>
      <c r="J2065" s="293">
        <f>ROUND(I2065*H2065,2)</f>
        <v>0</v>
      </c>
      <c r="K2065" s="289" t="s">
        <v>208</v>
      </c>
      <c r="L2065" s="294"/>
      <c r="M2065" s="295" t="s">
        <v>1</v>
      </c>
      <c r="N2065" s="296" t="s">
        <v>38</v>
      </c>
      <c r="O2065" s="93"/>
      <c r="P2065" s="239">
        <f>O2065*H2065</f>
        <v>0</v>
      </c>
      <c r="Q2065" s="239">
        <v>0.0012999999999999999</v>
      </c>
      <c r="R2065" s="239">
        <f>Q2065*H2065</f>
        <v>0.0025999999999999999</v>
      </c>
      <c r="S2065" s="239">
        <v>0</v>
      </c>
      <c r="T2065" s="240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41" t="s">
        <v>442</v>
      </c>
      <c r="AT2065" s="241" t="s">
        <v>534</v>
      </c>
      <c r="AU2065" s="241" t="s">
        <v>82</v>
      </c>
      <c r="AY2065" s="19" t="s">
        <v>202</v>
      </c>
      <c r="BE2065" s="242">
        <f>IF(N2065="základní",J2065,0)</f>
        <v>0</v>
      </c>
      <c r="BF2065" s="242">
        <f>IF(N2065="snížená",J2065,0)</f>
        <v>0</v>
      </c>
      <c r="BG2065" s="242">
        <f>IF(N2065="zákl. přenesená",J2065,0)</f>
        <v>0</v>
      </c>
      <c r="BH2065" s="242">
        <f>IF(N2065="sníž. přenesená",J2065,0)</f>
        <v>0</v>
      </c>
      <c r="BI2065" s="242">
        <f>IF(N2065="nulová",J2065,0)</f>
        <v>0</v>
      </c>
      <c r="BJ2065" s="19" t="s">
        <v>80</v>
      </c>
      <c r="BK2065" s="242">
        <f>ROUND(I2065*H2065,2)</f>
        <v>0</v>
      </c>
      <c r="BL2065" s="19" t="s">
        <v>317</v>
      </c>
      <c r="BM2065" s="241" t="s">
        <v>2394</v>
      </c>
    </row>
    <row r="2066" s="13" customFormat="1">
      <c r="A2066" s="13"/>
      <c r="B2066" s="243"/>
      <c r="C2066" s="244"/>
      <c r="D2066" s="245" t="s">
        <v>211</v>
      </c>
      <c r="E2066" s="246" t="s">
        <v>1</v>
      </c>
      <c r="F2066" s="247" t="s">
        <v>575</v>
      </c>
      <c r="G2066" s="244"/>
      <c r="H2066" s="246" t="s">
        <v>1</v>
      </c>
      <c r="I2066" s="248"/>
      <c r="J2066" s="244"/>
      <c r="K2066" s="244"/>
      <c r="L2066" s="249"/>
      <c r="M2066" s="250"/>
      <c r="N2066" s="251"/>
      <c r="O2066" s="251"/>
      <c r="P2066" s="251"/>
      <c r="Q2066" s="251"/>
      <c r="R2066" s="251"/>
      <c r="S2066" s="251"/>
      <c r="T2066" s="25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3" t="s">
        <v>211</v>
      </c>
      <c r="AU2066" s="253" t="s">
        <v>82</v>
      </c>
      <c r="AV2066" s="13" t="s">
        <v>80</v>
      </c>
      <c r="AW2066" s="13" t="s">
        <v>30</v>
      </c>
      <c r="AX2066" s="13" t="s">
        <v>73</v>
      </c>
      <c r="AY2066" s="253" t="s">
        <v>202</v>
      </c>
    </row>
    <row r="2067" s="13" customFormat="1">
      <c r="A2067" s="13"/>
      <c r="B2067" s="243"/>
      <c r="C2067" s="244"/>
      <c r="D2067" s="245" t="s">
        <v>211</v>
      </c>
      <c r="E2067" s="246" t="s">
        <v>1</v>
      </c>
      <c r="F2067" s="247" t="s">
        <v>2371</v>
      </c>
      <c r="G2067" s="244"/>
      <c r="H2067" s="246" t="s">
        <v>1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3" t="s">
        <v>211</v>
      </c>
      <c r="AU2067" s="253" t="s">
        <v>82</v>
      </c>
      <c r="AV2067" s="13" t="s">
        <v>80</v>
      </c>
      <c r="AW2067" s="13" t="s">
        <v>30</v>
      </c>
      <c r="AX2067" s="13" t="s">
        <v>73</v>
      </c>
      <c r="AY2067" s="253" t="s">
        <v>202</v>
      </c>
    </row>
    <row r="2068" s="14" customFormat="1">
      <c r="A2068" s="14"/>
      <c r="B2068" s="254"/>
      <c r="C2068" s="255"/>
      <c r="D2068" s="245" t="s">
        <v>211</v>
      </c>
      <c r="E2068" s="256" t="s">
        <v>1</v>
      </c>
      <c r="F2068" s="257" t="s">
        <v>2395</v>
      </c>
      <c r="G2068" s="255"/>
      <c r="H2068" s="258">
        <v>2</v>
      </c>
      <c r="I2068" s="259"/>
      <c r="J2068" s="255"/>
      <c r="K2068" s="255"/>
      <c r="L2068" s="260"/>
      <c r="M2068" s="261"/>
      <c r="N2068" s="262"/>
      <c r="O2068" s="262"/>
      <c r="P2068" s="262"/>
      <c r="Q2068" s="262"/>
      <c r="R2068" s="262"/>
      <c r="S2068" s="262"/>
      <c r="T2068" s="26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4" t="s">
        <v>211</v>
      </c>
      <c r="AU2068" s="264" t="s">
        <v>82</v>
      </c>
      <c r="AV2068" s="14" t="s">
        <v>82</v>
      </c>
      <c r="AW2068" s="14" t="s">
        <v>30</v>
      </c>
      <c r="AX2068" s="14" t="s">
        <v>80</v>
      </c>
      <c r="AY2068" s="264" t="s">
        <v>202</v>
      </c>
    </row>
    <row r="2069" s="2" customFormat="1" ht="21.75" customHeight="1">
      <c r="A2069" s="40"/>
      <c r="B2069" s="41"/>
      <c r="C2069" s="287" t="s">
        <v>2396</v>
      </c>
      <c r="D2069" s="287" t="s">
        <v>534</v>
      </c>
      <c r="E2069" s="288" t="s">
        <v>2397</v>
      </c>
      <c r="F2069" s="289" t="s">
        <v>2398</v>
      </c>
      <c r="G2069" s="290" t="s">
        <v>297</v>
      </c>
      <c r="H2069" s="291">
        <v>0.025999999999999999</v>
      </c>
      <c r="I2069" s="292"/>
      <c r="J2069" s="293">
        <f>ROUND(I2069*H2069,2)</f>
        <v>0</v>
      </c>
      <c r="K2069" s="289" t="s">
        <v>208</v>
      </c>
      <c r="L2069" s="294"/>
      <c r="M2069" s="295" t="s">
        <v>1</v>
      </c>
      <c r="N2069" s="296" t="s">
        <v>38</v>
      </c>
      <c r="O2069" s="93"/>
      <c r="P2069" s="239">
        <f>O2069*H2069</f>
        <v>0</v>
      </c>
      <c r="Q2069" s="239">
        <v>1</v>
      </c>
      <c r="R2069" s="239">
        <f>Q2069*H2069</f>
        <v>0.025999999999999999</v>
      </c>
      <c r="S2069" s="239">
        <v>0</v>
      </c>
      <c r="T2069" s="240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41" t="s">
        <v>442</v>
      </c>
      <c r="AT2069" s="241" t="s">
        <v>534</v>
      </c>
      <c r="AU2069" s="241" t="s">
        <v>82</v>
      </c>
      <c r="AY2069" s="19" t="s">
        <v>202</v>
      </c>
      <c r="BE2069" s="242">
        <f>IF(N2069="základní",J2069,0)</f>
        <v>0</v>
      </c>
      <c r="BF2069" s="242">
        <f>IF(N2069="snížená",J2069,0)</f>
        <v>0</v>
      </c>
      <c r="BG2069" s="242">
        <f>IF(N2069="zákl. přenesená",J2069,0)</f>
        <v>0</v>
      </c>
      <c r="BH2069" s="242">
        <f>IF(N2069="sníž. přenesená",J2069,0)</f>
        <v>0</v>
      </c>
      <c r="BI2069" s="242">
        <f>IF(N2069="nulová",J2069,0)</f>
        <v>0</v>
      </c>
      <c r="BJ2069" s="19" t="s">
        <v>80</v>
      </c>
      <c r="BK2069" s="242">
        <f>ROUND(I2069*H2069,2)</f>
        <v>0</v>
      </c>
      <c r="BL2069" s="19" t="s">
        <v>317</v>
      </c>
      <c r="BM2069" s="241" t="s">
        <v>2399</v>
      </c>
    </row>
    <row r="2070" s="2" customFormat="1">
      <c r="A2070" s="40"/>
      <c r="B2070" s="41"/>
      <c r="C2070" s="42"/>
      <c r="D2070" s="245" t="s">
        <v>586</v>
      </c>
      <c r="E2070" s="42"/>
      <c r="F2070" s="297" t="s">
        <v>2400</v>
      </c>
      <c r="G2070" s="42"/>
      <c r="H2070" s="42"/>
      <c r="I2070" s="298"/>
      <c r="J2070" s="42"/>
      <c r="K2070" s="42"/>
      <c r="L2070" s="46"/>
      <c r="M2070" s="299"/>
      <c r="N2070" s="300"/>
      <c r="O2070" s="93"/>
      <c r="P2070" s="93"/>
      <c r="Q2070" s="93"/>
      <c r="R2070" s="93"/>
      <c r="S2070" s="93"/>
      <c r="T2070" s="94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586</v>
      </c>
      <c r="AU2070" s="19" t="s">
        <v>82</v>
      </c>
    </row>
    <row r="2071" s="13" customFormat="1">
      <c r="A2071" s="13"/>
      <c r="B2071" s="243"/>
      <c r="C2071" s="244"/>
      <c r="D2071" s="245" t="s">
        <v>211</v>
      </c>
      <c r="E2071" s="246" t="s">
        <v>1</v>
      </c>
      <c r="F2071" s="247" t="s">
        <v>575</v>
      </c>
      <c r="G2071" s="244"/>
      <c r="H2071" s="246" t="s">
        <v>1</v>
      </c>
      <c r="I2071" s="248"/>
      <c r="J2071" s="244"/>
      <c r="K2071" s="244"/>
      <c r="L2071" s="249"/>
      <c r="M2071" s="250"/>
      <c r="N2071" s="251"/>
      <c r="O2071" s="251"/>
      <c r="P2071" s="251"/>
      <c r="Q2071" s="251"/>
      <c r="R2071" s="251"/>
      <c r="S2071" s="251"/>
      <c r="T2071" s="25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3" t="s">
        <v>211</v>
      </c>
      <c r="AU2071" s="253" t="s">
        <v>82</v>
      </c>
      <c r="AV2071" s="13" t="s">
        <v>80</v>
      </c>
      <c r="AW2071" s="13" t="s">
        <v>30</v>
      </c>
      <c r="AX2071" s="13" t="s">
        <v>73</v>
      </c>
      <c r="AY2071" s="253" t="s">
        <v>202</v>
      </c>
    </row>
    <row r="2072" s="13" customFormat="1">
      <c r="A2072" s="13"/>
      <c r="B2072" s="243"/>
      <c r="C2072" s="244"/>
      <c r="D2072" s="245" t="s">
        <v>211</v>
      </c>
      <c r="E2072" s="246" t="s">
        <v>1</v>
      </c>
      <c r="F2072" s="247" t="s">
        <v>2371</v>
      </c>
      <c r="G2072" s="244"/>
      <c r="H2072" s="246" t="s">
        <v>1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3" t="s">
        <v>211</v>
      </c>
      <c r="AU2072" s="253" t="s">
        <v>82</v>
      </c>
      <c r="AV2072" s="13" t="s">
        <v>80</v>
      </c>
      <c r="AW2072" s="13" t="s">
        <v>30</v>
      </c>
      <c r="AX2072" s="13" t="s">
        <v>73</v>
      </c>
      <c r="AY2072" s="253" t="s">
        <v>202</v>
      </c>
    </row>
    <row r="2073" s="13" customFormat="1">
      <c r="A2073" s="13"/>
      <c r="B2073" s="243"/>
      <c r="C2073" s="244"/>
      <c r="D2073" s="245" t="s">
        <v>211</v>
      </c>
      <c r="E2073" s="246" t="s">
        <v>1</v>
      </c>
      <c r="F2073" s="247" t="s">
        <v>2374</v>
      </c>
      <c r="G2073" s="244"/>
      <c r="H2073" s="246" t="s">
        <v>1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3" t="s">
        <v>211</v>
      </c>
      <c r="AU2073" s="253" t="s">
        <v>82</v>
      </c>
      <c r="AV2073" s="13" t="s">
        <v>80</v>
      </c>
      <c r="AW2073" s="13" t="s">
        <v>30</v>
      </c>
      <c r="AX2073" s="13" t="s">
        <v>73</v>
      </c>
      <c r="AY2073" s="253" t="s">
        <v>202</v>
      </c>
    </row>
    <row r="2074" s="14" customFormat="1">
      <c r="A2074" s="14"/>
      <c r="B2074" s="254"/>
      <c r="C2074" s="255"/>
      <c r="D2074" s="245" t="s">
        <v>211</v>
      </c>
      <c r="E2074" s="256" t="s">
        <v>1</v>
      </c>
      <c r="F2074" s="257" t="s">
        <v>2401</v>
      </c>
      <c r="G2074" s="255"/>
      <c r="H2074" s="258">
        <v>0.024</v>
      </c>
      <c r="I2074" s="259"/>
      <c r="J2074" s="255"/>
      <c r="K2074" s="255"/>
      <c r="L2074" s="260"/>
      <c r="M2074" s="261"/>
      <c r="N2074" s="262"/>
      <c r="O2074" s="262"/>
      <c r="P2074" s="262"/>
      <c r="Q2074" s="262"/>
      <c r="R2074" s="262"/>
      <c r="S2074" s="262"/>
      <c r="T2074" s="26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4" t="s">
        <v>211</v>
      </c>
      <c r="AU2074" s="264" t="s">
        <v>82</v>
      </c>
      <c r="AV2074" s="14" t="s">
        <v>82</v>
      </c>
      <c r="AW2074" s="14" t="s">
        <v>30</v>
      </c>
      <c r="AX2074" s="14" t="s">
        <v>73</v>
      </c>
      <c r="AY2074" s="264" t="s">
        <v>202</v>
      </c>
    </row>
    <row r="2075" s="14" customFormat="1">
      <c r="A2075" s="14"/>
      <c r="B2075" s="254"/>
      <c r="C2075" s="255"/>
      <c r="D2075" s="245" t="s">
        <v>211</v>
      </c>
      <c r="E2075" s="256" t="s">
        <v>1</v>
      </c>
      <c r="F2075" s="257" t="s">
        <v>2402</v>
      </c>
      <c r="G2075" s="255"/>
      <c r="H2075" s="258">
        <v>0.025999999999999999</v>
      </c>
      <c r="I2075" s="259"/>
      <c r="J2075" s="255"/>
      <c r="K2075" s="255"/>
      <c r="L2075" s="260"/>
      <c r="M2075" s="261"/>
      <c r="N2075" s="262"/>
      <c r="O2075" s="262"/>
      <c r="P2075" s="262"/>
      <c r="Q2075" s="262"/>
      <c r="R2075" s="262"/>
      <c r="S2075" s="262"/>
      <c r="T2075" s="26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4" t="s">
        <v>211</v>
      </c>
      <c r="AU2075" s="264" t="s">
        <v>82</v>
      </c>
      <c r="AV2075" s="14" t="s">
        <v>82</v>
      </c>
      <c r="AW2075" s="14" t="s">
        <v>30</v>
      </c>
      <c r="AX2075" s="14" t="s">
        <v>80</v>
      </c>
      <c r="AY2075" s="264" t="s">
        <v>202</v>
      </c>
    </row>
    <row r="2076" s="2" customFormat="1" ht="24.15" customHeight="1">
      <c r="A2076" s="40"/>
      <c r="B2076" s="41"/>
      <c r="C2076" s="230" t="s">
        <v>2403</v>
      </c>
      <c r="D2076" s="230" t="s">
        <v>204</v>
      </c>
      <c r="E2076" s="231" t="s">
        <v>2404</v>
      </c>
      <c r="F2076" s="232" t="s">
        <v>2405</v>
      </c>
      <c r="G2076" s="233" t="s">
        <v>596</v>
      </c>
      <c r="H2076" s="234">
        <v>14.84</v>
      </c>
      <c r="I2076" s="235"/>
      <c r="J2076" s="236">
        <f>ROUND(I2076*H2076,2)</f>
        <v>0</v>
      </c>
      <c r="K2076" s="232" t="s">
        <v>208</v>
      </c>
      <c r="L2076" s="46"/>
      <c r="M2076" s="237" t="s">
        <v>1</v>
      </c>
      <c r="N2076" s="238" t="s">
        <v>38</v>
      </c>
      <c r="O2076" s="93"/>
      <c r="P2076" s="239">
        <f>O2076*H2076</f>
        <v>0</v>
      </c>
      <c r="Q2076" s="239">
        <v>6.0612500000000003E-05</v>
      </c>
      <c r="R2076" s="239">
        <f>Q2076*H2076</f>
        <v>0.00089948950000000001</v>
      </c>
      <c r="S2076" s="239">
        <v>0</v>
      </c>
      <c r="T2076" s="240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41" t="s">
        <v>317</v>
      </c>
      <c r="AT2076" s="241" t="s">
        <v>204</v>
      </c>
      <c r="AU2076" s="241" t="s">
        <v>82</v>
      </c>
      <c r="AY2076" s="19" t="s">
        <v>202</v>
      </c>
      <c r="BE2076" s="242">
        <f>IF(N2076="základní",J2076,0)</f>
        <v>0</v>
      </c>
      <c r="BF2076" s="242">
        <f>IF(N2076="snížená",J2076,0)</f>
        <v>0</v>
      </c>
      <c r="BG2076" s="242">
        <f>IF(N2076="zákl. přenesená",J2076,0)</f>
        <v>0</v>
      </c>
      <c r="BH2076" s="242">
        <f>IF(N2076="sníž. přenesená",J2076,0)</f>
        <v>0</v>
      </c>
      <c r="BI2076" s="242">
        <f>IF(N2076="nulová",J2076,0)</f>
        <v>0</v>
      </c>
      <c r="BJ2076" s="19" t="s">
        <v>80</v>
      </c>
      <c r="BK2076" s="242">
        <f>ROUND(I2076*H2076,2)</f>
        <v>0</v>
      </c>
      <c r="BL2076" s="19" t="s">
        <v>317</v>
      </c>
      <c r="BM2076" s="241" t="s">
        <v>2406</v>
      </c>
    </row>
    <row r="2077" s="13" customFormat="1">
      <c r="A2077" s="13"/>
      <c r="B2077" s="243"/>
      <c r="C2077" s="244"/>
      <c r="D2077" s="245" t="s">
        <v>211</v>
      </c>
      <c r="E2077" s="246" t="s">
        <v>1</v>
      </c>
      <c r="F2077" s="247" t="s">
        <v>2407</v>
      </c>
      <c r="G2077" s="244"/>
      <c r="H2077" s="246" t="s">
        <v>1</v>
      </c>
      <c r="I2077" s="248"/>
      <c r="J2077" s="244"/>
      <c r="K2077" s="244"/>
      <c r="L2077" s="249"/>
      <c r="M2077" s="250"/>
      <c r="N2077" s="251"/>
      <c r="O2077" s="251"/>
      <c r="P2077" s="251"/>
      <c r="Q2077" s="251"/>
      <c r="R2077" s="251"/>
      <c r="S2077" s="251"/>
      <c r="T2077" s="25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3" t="s">
        <v>211</v>
      </c>
      <c r="AU2077" s="253" t="s">
        <v>82</v>
      </c>
      <c r="AV2077" s="13" t="s">
        <v>80</v>
      </c>
      <c r="AW2077" s="13" t="s">
        <v>30</v>
      </c>
      <c r="AX2077" s="13" t="s">
        <v>73</v>
      </c>
      <c r="AY2077" s="253" t="s">
        <v>202</v>
      </c>
    </row>
    <row r="2078" s="13" customFormat="1">
      <c r="A2078" s="13"/>
      <c r="B2078" s="243"/>
      <c r="C2078" s="244"/>
      <c r="D2078" s="245" t="s">
        <v>211</v>
      </c>
      <c r="E2078" s="246" t="s">
        <v>1</v>
      </c>
      <c r="F2078" s="247" t="s">
        <v>2408</v>
      </c>
      <c r="G2078" s="244"/>
      <c r="H2078" s="246" t="s">
        <v>1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3" t="s">
        <v>211</v>
      </c>
      <c r="AU2078" s="253" t="s">
        <v>82</v>
      </c>
      <c r="AV2078" s="13" t="s">
        <v>80</v>
      </c>
      <c r="AW2078" s="13" t="s">
        <v>30</v>
      </c>
      <c r="AX2078" s="13" t="s">
        <v>73</v>
      </c>
      <c r="AY2078" s="253" t="s">
        <v>202</v>
      </c>
    </row>
    <row r="2079" s="14" customFormat="1">
      <c r="A2079" s="14"/>
      <c r="B2079" s="254"/>
      <c r="C2079" s="255"/>
      <c r="D2079" s="245" t="s">
        <v>211</v>
      </c>
      <c r="E2079" s="256" t="s">
        <v>1</v>
      </c>
      <c r="F2079" s="257" t="s">
        <v>2409</v>
      </c>
      <c r="G2079" s="255"/>
      <c r="H2079" s="258">
        <v>14.84</v>
      </c>
      <c r="I2079" s="259"/>
      <c r="J2079" s="255"/>
      <c r="K2079" s="255"/>
      <c r="L2079" s="260"/>
      <c r="M2079" s="261"/>
      <c r="N2079" s="262"/>
      <c r="O2079" s="262"/>
      <c r="P2079" s="262"/>
      <c r="Q2079" s="262"/>
      <c r="R2079" s="262"/>
      <c r="S2079" s="262"/>
      <c r="T2079" s="26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4" t="s">
        <v>211</v>
      </c>
      <c r="AU2079" s="264" t="s">
        <v>82</v>
      </c>
      <c r="AV2079" s="14" t="s">
        <v>82</v>
      </c>
      <c r="AW2079" s="14" t="s">
        <v>30</v>
      </c>
      <c r="AX2079" s="14" t="s">
        <v>80</v>
      </c>
      <c r="AY2079" s="264" t="s">
        <v>202</v>
      </c>
    </row>
    <row r="2080" s="2" customFormat="1" ht="24.15" customHeight="1">
      <c r="A2080" s="40"/>
      <c r="B2080" s="41"/>
      <c r="C2080" s="230" t="s">
        <v>2410</v>
      </c>
      <c r="D2080" s="230" t="s">
        <v>204</v>
      </c>
      <c r="E2080" s="231" t="s">
        <v>2411</v>
      </c>
      <c r="F2080" s="232" t="s">
        <v>2412</v>
      </c>
      <c r="G2080" s="233" t="s">
        <v>596</v>
      </c>
      <c r="H2080" s="234">
        <v>52.713000000000001</v>
      </c>
      <c r="I2080" s="235"/>
      <c r="J2080" s="236">
        <f>ROUND(I2080*H2080,2)</f>
        <v>0</v>
      </c>
      <c r="K2080" s="232" t="s">
        <v>208</v>
      </c>
      <c r="L2080" s="46"/>
      <c r="M2080" s="237" t="s">
        <v>1</v>
      </c>
      <c r="N2080" s="238" t="s">
        <v>38</v>
      </c>
      <c r="O2080" s="93"/>
      <c r="P2080" s="239">
        <f>O2080*H2080</f>
        <v>0</v>
      </c>
      <c r="Q2080" s="239">
        <v>5.8275E-05</v>
      </c>
      <c r="R2080" s="239">
        <f>Q2080*H2080</f>
        <v>0.0030718500750000002</v>
      </c>
      <c r="S2080" s="239">
        <v>0</v>
      </c>
      <c r="T2080" s="240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41" t="s">
        <v>317</v>
      </c>
      <c r="AT2080" s="241" t="s">
        <v>204</v>
      </c>
      <c r="AU2080" s="241" t="s">
        <v>82</v>
      </c>
      <c r="AY2080" s="19" t="s">
        <v>202</v>
      </c>
      <c r="BE2080" s="242">
        <f>IF(N2080="základní",J2080,0)</f>
        <v>0</v>
      </c>
      <c r="BF2080" s="242">
        <f>IF(N2080="snížená",J2080,0)</f>
        <v>0</v>
      </c>
      <c r="BG2080" s="242">
        <f>IF(N2080="zákl. přenesená",J2080,0)</f>
        <v>0</v>
      </c>
      <c r="BH2080" s="242">
        <f>IF(N2080="sníž. přenesená",J2080,0)</f>
        <v>0</v>
      </c>
      <c r="BI2080" s="242">
        <f>IF(N2080="nulová",J2080,0)</f>
        <v>0</v>
      </c>
      <c r="BJ2080" s="19" t="s">
        <v>80</v>
      </c>
      <c r="BK2080" s="242">
        <f>ROUND(I2080*H2080,2)</f>
        <v>0</v>
      </c>
      <c r="BL2080" s="19" t="s">
        <v>317</v>
      </c>
      <c r="BM2080" s="241" t="s">
        <v>2413</v>
      </c>
    </row>
    <row r="2081" s="13" customFormat="1">
      <c r="A2081" s="13"/>
      <c r="B2081" s="243"/>
      <c r="C2081" s="244"/>
      <c r="D2081" s="245" t="s">
        <v>211</v>
      </c>
      <c r="E2081" s="246" t="s">
        <v>1</v>
      </c>
      <c r="F2081" s="247" t="s">
        <v>575</v>
      </c>
      <c r="G2081" s="244"/>
      <c r="H2081" s="246" t="s">
        <v>1</v>
      </c>
      <c r="I2081" s="248"/>
      <c r="J2081" s="244"/>
      <c r="K2081" s="244"/>
      <c r="L2081" s="249"/>
      <c r="M2081" s="250"/>
      <c r="N2081" s="251"/>
      <c r="O2081" s="251"/>
      <c r="P2081" s="251"/>
      <c r="Q2081" s="251"/>
      <c r="R2081" s="251"/>
      <c r="S2081" s="251"/>
      <c r="T2081" s="252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3" t="s">
        <v>211</v>
      </c>
      <c r="AU2081" s="253" t="s">
        <v>82</v>
      </c>
      <c r="AV2081" s="13" t="s">
        <v>80</v>
      </c>
      <c r="AW2081" s="13" t="s">
        <v>30</v>
      </c>
      <c r="AX2081" s="13" t="s">
        <v>73</v>
      </c>
      <c r="AY2081" s="253" t="s">
        <v>202</v>
      </c>
    </row>
    <row r="2082" s="13" customFormat="1">
      <c r="A2082" s="13"/>
      <c r="B2082" s="243"/>
      <c r="C2082" s="244"/>
      <c r="D2082" s="245" t="s">
        <v>211</v>
      </c>
      <c r="E2082" s="246" t="s">
        <v>1</v>
      </c>
      <c r="F2082" s="247" t="s">
        <v>576</v>
      </c>
      <c r="G2082" s="244"/>
      <c r="H2082" s="246" t="s">
        <v>1</v>
      </c>
      <c r="I2082" s="248"/>
      <c r="J2082" s="244"/>
      <c r="K2082" s="244"/>
      <c r="L2082" s="249"/>
      <c r="M2082" s="250"/>
      <c r="N2082" s="251"/>
      <c r="O2082" s="251"/>
      <c r="P2082" s="251"/>
      <c r="Q2082" s="251"/>
      <c r="R2082" s="251"/>
      <c r="S2082" s="251"/>
      <c r="T2082" s="25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3" t="s">
        <v>211</v>
      </c>
      <c r="AU2082" s="253" t="s">
        <v>82</v>
      </c>
      <c r="AV2082" s="13" t="s">
        <v>80</v>
      </c>
      <c r="AW2082" s="13" t="s">
        <v>30</v>
      </c>
      <c r="AX2082" s="13" t="s">
        <v>73</v>
      </c>
      <c r="AY2082" s="253" t="s">
        <v>202</v>
      </c>
    </row>
    <row r="2083" s="13" customFormat="1">
      <c r="A2083" s="13"/>
      <c r="B2083" s="243"/>
      <c r="C2083" s="244"/>
      <c r="D2083" s="245" t="s">
        <v>211</v>
      </c>
      <c r="E2083" s="246" t="s">
        <v>1</v>
      </c>
      <c r="F2083" s="247" t="s">
        <v>2414</v>
      </c>
      <c r="G2083" s="244"/>
      <c r="H2083" s="246" t="s">
        <v>1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3" t="s">
        <v>211</v>
      </c>
      <c r="AU2083" s="253" t="s">
        <v>82</v>
      </c>
      <c r="AV2083" s="13" t="s">
        <v>80</v>
      </c>
      <c r="AW2083" s="13" t="s">
        <v>30</v>
      </c>
      <c r="AX2083" s="13" t="s">
        <v>73</v>
      </c>
      <c r="AY2083" s="253" t="s">
        <v>202</v>
      </c>
    </row>
    <row r="2084" s="14" customFormat="1">
      <c r="A2084" s="14"/>
      <c r="B2084" s="254"/>
      <c r="C2084" s="255"/>
      <c r="D2084" s="245" t="s">
        <v>211</v>
      </c>
      <c r="E2084" s="256" t="s">
        <v>1</v>
      </c>
      <c r="F2084" s="257" t="s">
        <v>2415</v>
      </c>
      <c r="G2084" s="255"/>
      <c r="H2084" s="258">
        <v>18.792999999999999</v>
      </c>
      <c r="I2084" s="259"/>
      <c r="J2084" s="255"/>
      <c r="K2084" s="255"/>
      <c r="L2084" s="260"/>
      <c r="M2084" s="261"/>
      <c r="N2084" s="262"/>
      <c r="O2084" s="262"/>
      <c r="P2084" s="262"/>
      <c r="Q2084" s="262"/>
      <c r="R2084" s="262"/>
      <c r="S2084" s="262"/>
      <c r="T2084" s="26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4" t="s">
        <v>211</v>
      </c>
      <c r="AU2084" s="264" t="s">
        <v>82</v>
      </c>
      <c r="AV2084" s="14" t="s">
        <v>82</v>
      </c>
      <c r="AW2084" s="14" t="s">
        <v>30</v>
      </c>
      <c r="AX2084" s="14" t="s">
        <v>73</v>
      </c>
      <c r="AY2084" s="264" t="s">
        <v>202</v>
      </c>
    </row>
    <row r="2085" s="13" customFormat="1">
      <c r="A2085" s="13"/>
      <c r="B2085" s="243"/>
      <c r="C2085" s="244"/>
      <c r="D2085" s="245" t="s">
        <v>211</v>
      </c>
      <c r="E2085" s="246" t="s">
        <v>1</v>
      </c>
      <c r="F2085" s="247" t="s">
        <v>2407</v>
      </c>
      <c r="G2085" s="244"/>
      <c r="H2085" s="246" t="s">
        <v>1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3" t="s">
        <v>211</v>
      </c>
      <c r="AU2085" s="253" t="s">
        <v>82</v>
      </c>
      <c r="AV2085" s="13" t="s">
        <v>80</v>
      </c>
      <c r="AW2085" s="13" t="s">
        <v>30</v>
      </c>
      <c r="AX2085" s="13" t="s">
        <v>73</v>
      </c>
      <c r="AY2085" s="253" t="s">
        <v>202</v>
      </c>
    </row>
    <row r="2086" s="13" customFormat="1">
      <c r="A2086" s="13"/>
      <c r="B2086" s="243"/>
      <c r="C2086" s="244"/>
      <c r="D2086" s="245" t="s">
        <v>211</v>
      </c>
      <c r="E2086" s="246" t="s">
        <v>1</v>
      </c>
      <c r="F2086" s="247" t="s">
        <v>2408</v>
      </c>
      <c r="G2086" s="244"/>
      <c r="H2086" s="246" t="s">
        <v>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3" t="s">
        <v>211</v>
      </c>
      <c r="AU2086" s="253" t="s">
        <v>82</v>
      </c>
      <c r="AV2086" s="13" t="s">
        <v>80</v>
      </c>
      <c r="AW2086" s="13" t="s">
        <v>30</v>
      </c>
      <c r="AX2086" s="13" t="s">
        <v>73</v>
      </c>
      <c r="AY2086" s="253" t="s">
        <v>202</v>
      </c>
    </row>
    <row r="2087" s="14" customFormat="1">
      <c r="A2087" s="14"/>
      <c r="B2087" s="254"/>
      <c r="C2087" s="255"/>
      <c r="D2087" s="245" t="s">
        <v>211</v>
      </c>
      <c r="E2087" s="256" t="s">
        <v>1</v>
      </c>
      <c r="F2087" s="257" t="s">
        <v>2416</v>
      </c>
      <c r="G2087" s="255"/>
      <c r="H2087" s="258">
        <v>33.920000000000002</v>
      </c>
      <c r="I2087" s="259"/>
      <c r="J2087" s="255"/>
      <c r="K2087" s="255"/>
      <c r="L2087" s="260"/>
      <c r="M2087" s="261"/>
      <c r="N2087" s="262"/>
      <c r="O2087" s="262"/>
      <c r="P2087" s="262"/>
      <c r="Q2087" s="262"/>
      <c r="R2087" s="262"/>
      <c r="S2087" s="262"/>
      <c r="T2087" s="26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64" t="s">
        <v>211</v>
      </c>
      <c r="AU2087" s="264" t="s">
        <v>82</v>
      </c>
      <c r="AV2087" s="14" t="s">
        <v>82</v>
      </c>
      <c r="AW2087" s="14" t="s">
        <v>30</v>
      </c>
      <c r="AX2087" s="14" t="s">
        <v>73</v>
      </c>
      <c r="AY2087" s="264" t="s">
        <v>202</v>
      </c>
    </row>
    <row r="2088" s="15" customFormat="1">
      <c r="A2088" s="15"/>
      <c r="B2088" s="265"/>
      <c r="C2088" s="266"/>
      <c r="D2088" s="245" t="s">
        <v>211</v>
      </c>
      <c r="E2088" s="267" t="s">
        <v>1</v>
      </c>
      <c r="F2088" s="268" t="s">
        <v>222</v>
      </c>
      <c r="G2088" s="266"/>
      <c r="H2088" s="269">
        <v>52.713000000000001</v>
      </c>
      <c r="I2088" s="270"/>
      <c r="J2088" s="266"/>
      <c r="K2088" s="266"/>
      <c r="L2088" s="271"/>
      <c r="M2088" s="272"/>
      <c r="N2088" s="273"/>
      <c r="O2088" s="273"/>
      <c r="P2088" s="273"/>
      <c r="Q2088" s="273"/>
      <c r="R2088" s="273"/>
      <c r="S2088" s="273"/>
      <c r="T2088" s="274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75" t="s">
        <v>211</v>
      </c>
      <c r="AU2088" s="275" t="s">
        <v>82</v>
      </c>
      <c r="AV2088" s="15" t="s">
        <v>209</v>
      </c>
      <c r="AW2088" s="15" t="s">
        <v>30</v>
      </c>
      <c r="AX2088" s="15" t="s">
        <v>80</v>
      </c>
      <c r="AY2088" s="275" t="s">
        <v>202</v>
      </c>
    </row>
    <row r="2089" s="2" customFormat="1" ht="21.75" customHeight="1">
      <c r="A2089" s="40"/>
      <c r="B2089" s="41"/>
      <c r="C2089" s="287" t="s">
        <v>2417</v>
      </c>
      <c r="D2089" s="287" t="s">
        <v>534</v>
      </c>
      <c r="E2089" s="288" t="s">
        <v>2397</v>
      </c>
      <c r="F2089" s="289" t="s">
        <v>2398</v>
      </c>
      <c r="G2089" s="290" t="s">
        <v>297</v>
      </c>
      <c r="H2089" s="291">
        <v>0.021000000000000001</v>
      </c>
      <c r="I2089" s="292"/>
      <c r="J2089" s="293">
        <f>ROUND(I2089*H2089,2)</f>
        <v>0</v>
      </c>
      <c r="K2089" s="289" t="s">
        <v>208</v>
      </c>
      <c r="L2089" s="294"/>
      <c r="M2089" s="295" t="s">
        <v>1</v>
      </c>
      <c r="N2089" s="296" t="s">
        <v>38</v>
      </c>
      <c r="O2089" s="93"/>
      <c r="P2089" s="239">
        <f>O2089*H2089</f>
        <v>0</v>
      </c>
      <c r="Q2089" s="239">
        <v>1</v>
      </c>
      <c r="R2089" s="239">
        <f>Q2089*H2089</f>
        <v>0.021000000000000001</v>
      </c>
      <c r="S2089" s="239">
        <v>0</v>
      </c>
      <c r="T2089" s="240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41" t="s">
        <v>442</v>
      </c>
      <c r="AT2089" s="241" t="s">
        <v>534</v>
      </c>
      <c r="AU2089" s="241" t="s">
        <v>82</v>
      </c>
      <c r="AY2089" s="19" t="s">
        <v>202</v>
      </c>
      <c r="BE2089" s="242">
        <f>IF(N2089="základní",J2089,0)</f>
        <v>0</v>
      </c>
      <c r="BF2089" s="242">
        <f>IF(N2089="snížená",J2089,0)</f>
        <v>0</v>
      </c>
      <c r="BG2089" s="242">
        <f>IF(N2089="zákl. přenesená",J2089,0)</f>
        <v>0</v>
      </c>
      <c r="BH2089" s="242">
        <f>IF(N2089="sníž. přenesená",J2089,0)</f>
        <v>0</v>
      </c>
      <c r="BI2089" s="242">
        <f>IF(N2089="nulová",J2089,0)</f>
        <v>0</v>
      </c>
      <c r="BJ2089" s="19" t="s">
        <v>80</v>
      </c>
      <c r="BK2089" s="242">
        <f>ROUND(I2089*H2089,2)</f>
        <v>0</v>
      </c>
      <c r="BL2089" s="19" t="s">
        <v>317</v>
      </c>
      <c r="BM2089" s="241" t="s">
        <v>2418</v>
      </c>
    </row>
    <row r="2090" s="2" customFormat="1">
      <c r="A2090" s="40"/>
      <c r="B2090" s="41"/>
      <c r="C2090" s="42"/>
      <c r="D2090" s="245" t="s">
        <v>586</v>
      </c>
      <c r="E2090" s="42"/>
      <c r="F2090" s="297" t="s">
        <v>2400</v>
      </c>
      <c r="G2090" s="42"/>
      <c r="H2090" s="42"/>
      <c r="I2090" s="298"/>
      <c r="J2090" s="42"/>
      <c r="K2090" s="42"/>
      <c r="L2090" s="46"/>
      <c r="M2090" s="299"/>
      <c r="N2090" s="300"/>
      <c r="O2090" s="93"/>
      <c r="P2090" s="93"/>
      <c r="Q2090" s="93"/>
      <c r="R2090" s="93"/>
      <c r="S2090" s="93"/>
      <c r="T2090" s="94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T2090" s="19" t="s">
        <v>586</v>
      </c>
      <c r="AU2090" s="19" t="s">
        <v>82</v>
      </c>
    </row>
    <row r="2091" s="13" customFormat="1">
      <c r="A2091" s="13"/>
      <c r="B2091" s="243"/>
      <c r="C2091" s="244"/>
      <c r="D2091" s="245" t="s">
        <v>211</v>
      </c>
      <c r="E2091" s="246" t="s">
        <v>1</v>
      </c>
      <c r="F2091" s="247" t="s">
        <v>575</v>
      </c>
      <c r="G2091" s="244"/>
      <c r="H2091" s="246" t="s">
        <v>1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3" t="s">
        <v>211</v>
      </c>
      <c r="AU2091" s="253" t="s">
        <v>82</v>
      </c>
      <c r="AV2091" s="13" t="s">
        <v>80</v>
      </c>
      <c r="AW2091" s="13" t="s">
        <v>30</v>
      </c>
      <c r="AX2091" s="13" t="s">
        <v>73</v>
      </c>
      <c r="AY2091" s="253" t="s">
        <v>202</v>
      </c>
    </row>
    <row r="2092" s="13" customFormat="1">
      <c r="A2092" s="13"/>
      <c r="B2092" s="243"/>
      <c r="C2092" s="244"/>
      <c r="D2092" s="245" t="s">
        <v>211</v>
      </c>
      <c r="E2092" s="246" t="s">
        <v>1</v>
      </c>
      <c r="F2092" s="247" t="s">
        <v>576</v>
      </c>
      <c r="G2092" s="244"/>
      <c r="H2092" s="246" t="s">
        <v>1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3" t="s">
        <v>211</v>
      </c>
      <c r="AU2092" s="253" t="s">
        <v>82</v>
      </c>
      <c r="AV2092" s="13" t="s">
        <v>80</v>
      </c>
      <c r="AW2092" s="13" t="s">
        <v>30</v>
      </c>
      <c r="AX2092" s="13" t="s">
        <v>73</v>
      </c>
      <c r="AY2092" s="253" t="s">
        <v>202</v>
      </c>
    </row>
    <row r="2093" s="13" customFormat="1">
      <c r="A2093" s="13"/>
      <c r="B2093" s="243"/>
      <c r="C2093" s="244"/>
      <c r="D2093" s="245" t="s">
        <v>211</v>
      </c>
      <c r="E2093" s="246" t="s">
        <v>1</v>
      </c>
      <c r="F2093" s="247" t="s">
        <v>2414</v>
      </c>
      <c r="G2093" s="244"/>
      <c r="H2093" s="246" t="s">
        <v>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3" t="s">
        <v>211</v>
      </c>
      <c r="AU2093" s="253" t="s">
        <v>82</v>
      </c>
      <c r="AV2093" s="13" t="s">
        <v>80</v>
      </c>
      <c r="AW2093" s="13" t="s">
        <v>30</v>
      </c>
      <c r="AX2093" s="13" t="s">
        <v>73</v>
      </c>
      <c r="AY2093" s="253" t="s">
        <v>202</v>
      </c>
    </row>
    <row r="2094" s="14" customFormat="1">
      <c r="A2094" s="14"/>
      <c r="B2094" s="254"/>
      <c r="C2094" s="255"/>
      <c r="D2094" s="245" t="s">
        <v>211</v>
      </c>
      <c r="E2094" s="256" t="s">
        <v>1</v>
      </c>
      <c r="F2094" s="257" t="s">
        <v>2419</v>
      </c>
      <c r="G2094" s="255"/>
      <c r="H2094" s="258">
        <v>0.019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64" t="s">
        <v>211</v>
      </c>
      <c r="AU2094" s="264" t="s">
        <v>82</v>
      </c>
      <c r="AV2094" s="14" t="s">
        <v>82</v>
      </c>
      <c r="AW2094" s="14" t="s">
        <v>30</v>
      </c>
      <c r="AX2094" s="14" t="s">
        <v>73</v>
      </c>
      <c r="AY2094" s="264" t="s">
        <v>202</v>
      </c>
    </row>
    <row r="2095" s="14" customFormat="1">
      <c r="A2095" s="14"/>
      <c r="B2095" s="254"/>
      <c r="C2095" s="255"/>
      <c r="D2095" s="245" t="s">
        <v>211</v>
      </c>
      <c r="E2095" s="256" t="s">
        <v>1</v>
      </c>
      <c r="F2095" s="257" t="s">
        <v>2384</v>
      </c>
      <c r="G2095" s="255"/>
      <c r="H2095" s="258">
        <v>0.021000000000000001</v>
      </c>
      <c r="I2095" s="259"/>
      <c r="J2095" s="255"/>
      <c r="K2095" s="255"/>
      <c r="L2095" s="260"/>
      <c r="M2095" s="261"/>
      <c r="N2095" s="262"/>
      <c r="O2095" s="262"/>
      <c r="P2095" s="262"/>
      <c r="Q2095" s="262"/>
      <c r="R2095" s="262"/>
      <c r="S2095" s="262"/>
      <c r="T2095" s="263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4" t="s">
        <v>211</v>
      </c>
      <c r="AU2095" s="264" t="s">
        <v>82</v>
      </c>
      <c r="AV2095" s="14" t="s">
        <v>82</v>
      </c>
      <c r="AW2095" s="14" t="s">
        <v>30</v>
      </c>
      <c r="AX2095" s="14" t="s">
        <v>80</v>
      </c>
      <c r="AY2095" s="264" t="s">
        <v>202</v>
      </c>
    </row>
    <row r="2096" s="2" customFormat="1" ht="24.15" customHeight="1">
      <c r="A2096" s="40"/>
      <c r="B2096" s="41"/>
      <c r="C2096" s="230" t="s">
        <v>2420</v>
      </c>
      <c r="D2096" s="230" t="s">
        <v>204</v>
      </c>
      <c r="E2096" s="231" t="s">
        <v>2421</v>
      </c>
      <c r="F2096" s="232" t="s">
        <v>2422</v>
      </c>
      <c r="G2096" s="233" t="s">
        <v>596</v>
      </c>
      <c r="H2096" s="234">
        <v>1408.29</v>
      </c>
      <c r="I2096" s="235"/>
      <c r="J2096" s="236">
        <f>ROUND(I2096*H2096,2)</f>
        <v>0</v>
      </c>
      <c r="K2096" s="232" t="s">
        <v>208</v>
      </c>
      <c r="L2096" s="46"/>
      <c r="M2096" s="237" t="s">
        <v>1</v>
      </c>
      <c r="N2096" s="238" t="s">
        <v>38</v>
      </c>
      <c r="O2096" s="93"/>
      <c r="P2096" s="239">
        <f>O2096*H2096</f>
        <v>0</v>
      </c>
      <c r="Q2096" s="239">
        <v>4.93375E-05</v>
      </c>
      <c r="R2096" s="239">
        <f>Q2096*H2096</f>
        <v>0.069481507875000001</v>
      </c>
      <c r="S2096" s="239">
        <v>0</v>
      </c>
      <c r="T2096" s="240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41" t="s">
        <v>317</v>
      </c>
      <c r="AT2096" s="241" t="s">
        <v>204</v>
      </c>
      <c r="AU2096" s="241" t="s">
        <v>82</v>
      </c>
      <c r="AY2096" s="19" t="s">
        <v>202</v>
      </c>
      <c r="BE2096" s="242">
        <f>IF(N2096="základní",J2096,0)</f>
        <v>0</v>
      </c>
      <c r="BF2096" s="242">
        <f>IF(N2096="snížená",J2096,0)</f>
        <v>0</v>
      </c>
      <c r="BG2096" s="242">
        <f>IF(N2096="zákl. přenesená",J2096,0)</f>
        <v>0</v>
      </c>
      <c r="BH2096" s="242">
        <f>IF(N2096="sníž. přenesená",J2096,0)</f>
        <v>0</v>
      </c>
      <c r="BI2096" s="242">
        <f>IF(N2096="nulová",J2096,0)</f>
        <v>0</v>
      </c>
      <c r="BJ2096" s="19" t="s">
        <v>80</v>
      </c>
      <c r="BK2096" s="242">
        <f>ROUND(I2096*H2096,2)</f>
        <v>0</v>
      </c>
      <c r="BL2096" s="19" t="s">
        <v>317</v>
      </c>
      <c r="BM2096" s="241" t="s">
        <v>2423</v>
      </c>
    </row>
    <row r="2097" s="13" customFormat="1">
      <c r="A2097" s="13"/>
      <c r="B2097" s="243"/>
      <c r="C2097" s="244"/>
      <c r="D2097" s="245" t="s">
        <v>211</v>
      </c>
      <c r="E2097" s="246" t="s">
        <v>1</v>
      </c>
      <c r="F2097" s="247" t="s">
        <v>575</v>
      </c>
      <c r="G2097" s="244"/>
      <c r="H2097" s="246" t="s">
        <v>1</v>
      </c>
      <c r="I2097" s="248"/>
      <c r="J2097" s="244"/>
      <c r="K2097" s="244"/>
      <c r="L2097" s="249"/>
      <c r="M2097" s="250"/>
      <c r="N2097" s="251"/>
      <c r="O2097" s="251"/>
      <c r="P2097" s="251"/>
      <c r="Q2097" s="251"/>
      <c r="R2097" s="251"/>
      <c r="S2097" s="251"/>
      <c r="T2097" s="252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3" t="s">
        <v>211</v>
      </c>
      <c r="AU2097" s="253" t="s">
        <v>82</v>
      </c>
      <c r="AV2097" s="13" t="s">
        <v>80</v>
      </c>
      <c r="AW2097" s="13" t="s">
        <v>30</v>
      </c>
      <c r="AX2097" s="13" t="s">
        <v>73</v>
      </c>
      <c r="AY2097" s="253" t="s">
        <v>202</v>
      </c>
    </row>
    <row r="2098" s="13" customFormat="1">
      <c r="A2098" s="13"/>
      <c r="B2098" s="243"/>
      <c r="C2098" s="244"/>
      <c r="D2098" s="245" t="s">
        <v>211</v>
      </c>
      <c r="E2098" s="246" t="s">
        <v>1</v>
      </c>
      <c r="F2098" s="247" t="s">
        <v>2371</v>
      </c>
      <c r="G2098" s="244"/>
      <c r="H2098" s="246" t="s">
        <v>1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3" t="s">
        <v>211</v>
      </c>
      <c r="AU2098" s="253" t="s">
        <v>82</v>
      </c>
      <c r="AV2098" s="13" t="s">
        <v>80</v>
      </c>
      <c r="AW2098" s="13" t="s">
        <v>30</v>
      </c>
      <c r="AX2098" s="13" t="s">
        <v>73</v>
      </c>
      <c r="AY2098" s="253" t="s">
        <v>202</v>
      </c>
    </row>
    <row r="2099" s="13" customFormat="1">
      <c r="A2099" s="13"/>
      <c r="B2099" s="243"/>
      <c r="C2099" s="244"/>
      <c r="D2099" s="245" t="s">
        <v>211</v>
      </c>
      <c r="E2099" s="246" t="s">
        <v>1</v>
      </c>
      <c r="F2099" s="247" t="s">
        <v>2424</v>
      </c>
      <c r="G2099" s="244"/>
      <c r="H2099" s="246" t="s">
        <v>1</v>
      </c>
      <c r="I2099" s="248"/>
      <c r="J2099" s="244"/>
      <c r="K2099" s="244"/>
      <c r="L2099" s="249"/>
      <c r="M2099" s="250"/>
      <c r="N2099" s="251"/>
      <c r="O2099" s="251"/>
      <c r="P2099" s="251"/>
      <c r="Q2099" s="251"/>
      <c r="R2099" s="251"/>
      <c r="S2099" s="251"/>
      <c r="T2099" s="25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3" t="s">
        <v>211</v>
      </c>
      <c r="AU2099" s="253" t="s">
        <v>82</v>
      </c>
      <c r="AV2099" s="13" t="s">
        <v>80</v>
      </c>
      <c r="AW2099" s="13" t="s">
        <v>30</v>
      </c>
      <c r="AX2099" s="13" t="s">
        <v>73</v>
      </c>
      <c r="AY2099" s="253" t="s">
        <v>202</v>
      </c>
    </row>
    <row r="2100" s="14" customFormat="1">
      <c r="A2100" s="14"/>
      <c r="B2100" s="254"/>
      <c r="C2100" s="255"/>
      <c r="D2100" s="245" t="s">
        <v>211</v>
      </c>
      <c r="E2100" s="256" t="s">
        <v>1</v>
      </c>
      <c r="F2100" s="257" t="s">
        <v>2425</v>
      </c>
      <c r="G2100" s="255"/>
      <c r="H2100" s="258">
        <v>167.67599999999999</v>
      </c>
      <c r="I2100" s="259"/>
      <c r="J2100" s="255"/>
      <c r="K2100" s="255"/>
      <c r="L2100" s="260"/>
      <c r="M2100" s="261"/>
      <c r="N2100" s="262"/>
      <c r="O2100" s="262"/>
      <c r="P2100" s="262"/>
      <c r="Q2100" s="262"/>
      <c r="R2100" s="262"/>
      <c r="S2100" s="262"/>
      <c r="T2100" s="26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4" t="s">
        <v>211</v>
      </c>
      <c r="AU2100" s="264" t="s">
        <v>82</v>
      </c>
      <c r="AV2100" s="14" t="s">
        <v>82</v>
      </c>
      <c r="AW2100" s="14" t="s">
        <v>30</v>
      </c>
      <c r="AX2100" s="14" t="s">
        <v>73</v>
      </c>
      <c r="AY2100" s="264" t="s">
        <v>202</v>
      </c>
    </row>
    <row r="2101" s="14" customFormat="1">
      <c r="A2101" s="14"/>
      <c r="B2101" s="254"/>
      <c r="C2101" s="255"/>
      <c r="D2101" s="245" t="s">
        <v>211</v>
      </c>
      <c r="E2101" s="256" t="s">
        <v>1</v>
      </c>
      <c r="F2101" s="257" t="s">
        <v>2426</v>
      </c>
      <c r="G2101" s="255"/>
      <c r="H2101" s="258">
        <v>193.487</v>
      </c>
      <c r="I2101" s="259"/>
      <c r="J2101" s="255"/>
      <c r="K2101" s="255"/>
      <c r="L2101" s="260"/>
      <c r="M2101" s="261"/>
      <c r="N2101" s="262"/>
      <c r="O2101" s="262"/>
      <c r="P2101" s="262"/>
      <c r="Q2101" s="262"/>
      <c r="R2101" s="262"/>
      <c r="S2101" s="262"/>
      <c r="T2101" s="26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4" t="s">
        <v>211</v>
      </c>
      <c r="AU2101" s="264" t="s">
        <v>82</v>
      </c>
      <c r="AV2101" s="14" t="s">
        <v>82</v>
      </c>
      <c r="AW2101" s="14" t="s">
        <v>30</v>
      </c>
      <c r="AX2101" s="14" t="s">
        <v>73</v>
      </c>
      <c r="AY2101" s="264" t="s">
        <v>202</v>
      </c>
    </row>
    <row r="2102" s="14" customFormat="1">
      <c r="A2102" s="14"/>
      <c r="B2102" s="254"/>
      <c r="C2102" s="255"/>
      <c r="D2102" s="245" t="s">
        <v>211</v>
      </c>
      <c r="E2102" s="256" t="s">
        <v>1</v>
      </c>
      <c r="F2102" s="257" t="s">
        <v>2427</v>
      </c>
      <c r="G2102" s="255"/>
      <c r="H2102" s="258">
        <v>188.40000000000001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4" t="s">
        <v>211</v>
      </c>
      <c r="AU2102" s="264" t="s">
        <v>82</v>
      </c>
      <c r="AV2102" s="14" t="s">
        <v>82</v>
      </c>
      <c r="AW2102" s="14" t="s">
        <v>30</v>
      </c>
      <c r="AX2102" s="14" t="s">
        <v>73</v>
      </c>
      <c r="AY2102" s="264" t="s">
        <v>202</v>
      </c>
    </row>
    <row r="2103" s="14" customFormat="1">
      <c r="A2103" s="14"/>
      <c r="B2103" s="254"/>
      <c r="C2103" s="255"/>
      <c r="D2103" s="245" t="s">
        <v>211</v>
      </c>
      <c r="E2103" s="256" t="s">
        <v>1</v>
      </c>
      <c r="F2103" s="257" t="s">
        <v>2428</v>
      </c>
      <c r="G2103" s="255"/>
      <c r="H2103" s="258">
        <v>201.965</v>
      </c>
      <c r="I2103" s="259"/>
      <c r="J2103" s="255"/>
      <c r="K2103" s="255"/>
      <c r="L2103" s="260"/>
      <c r="M2103" s="261"/>
      <c r="N2103" s="262"/>
      <c r="O2103" s="262"/>
      <c r="P2103" s="262"/>
      <c r="Q2103" s="262"/>
      <c r="R2103" s="262"/>
      <c r="S2103" s="262"/>
      <c r="T2103" s="26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64" t="s">
        <v>211</v>
      </c>
      <c r="AU2103" s="264" t="s">
        <v>82</v>
      </c>
      <c r="AV2103" s="14" t="s">
        <v>82</v>
      </c>
      <c r="AW2103" s="14" t="s">
        <v>30</v>
      </c>
      <c r="AX2103" s="14" t="s">
        <v>73</v>
      </c>
      <c r="AY2103" s="264" t="s">
        <v>202</v>
      </c>
    </row>
    <row r="2104" s="14" customFormat="1">
      <c r="A2104" s="14"/>
      <c r="B2104" s="254"/>
      <c r="C2104" s="255"/>
      <c r="D2104" s="245" t="s">
        <v>211</v>
      </c>
      <c r="E2104" s="256" t="s">
        <v>1</v>
      </c>
      <c r="F2104" s="257" t="s">
        <v>2429</v>
      </c>
      <c r="G2104" s="255"/>
      <c r="H2104" s="258">
        <v>470.39699999999999</v>
      </c>
      <c r="I2104" s="259"/>
      <c r="J2104" s="255"/>
      <c r="K2104" s="255"/>
      <c r="L2104" s="260"/>
      <c r="M2104" s="261"/>
      <c r="N2104" s="262"/>
      <c r="O2104" s="262"/>
      <c r="P2104" s="262"/>
      <c r="Q2104" s="262"/>
      <c r="R2104" s="262"/>
      <c r="S2104" s="262"/>
      <c r="T2104" s="26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4" t="s">
        <v>211</v>
      </c>
      <c r="AU2104" s="264" t="s">
        <v>82</v>
      </c>
      <c r="AV2104" s="14" t="s">
        <v>82</v>
      </c>
      <c r="AW2104" s="14" t="s">
        <v>30</v>
      </c>
      <c r="AX2104" s="14" t="s">
        <v>73</v>
      </c>
      <c r="AY2104" s="264" t="s">
        <v>202</v>
      </c>
    </row>
    <row r="2105" s="14" customFormat="1">
      <c r="A2105" s="14"/>
      <c r="B2105" s="254"/>
      <c r="C2105" s="255"/>
      <c r="D2105" s="245" t="s">
        <v>211</v>
      </c>
      <c r="E2105" s="256" t="s">
        <v>1</v>
      </c>
      <c r="F2105" s="257" t="s">
        <v>2430</v>
      </c>
      <c r="G2105" s="255"/>
      <c r="H2105" s="258">
        <v>186.36500000000001</v>
      </c>
      <c r="I2105" s="259"/>
      <c r="J2105" s="255"/>
      <c r="K2105" s="255"/>
      <c r="L2105" s="260"/>
      <c r="M2105" s="261"/>
      <c r="N2105" s="262"/>
      <c r="O2105" s="262"/>
      <c r="P2105" s="262"/>
      <c r="Q2105" s="262"/>
      <c r="R2105" s="262"/>
      <c r="S2105" s="262"/>
      <c r="T2105" s="26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4" t="s">
        <v>211</v>
      </c>
      <c r="AU2105" s="264" t="s">
        <v>82</v>
      </c>
      <c r="AV2105" s="14" t="s">
        <v>82</v>
      </c>
      <c r="AW2105" s="14" t="s">
        <v>30</v>
      </c>
      <c r="AX2105" s="14" t="s">
        <v>73</v>
      </c>
      <c r="AY2105" s="264" t="s">
        <v>202</v>
      </c>
    </row>
    <row r="2106" s="15" customFormat="1">
      <c r="A2106" s="15"/>
      <c r="B2106" s="265"/>
      <c r="C2106" s="266"/>
      <c r="D2106" s="245" t="s">
        <v>211</v>
      </c>
      <c r="E2106" s="267" t="s">
        <v>1</v>
      </c>
      <c r="F2106" s="268" t="s">
        <v>222</v>
      </c>
      <c r="G2106" s="266"/>
      <c r="H2106" s="269">
        <v>1408.29</v>
      </c>
      <c r="I2106" s="270"/>
      <c r="J2106" s="266"/>
      <c r="K2106" s="266"/>
      <c r="L2106" s="271"/>
      <c r="M2106" s="272"/>
      <c r="N2106" s="273"/>
      <c r="O2106" s="273"/>
      <c r="P2106" s="273"/>
      <c r="Q2106" s="273"/>
      <c r="R2106" s="273"/>
      <c r="S2106" s="273"/>
      <c r="T2106" s="274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75" t="s">
        <v>211</v>
      </c>
      <c r="AU2106" s="275" t="s">
        <v>82</v>
      </c>
      <c r="AV2106" s="15" t="s">
        <v>209</v>
      </c>
      <c r="AW2106" s="15" t="s">
        <v>30</v>
      </c>
      <c r="AX2106" s="15" t="s">
        <v>80</v>
      </c>
      <c r="AY2106" s="275" t="s">
        <v>202</v>
      </c>
    </row>
    <row r="2107" s="2" customFormat="1" ht="24.15" customHeight="1">
      <c r="A2107" s="40"/>
      <c r="B2107" s="41"/>
      <c r="C2107" s="287" t="s">
        <v>2431</v>
      </c>
      <c r="D2107" s="287" t="s">
        <v>534</v>
      </c>
      <c r="E2107" s="288" t="s">
        <v>2432</v>
      </c>
      <c r="F2107" s="289" t="s">
        <v>2433</v>
      </c>
      <c r="G2107" s="290" t="s">
        <v>297</v>
      </c>
      <c r="H2107" s="291">
        <v>1.5489999999999999</v>
      </c>
      <c r="I2107" s="292"/>
      <c r="J2107" s="293">
        <f>ROUND(I2107*H2107,2)</f>
        <v>0</v>
      </c>
      <c r="K2107" s="289" t="s">
        <v>208</v>
      </c>
      <c r="L2107" s="294"/>
      <c r="M2107" s="295" t="s">
        <v>1</v>
      </c>
      <c r="N2107" s="296" t="s">
        <v>38</v>
      </c>
      <c r="O2107" s="93"/>
      <c r="P2107" s="239">
        <f>O2107*H2107</f>
        <v>0</v>
      </c>
      <c r="Q2107" s="239">
        <v>1</v>
      </c>
      <c r="R2107" s="239">
        <f>Q2107*H2107</f>
        <v>1.5489999999999999</v>
      </c>
      <c r="S2107" s="239">
        <v>0</v>
      </c>
      <c r="T2107" s="240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41" t="s">
        <v>442</v>
      </c>
      <c r="AT2107" s="241" t="s">
        <v>534</v>
      </c>
      <c r="AU2107" s="241" t="s">
        <v>82</v>
      </c>
      <c r="AY2107" s="19" t="s">
        <v>202</v>
      </c>
      <c r="BE2107" s="242">
        <f>IF(N2107="základní",J2107,0)</f>
        <v>0</v>
      </c>
      <c r="BF2107" s="242">
        <f>IF(N2107="snížená",J2107,0)</f>
        <v>0</v>
      </c>
      <c r="BG2107" s="242">
        <f>IF(N2107="zákl. přenesená",J2107,0)</f>
        <v>0</v>
      </c>
      <c r="BH2107" s="242">
        <f>IF(N2107="sníž. přenesená",J2107,0)</f>
        <v>0</v>
      </c>
      <c r="BI2107" s="242">
        <f>IF(N2107="nulová",J2107,0)</f>
        <v>0</v>
      </c>
      <c r="BJ2107" s="19" t="s">
        <v>80</v>
      </c>
      <c r="BK2107" s="242">
        <f>ROUND(I2107*H2107,2)</f>
        <v>0</v>
      </c>
      <c r="BL2107" s="19" t="s">
        <v>317</v>
      </c>
      <c r="BM2107" s="241" t="s">
        <v>2434</v>
      </c>
    </row>
    <row r="2108" s="2" customFormat="1">
      <c r="A2108" s="40"/>
      <c r="B2108" s="41"/>
      <c r="C2108" s="42"/>
      <c r="D2108" s="245" t="s">
        <v>586</v>
      </c>
      <c r="E2108" s="42"/>
      <c r="F2108" s="297" t="s">
        <v>2435</v>
      </c>
      <c r="G2108" s="42"/>
      <c r="H2108" s="42"/>
      <c r="I2108" s="298"/>
      <c r="J2108" s="42"/>
      <c r="K2108" s="42"/>
      <c r="L2108" s="46"/>
      <c r="M2108" s="299"/>
      <c r="N2108" s="300"/>
      <c r="O2108" s="93"/>
      <c r="P2108" s="93"/>
      <c r="Q2108" s="93"/>
      <c r="R2108" s="93"/>
      <c r="S2108" s="93"/>
      <c r="T2108" s="94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T2108" s="19" t="s">
        <v>586</v>
      </c>
      <c r="AU2108" s="19" t="s">
        <v>82</v>
      </c>
    </row>
    <row r="2109" s="13" customFormat="1">
      <c r="A2109" s="13"/>
      <c r="B2109" s="243"/>
      <c r="C2109" s="244"/>
      <c r="D2109" s="245" t="s">
        <v>211</v>
      </c>
      <c r="E2109" s="246" t="s">
        <v>1</v>
      </c>
      <c r="F2109" s="247" t="s">
        <v>575</v>
      </c>
      <c r="G2109" s="244"/>
      <c r="H2109" s="246" t="s">
        <v>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3" t="s">
        <v>211</v>
      </c>
      <c r="AU2109" s="253" t="s">
        <v>82</v>
      </c>
      <c r="AV2109" s="13" t="s">
        <v>80</v>
      </c>
      <c r="AW2109" s="13" t="s">
        <v>30</v>
      </c>
      <c r="AX2109" s="13" t="s">
        <v>73</v>
      </c>
      <c r="AY2109" s="253" t="s">
        <v>202</v>
      </c>
    </row>
    <row r="2110" s="13" customFormat="1">
      <c r="A2110" s="13"/>
      <c r="B2110" s="243"/>
      <c r="C2110" s="244"/>
      <c r="D2110" s="245" t="s">
        <v>211</v>
      </c>
      <c r="E2110" s="246" t="s">
        <v>1</v>
      </c>
      <c r="F2110" s="247" t="s">
        <v>2371</v>
      </c>
      <c r="G2110" s="244"/>
      <c r="H2110" s="246" t="s">
        <v>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3" t="s">
        <v>211</v>
      </c>
      <c r="AU2110" s="253" t="s">
        <v>82</v>
      </c>
      <c r="AV2110" s="13" t="s">
        <v>80</v>
      </c>
      <c r="AW2110" s="13" t="s">
        <v>30</v>
      </c>
      <c r="AX2110" s="13" t="s">
        <v>73</v>
      </c>
      <c r="AY2110" s="253" t="s">
        <v>202</v>
      </c>
    </row>
    <row r="2111" s="13" customFormat="1">
      <c r="A2111" s="13"/>
      <c r="B2111" s="243"/>
      <c r="C2111" s="244"/>
      <c r="D2111" s="245" t="s">
        <v>211</v>
      </c>
      <c r="E2111" s="246" t="s">
        <v>1</v>
      </c>
      <c r="F2111" s="247" t="s">
        <v>2424</v>
      </c>
      <c r="G2111" s="244"/>
      <c r="H2111" s="246" t="s">
        <v>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3" t="s">
        <v>211</v>
      </c>
      <c r="AU2111" s="253" t="s">
        <v>82</v>
      </c>
      <c r="AV2111" s="13" t="s">
        <v>80</v>
      </c>
      <c r="AW2111" s="13" t="s">
        <v>30</v>
      </c>
      <c r="AX2111" s="13" t="s">
        <v>73</v>
      </c>
      <c r="AY2111" s="253" t="s">
        <v>202</v>
      </c>
    </row>
    <row r="2112" s="14" customFormat="1">
      <c r="A2112" s="14"/>
      <c r="B2112" s="254"/>
      <c r="C2112" s="255"/>
      <c r="D2112" s="245" t="s">
        <v>211</v>
      </c>
      <c r="E2112" s="256" t="s">
        <v>1</v>
      </c>
      <c r="F2112" s="257" t="s">
        <v>2425</v>
      </c>
      <c r="G2112" s="255"/>
      <c r="H2112" s="258">
        <v>167.67599999999999</v>
      </c>
      <c r="I2112" s="259"/>
      <c r="J2112" s="255"/>
      <c r="K2112" s="255"/>
      <c r="L2112" s="260"/>
      <c r="M2112" s="261"/>
      <c r="N2112" s="262"/>
      <c r="O2112" s="262"/>
      <c r="P2112" s="262"/>
      <c r="Q2112" s="262"/>
      <c r="R2112" s="262"/>
      <c r="S2112" s="262"/>
      <c r="T2112" s="263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4" t="s">
        <v>211</v>
      </c>
      <c r="AU2112" s="264" t="s">
        <v>82</v>
      </c>
      <c r="AV2112" s="14" t="s">
        <v>82</v>
      </c>
      <c r="AW2112" s="14" t="s">
        <v>30</v>
      </c>
      <c r="AX2112" s="14" t="s">
        <v>73</v>
      </c>
      <c r="AY2112" s="264" t="s">
        <v>202</v>
      </c>
    </row>
    <row r="2113" s="14" customFormat="1">
      <c r="A2113" s="14"/>
      <c r="B2113" s="254"/>
      <c r="C2113" s="255"/>
      <c r="D2113" s="245" t="s">
        <v>211</v>
      </c>
      <c r="E2113" s="256" t="s">
        <v>1</v>
      </c>
      <c r="F2113" s="257" t="s">
        <v>2426</v>
      </c>
      <c r="G2113" s="255"/>
      <c r="H2113" s="258">
        <v>193.487</v>
      </c>
      <c r="I2113" s="259"/>
      <c r="J2113" s="255"/>
      <c r="K2113" s="255"/>
      <c r="L2113" s="260"/>
      <c r="M2113" s="261"/>
      <c r="N2113" s="262"/>
      <c r="O2113" s="262"/>
      <c r="P2113" s="262"/>
      <c r="Q2113" s="262"/>
      <c r="R2113" s="262"/>
      <c r="S2113" s="262"/>
      <c r="T2113" s="26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4" t="s">
        <v>211</v>
      </c>
      <c r="AU2113" s="264" t="s">
        <v>82</v>
      </c>
      <c r="AV2113" s="14" t="s">
        <v>82</v>
      </c>
      <c r="AW2113" s="14" t="s">
        <v>30</v>
      </c>
      <c r="AX2113" s="14" t="s">
        <v>73</v>
      </c>
      <c r="AY2113" s="264" t="s">
        <v>202</v>
      </c>
    </row>
    <row r="2114" s="14" customFormat="1">
      <c r="A2114" s="14"/>
      <c r="B2114" s="254"/>
      <c r="C2114" s="255"/>
      <c r="D2114" s="245" t="s">
        <v>211</v>
      </c>
      <c r="E2114" s="256" t="s">
        <v>1</v>
      </c>
      <c r="F2114" s="257" t="s">
        <v>2427</v>
      </c>
      <c r="G2114" s="255"/>
      <c r="H2114" s="258">
        <v>188.40000000000001</v>
      </c>
      <c r="I2114" s="259"/>
      <c r="J2114" s="255"/>
      <c r="K2114" s="255"/>
      <c r="L2114" s="260"/>
      <c r="M2114" s="261"/>
      <c r="N2114" s="262"/>
      <c r="O2114" s="262"/>
      <c r="P2114" s="262"/>
      <c r="Q2114" s="262"/>
      <c r="R2114" s="262"/>
      <c r="S2114" s="262"/>
      <c r="T2114" s="263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4" t="s">
        <v>211</v>
      </c>
      <c r="AU2114" s="264" t="s">
        <v>82</v>
      </c>
      <c r="AV2114" s="14" t="s">
        <v>82</v>
      </c>
      <c r="AW2114" s="14" t="s">
        <v>30</v>
      </c>
      <c r="AX2114" s="14" t="s">
        <v>73</v>
      </c>
      <c r="AY2114" s="264" t="s">
        <v>202</v>
      </c>
    </row>
    <row r="2115" s="14" customFormat="1">
      <c r="A2115" s="14"/>
      <c r="B2115" s="254"/>
      <c r="C2115" s="255"/>
      <c r="D2115" s="245" t="s">
        <v>211</v>
      </c>
      <c r="E2115" s="256" t="s">
        <v>1</v>
      </c>
      <c r="F2115" s="257" t="s">
        <v>2428</v>
      </c>
      <c r="G2115" s="255"/>
      <c r="H2115" s="258">
        <v>201.965</v>
      </c>
      <c r="I2115" s="259"/>
      <c r="J2115" s="255"/>
      <c r="K2115" s="255"/>
      <c r="L2115" s="260"/>
      <c r="M2115" s="261"/>
      <c r="N2115" s="262"/>
      <c r="O2115" s="262"/>
      <c r="P2115" s="262"/>
      <c r="Q2115" s="262"/>
      <c r="R2115" s="262"/>
      <c r="S2115" s="262"/>
      <c r="T2115" s="26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4" t="s">
        <v>211</v>
      </c>
      <c r="AU2115" s="264" t="s">
        <v>82</v>
      </c>
      <c r="AV2115" s="14" t="s">
        <v>82</v>
      </c>
      <c r="AW2115" s="14" t="s">
        <v>30</v>
      </c>
      <c r="AX2115" s="14" t="s">
        <v>73</v>
      </c>
      <c r="AY2115" s="264" t="s">
        <v>202</v>
      </c>
    </row>
    <row r="2116" s="14" customFormat="1">
      <c r="A2116" s="14"/>
      <c r="B2116" s="254"/>
      <c r="C2116" s="255"/>
      <c r="D2116" s="245" t="s">
        <v>211</v>
      </c>
      <c r="E2116" s="256" t="s">
        <v>1</v>
      </c>
      <c r="F2116" s="257" t="s">
        <v>2429</v>
      </c>
      <c r="G2116" s="255"/>
      <c r="H2116" s="258">
        <v>470.39699999999999</v>
      </c>
      <c r="I2116" s="259"/>
      <c r="J2116" s="255"/>
      <c r="K2116" s="255"/>
      <c r="L2116" s="260"/>
      <c r="M2116" s="261"/>
      <c r="N2116" s="262"/>
      <c r="O2116" s="262"/>
      <c r="P2116" s="262"/>
      <c r="Q2116" s="262"/>
      <c r="R2116" s="262"/>
      <c r="S2116" s="262"/>
      <c r="T2116" s="26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4" t="s">
        <v>211</v>
      </c>
      <c r="AU2116" s="264" t="s">
        <v>82</v>
      </c>
      <c r="AV2116" s="14" t="s">
        <v>82</v>
      </c>
      <c r="AW2116" s="14" t="s">
        <v>30</v>
      </c>
      <c r="AX2116" s="14" t="s">
        <v>73</v>
      </c>
      <c r="AY2116" s="264" t="s">
        <v>202</v>
      </c>
    </row>
    <row r="2117" s="14" customFormat="1">
      <c r="A2117" s="14"/>
      <c r="B2117" s="254"/>
      <c r="C2117" s="255"/>
      <c r="D2117" s="245" t="s">
        <v>211</v>
      </c>
      <c r="E2117" s="256" t="s">
        <v>1</v>
      </c>
      <c r="F2117" s="257" t="s">
        <v>2430</v>
      </c>
      <c r="G2117" s="255"/>
      <c r="H2117" s="258">
        <v>186.36500000000001</v>
      </c>
      <c r="I2117" s="259"/>
      <c r="J2117" s="255"/>
      <c r="K2117" s="255"/>
      <c r="L2117" s="260"/>
      <c r="M2117" s="261"/>
      <c r="N2117" s="262"/>
      <c r="O2117" s="262"/>
      <c r="P2117" s="262"/>
      <c r="Q2117" s="262"/>
      <c r="R2117" s="262"/>
      <c r="S2117" s="262"/>
      <c r="T2117" s="26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4" t="s">
        <v>211</v>
      </c>
      <c r="AU2117" s="264" t="s">
        <v>82</v>
      </c>
      <c r="AV2117" s="14" t="s">
        <v>82</v>
      </c>
      <c r="AW2117" s="14" t="s">
        <v>30</v>
      </c>
      <c r="AX2117" s="14" t="s">
        <v>73</v>
      </c>
      <c r="AY2117" s="264" t="s">
        <v>202</v>
      </c>
    </row>
    <row r="2118" s="16" customFormat="1">
      <c r="A2118" s="16"/>
      <c r="B2118" s="276"/>
      <c r="C2118" s="277"/>
      <c r="D2118" s="245" t="s">
        <v>211</v>
      </c>
      <c r="E2118" s="278" t="s">
        <v>1</v>
      </c>
      <c r="F2118" s="279" t="s">
        <v>241</v>
      </c>
      <c r="G2118" s="277"/>
      <c r="H2118" s="280">
        <v>1408.29</v>
      </c>
      <c r="I2118" s="281"/>
      <c r="J2118" s="277"/>
      <c r="K2118" s="277"/>
      <c r="L2118" s="282"/>
      <c r="M2118" s="283"/>
      <c r="N2118" s="284"/>
      <c r="O2118" s="284"/>
      <c r="P2118" s="284"/>
      <c r="Q2118" s="284"/>
      <c r="R2118" s="284"/>
      <c r="S2118" s="284"/>
      <c r="T2118" s="285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86" t="s">
        <v>211</v>
      </c>
      <c r="AU2118" s="286" t="s">
        <v>82</v>
      </c>
      <c r="AV2118" s="16" t="s">
        <v>90</v>
      </c>
      <c r="AW2118" s="16" t="s">
        <v>30</v>
      </c>
      <c r="AX2118" s="16" t="s">
        <v>73</v>
      </c>
      <c r="AY2118" s="286" t="s">
        <v>202</v>
      </c>
    </row>
    <row r="2119" s="14" customFormat="1">
      <c r="A2119" s="14"/>
      <c r="B2119" s="254"/>
      <c r="C2119" s="255"/>
      <c r="D2119" s="245" t="s">
        <v>211</v>
      </c>
      <c r="E2119" s="256" t="s">
        <v>1</v>
      </c>
      <c r="F2119" s="257" t="s">
        <v>2436</v>
      </c>
      <c r="G2119" s="255"/>
      <c r="H2119" s="258">
        <v>1.4079999999999999</v>
      </c>
      <c r="I2119" s="259"/>
      <c r="J2119" s="255"/>
      <c r="K2119" s="255"/>
      <c r="L2119" s="260"/>
      <c r="M2119" s="261"/>
      <c r="N2119" s="262"/>
      <c r="O2119" s="262"/>
      <c r="P2119" s="262"/>
      <c r="Q2119" s="262"/>
      <c r="R2119" s="262"/>
      <c r="S2119" s="262"/>
      <c r="T2119" s="26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4" t="s">
        <v>211</v>
      </c>
      <c r="AU2119" s="264" t="s">
        <v>82</v>
      </c>
      <c r="AV2119" s="14" t="s">
        <v>82</v>
      </c>
      <c r="AW2119" s="14" t="s">
        <v>30</v>
      </c>
      <c r="AX2119" s="14" t="s">
        <v>73</v>
      </c>
      <c r="AY2119" s="264" t="s">
        <v>202</v>
      </c>
    </row>
    <row r="2120" s="14" customFormat="1">
      <c r="A2120" s="14"/>
      <c r="B2120" s="254"/>
      <c r="C2120" s="255"/>
      <c r="D2120" s="245" t="s">
        <v>211</v>
      </c>
      <c r="E2120" s="256" t="s">
        <v>1</v>
      </c>
      <c r="F2120" s="257" t="s">
        <v>2437</v>
      </c>
      <c r="G2120" s="255"/>
      <c r="H2120" s="258">
        <v>1.5489999999999999</v>
      </c>
      <c r="I2120" s="259"/>
      <c r="J2120" s="255"/>
      <c r="K2120" s="255"/>
      <c r="L2120" s="260"/>
      <c r="M2120" s="261"/>
      <c r="N2120" s="262"/>
      <c r="O2120" s="262"/>
      <c r="P2120" s="262"/>
      <c r="Q2120" s="262"/>
      <c r="R2120" s="262"/>
      <c r="S2120" s="262"/>
      <c r="T2120" s="263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4" t="s">
        <v>211</v>
      </c>
      <c r="AU2120" s="264" t="s">
        <v>82</v>
      </c>
      <c r="AV2120" s="14" t="s">
        <v>82</v>
      </c>
      <c r="AW2120" s="14" t="s">
        <v>30</v>
      </c>
      <c r="AX2120" s="14" t="s">
        <v>80</v>
      </c>
      <c r="AY2120" s="264" t="s">
        <v>202</v>
      </c>
    </row>
    <row r="2121" s="2" customFormat="1" ht="24.15" customHeight="1">
      <c r="A2121" s="40"/>
      <c r="B2121" s="41"/>
      <c r="C2121" s="287" t="s">
        <v>2438</v>
      </c>
      <c r="D2121" s="287" t="s">
        <v>534</v>
      </c>
      <c r="E2121" s="288" t="s">
        <v>2439</v>
      </c>
      <c r="F2121" s="289" t="s">
        <v>2440</v>
      </c>
      <c r="G2121" s="290" t="s">
        <v>297</v>
      </c>
      <c r="H2121" s="291">
        <v>0.049000000000000002</v>
      </c>
      <c r="I2121" s="292"/>
      <c r="J2121" s="293">
        <f>ROUND(I2121*H2121,2)</f>
        <v>0</v>
      </c>
      <c r="K2121" s="289" t="s">
        <v>208</v>
      </c>
      <c r="L2121" s="294"/>
      <c r="M2121" s="295" t="s">
        <v>1</v>
      </c>
      <c r="N2121" s="296" t="s">
        <v>38</v>
      </c>
      <c r="O2121" s="93"/>
      <c r="P2121" s="239">
        <f>O2121*H2121</f>
        <v>0</v>
      </c>
      <c r="Q2121" s="239">
        <v>1</v>
      </c>
      <c r="R2121" s="239">
        <f>Q2121*H2121</f>
        <v>0.049000000000000002</v>
      </c>
      <c r="S2121" s="239">
        <v>0</v>
      </c>
      <c r="T2121" s="240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41" t="s">
        <v>442</v>
      </c>
      <c r="AT2121" s="241" t="s">
        <v>534</v>
      </c>
      <c r="AU2121" s="241" t="s">
        <v>82</v>
      </c>
      <c r="AY2121" s="19" t="s">
        <v>202</v>
      </c>
      <c r="BE2121" s="242">
        <f>IF(N2121="základní",J2121,0)</f>
        <v>0</v>
      </c>
      <c r="BF2121" s="242">
        <f>IF(N2121="snížená",J2121,0)</f>
        <v>0</v>
      </c>
      <c r="BG2121" s="242">
        <f>IF(N2121="zákl. přenesená",J2121,0)</f>
        <v>0</v>
      </c>
      <c r="BH2121" s="242">
        <f>IF(N2121="sníž. přenesená",J2121,0)</f>
        <v>0</v>
      </c>
      <c r="BI2121" s="242">
        <f>IF(N2121="nulová",J2121,0)</f>
        <v>0</v>
      </c>
      <c r="BJ2121" s="19" t="s">
        <v>80</v>
      </c>
      <c r="BK2121" s="242">
        <f>ROUND(I2121*H2121,2)</f>
        <v>0</v>
      </c>
      <c r="BL2121" s="19" t="s">
        <v>317</v>
      </c>
      <c r="BM2121" s="241" t="s">
        <v>2441</v>
      </c>
    </row>
    <row r="2122" s="2" customFormat="1">
      <c r="A2122" s="40"/>
      <c r="B2122" s="41"/>
      <c r="C2122" s="42"/>
      <c r="D2122" s="245" t="s">
        <v>586</v>
      </c>
      <c r="E2122" s="42"/>
      <c r="F2122" s="297" t="s">
        <v>2442</v>
      </c>
      <c r="G2122" s="42"/>
      <c r="H2122" s="42"/>
      <c r="I2122" s="298"/>
      <c r="J2122" s="42"/>
      <c r="K2122" s="42"/>
      <c r="L2122" s="46"/>
      <c r="M2122" s="299"/>
      <c r="N2122" s="300"/>
      <c r="O2122" s="93"/>
      <c r="P2122" s="93"/>
      <c r="Q2122" s="93"/>
      <c r="R2122" s="93"/>
      <c r="S2122" s="93"/>
      <c r="T2122" s="94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T2122" s="19" t="s">
        <v>586</v>
      </c>
      <c r="AU2122" s="19" t="s">
        <v>82</v>
      </c>
    </row>
    <row r="2123" s="13" customFormat="1">
      <c r="A2123" s="13"/>
      <c r="B2123" s="243"/>
      <c r="C2123" s="244"/>
      <c r="D2123" s="245" t="s">
        <v>211</v>
      </c>
      <c r="E2123" s="246" t="s">
        <v>1</v>
      </c>
      <c r="F2123" s="247" t="s">
        <v>2407</v>
      </c>
      <c r="G2123" s="244"/>
      <c r="H2123" s="246" t="s">
        <v>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3" t="s">
        <v>211</v>
      </c>
      <c r="AU2123" s="253" t="s">
        <v>82</v>
      </c>
      <c r="AV2123" s="13" t="s">
        <v>80</v>
      </c>
      <c r="AW2123" s="13" t="s">
        <v>30</v>
      </c>
      <c r="AX2123" s="13" t="s">
        <v>73</v>
      </c>
      <c r="AY2123" s="253" t="s">
        <v>202</v>
      </c>
    </row>
    <row r="2124" s="13" customFormat="1">
      <c r="A2124" s="13"/>
      <c r="B2124" s="243"/>
      <c r="C2124" s="244"/>
      <c r="D2124" s="245" t="s">
        <v>211</v>
      </c>
      <c r="E2124" s="246" t="s">
        <v>1</v>
      </c>
      <c r="F2124" s="247" t="s">
        <v>2408</v>
      </c>
      <c r="G2124" s="244"/>
      <c r="H2124" s="246" t="s">
        <v>1</v>
      </c>
      <c r="I2124" s="248"/>
      <c r="J2124" s="244"/>
      <c r="K2124" s="244"/>
      <c r="L2124" s="249"/>
      <c r="M2124" s="250"/>
      <c r="N2124" s="251"/>
      <c r="O2124" s="251"/>
      <c r="P2124" s="251"/>
      <c r="Q2124" s="251"/>
      <c r="R2124" s="251"/>
      <c r="S2124" s="251"/>
      <c r="T2124" s="25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3" t="s">
        <v>211</v>
      </c>
      <c r="AU2124" s="253" t="s">
        <v>82</v>
      </c>
      <c r="AV2124" s="13" t="s">
        <v>80</v>
      </c>
      <c r="AW2124" s="13" t="s">
        <v>30</v>
      </c>
      <c r="AX2124" s="13" t="s">
        <v>73</v>
      </c>
      <c r="AY2124" s="253" t="s">
        <v>202</v>
      </c>
    </row>
    <row r="2125" s="14" customFormat="1">
      <c r="A2125" s="14"/>
      <c r="B2125" s="254"/>
      <c r="C2125" s="255"/>
      <c r="D2125" s="245" t="s">
        <v>211</v>
      </c>
      <c r="E2125" s="256" t="s">
        <v>1</v>
      </c>
      <c r="F2125" s="257" t="s">
        <v>2443</v>
      </c>
      <c r="G2125" s="255"/>
      <c r="H2125" s="258">
        <v>0.014999999999999999</v>
      </c>
      <c r="I2125" s="259"/>
      <c r="J2125" s="255"/>
      <c r="K2125" s="255"/>
      <c r="L2125" s="260"/>
      <c r="M2125" s="261"/>
      <c r="N2125" s="262"/>
      <c r="O2125" s="262"/>
      <c r="P2125" s="262"/>
      <c r="Q2125" s="262"/>
      <c r="R2125" s="262"/>
      <c r="S2125" s="262"/>
      <c r="T2125" s="26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4" t="s">
        <v>211</v>
      </c>
      <c r="AU2125" s="264" t="s">
        <v>82</v>
      </c>
      <c r="AV2125" s="14" t="s">
        <v>82</v>
      </c>
      <c r="AW2125" s="14" t="s">
        <v>30</v>
      </c>
      <c r="AX2125" s="14" t="s">
        <v>73</v>
      </c>
      <c r="AY2125" s="264" t="s">
        <v>202</v>
      </c>
    </row>
    <row r="2126" s="14" customFormat="1">
      <c r="A2126" s="14"/>
      <c r="B2126" s="254"/>
      <c r="C2126" s="255"/>
      <c r="D2126" s="245" t="s">
        <v>211</v>
      </c>
      <c r="E2126" s="256" t="s">
        <v>1</v>
      </c>
      <c r="F2126" s="257" t="s">
        <v>2444</v>
      </c>
      <c r="G2126" s="255"/>
      <c r="H2126" s="258">
        <v>0.034000000000000002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4" t="s">
        <v>211</v>
      </c>
      <c r="AU2126" s="264" t="s">
        <v>82</v>
      </c>
      <c r="AV2126" s="14" t="s">
        <v>82</v>
      </c>
      <c r="AW2126" s="14" t="s">
        <v>30</v>
      </c>
      <c r="AX2126" s="14" t="s">
        <v>73</v>
      </c>
      <c r="AY2126" s="264" t="s">
        <v>202</v>
      </c>
    </row>
    <row r="2127" s="15" customFormat="1">
      <c r="A2127" s="15"/>
      <c r="B2127" s="265"/>
      <c r="C2127" s="266"/>
      <c r="D2127" s="245" t="s">
        <v>211</v>
      </c>
      <c r="E2127" s="267" t="s">
        <v>1</v>
      </c>
      <c r="F2127" s="268" t="s">
        <v>222</v>
      </c>
      <c r="G2127" s="266"/>
      <c r="H2127" s="269">
        <v>0.049000000000000002</v>
      </c>
      <c r="I2127" s="270"/>
      <c r="J2127" s="266"/>
      <c r="K2127" s="266"/>
      <c r="L2127" s="271"/>
      <c r="M2127" s="272"/>
      <c r="N2127" s="273"/>
      <c r="O2127" s="273"/>
      <c r="P2127" s="273"/>
      <c r="Q2127" s="273"/>
      <c r="R2127" s="273"/>
      <c r="S2127" s="273"/>
      <c r="T2127" s="274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75" t="s">
        <v>211</v>
      </c>
      <c r="AU2127" s="275" t="s">
        <v>82</v>
      </c>
      <c r="AV2127" s="15" t="s">
        <v>209</v>
      </c>
      <c r="AW2127" s="15" t="s">
        <v>30</v>
      </c>
      <c r="AX2127" s="15" t="s">
        <v>80</v>
      </c>
      <c r="AY2127" s="275" t="s">
        <v>202</v>
      </c>
    </row>
    <row r="2128" s="2" customFormat="1" ht="24.15" customHeight="1">
      <c r="A2128" s="40"/>
      <c r="B2128" s="41"/>
      <c r="C2128" s="230" t="s">
        <v>2445</v>
      </c>
      <c r="D2128" s="230" t="s">
        <v>204</v>
      </c>
      <c r="E2128" s="231" t="s">
        <v>2446</v>
      </c>
      <c r="F2128" s="232" t="s">
        <v>2447</v>
      </c>
      <c r="G2128" s="233" t="s">
        <v>596</v>
      </c>
      <c r="H2128" s="234">
        <v>1726.21</v>
      </c>
      <c r="I2128" s="235"/>
      <c r="J2128" s="236">
        <f>ROUND(I2128*H2128,2)</f>
        <v>0</v>
      </c>
      <c r="K2128" s="232" t="s">
        <v>1</v>
      </c>
      <c r="L2128" s="46"/>
      <c r="M2128" s="237" t="s">
        <v>1</v>
      </c>
      <c r="N2128" s="238" t="s">
        <v>38</v>
      </c>
      <c r="O2128" s="93"/>
      <c r="P2128" s="239">
        <f>O2128*H2128</f>
        <v>0</v>
      </c>
      <c r="Q2128" s="239">
        <v>0</v>
      </c>
      <c r="R2128" s="239">
        <f>Q2128*H2128</f>
        <v>0</v>
      </c>
      <c r="S2128" s="239">
        <v>0</v>
      </c>
      <c r="T2128" s="240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41" t="s">
        <v>317</v>
      </c>
      <c r="AT2128" s="241" t="s">
        <v>204</v>
      </c>
      <c r="AU2128" s="241" t="s">
        <v>82</v>
      </c>
      <c r="AY2128" s="19" t="s">
        <v>202</v>
      </c>
      <c r="BE2128" s="242">
        <f>IF(N2128="základní",J2128,0)</f>
        <v>0</v>
      </c>
      <c r="BF2128" s="242">
        <f>IF(N2128="snížená",J2128,0)</f>
        <v>0</v>
      </c>
      <c r="BG2128" s="242">
        <f>IF(N2128="zákl. přenesená",J2128,0)</f>
        <v>0</v>
      </c>
      <c r="BH2128" s="242">
        <f>IF(N2128="sníž. přenesená",J2128,0)</f>
        <v>0</v>
      </c>
      <c r="BI2128" s="242">
        <f>IF(N2128="nulová",J2128,0)</f>
        <v>0</v>
      </c>
      <c r="BJ2128" s="19" t="s">
        <v>80</v>
      </c>
      <c r="BK2128" s="242">
        <f>ROUND(I2128*H2128,2)</f>
        <v>0</v>
      </c>
      <c r="BL2128" s="19" t="s">
        <v>317</v>
      </c>
      <c r="BM2128" s="241" t="s">
        <v>2448</v>
      </c>
    </row>
    <row r="2129" s="13" customFormat="1">
      <c r="A2129" s="13"/>
      <c r="B2129" s="243"/>
      <c r="C2129" s="244"/>
      <c r="D2129" s="245" t="s">
        <v>211</v>
      </c>
      <c r="E2129" s="246" t="s">
        <v>1</v>
      </c>
      <c r="F2129" s="247" t="s">
        <v>575</v>
      </c>
      <c r="G2129" s="244"/>
      <c r="H2129" s="246" t="s">
        <v>1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3" t="s">
        <v>211</v>
      </c>
      <c r="AU2129" s="253" t="s">
        <v>82</v>
      </c>
      <c r="AV2129" s="13" t="s">
        <v>80</v>
      </c>
      <c r="AW2129" s="13" t="s">
        <v>30</v>
      </c>
      <c r="AX2129" s="13" t="s">
        <v>73</v>
      </c>
      <c r="AY2129" s="253" t="s">
        <v>202</v>
      </c>
    </row>
    <row r="2130" s="13" customFormat="1">
      <c r="A2130" s="13"/>
      <c r="B2130" s="243"/>
      <c r="C2130" s="244"/>
      <c r="D2130" s="245" t="s">
        <v>211</v>
      </c>
      <c r="E2130" s="246" t="s">
        <v>1</v>
      </c>
      <c r="F2130" s="247" t="s">
        <v>2371</v>
      </c>
      <c r="G2130" s="244"/>
      <c r="H2130" s="246" t="s">
        <v>1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3" t="s">
        <v>211</v>
      </c>
      <c r="AU2130" s="253" t="s">
        <v>82</v>
      </c>
      <c r="AV2130" s="13" t="s">
        <v>80</v>
      </c>
      <c r="AW2130" s="13" t="s">
        <v>30</v>
      </c>
      <c r="AX2130" s="13" t="s">
        <v>73</v>
      </c>
      <c r="AY2130" s="253" t="s">
        <v>202</v>
      </c>
    </row>
    <row r="2131" s="14" customFormat="1">
      <c r="A2131" s="14"/>
      <c r="B2131" s="254"/>
      <c r="C2131" s="255"/>
      <c r="D2131" s="245" t="s">
        <v>211</v>
      </c>
      <c r="E2131" s="256" t="s">
        <v>1</v>
      </c>
      <c r="F2131" s="257" t="s">
        <v>2449</v>
      </c>
      <c r="G2131" s="255"/>
      <c r="H2131" s="258">
        <v>1677.4500000000001</v>
      </c>
      <c r="I2131" s="259"/>
      <c r="J2131" s="255"/>
      <c r="K2131" s="255"/>
      <c r="L2131" s="260"/>
      <c r="M2131" s="261"/>
      <c r="N2131" s="262"/>
      <c r="O2131" s="262"/>
      <c r="P2131" s="262"/>
      <c r="Q2131" s="262"/>
      <c r="R2131" s="262"/>
      <c r="S2131" s="262"/>
      <c r="T2131" s="26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4" t="s">
        <v>211</v>
      </c>
      <c r="AU2131" s="264" t="s">
        <v>82</v>
      </c>
      <c r="AV2131" s="14" t="s">
        <v>82</v>
      </c>
      <c r="AW2131" s="14" t="s">
        <v>30</v>
      </c>
      <c r="AX2131" s="14" t="s">
        <v>73</v>
      </c>
      <c r="AY2131" s="264" t="s">
        <v>202</v>
      </c>
    </row>
    <row r="2132" s="13" customFormat="1">
      <c r="A2132" s="13"/>
      <c r="B2132" s="243"/>
      <c r="C2132" s="244"/>
      <c r="D2132" s="245" t="s">
        <v>211</v>
      </c>
      <c r="E2132" s="246" t="s">
        <v>1</v>
      </c>
      <c r="F2132" s="247" t="s">
        <v>2407</v>
      </c>
      <c r="G2132" s="244"/>
      <c r="H2132" s="246" t="s">
        <v>1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3" t="s">
        <v>211</v>
      </c>
      <c r="AU2132" s="253" t="s">
        <v>82</v>
      </c>
      <c r="AV2132" s="13" t="s">
        <v>80</v>
      </c>
      <c r="AW2132" s="13" t="s">
        <v>30</v>
      </c>
      <c r="AX2132" s="13" t="s">
        <v>73</v>
      </c>
      <c r="AY2132" s="253" t="s">
        <v>202</v>
      </c>
    </row>
    <row r="2133" s="14" customFormat="1">
      <c r="A2133" s="14"/>
      <c r="B2133" s="254"/>
      <c r="C2133" s="255"/>
      <c r="D2133" s="245" t="s">
        <v>211</v>
      </c>
      <c r="E2133" s="256" t="s">
        <v>1</v>
      </c>
      <c r="F2133" s="257" t="s">
        <v>2450</v>
      </c>
      <c r="G2133" s="255"/>
      <c r="H2133" s="258">
        <v>48.759999999999998</v>
      </c>
      <c r="I2133" s="259"/>
      <c r="J2133" s="255"/>
      <c r="K2133" s="255"/>
      <c r="L2133" s="260"/>
      <c r="M2133" s="261"/>
      <c r="N2133" s="262"/>
      <c r="O2133" s="262"/>
      <c r="P2133" s="262"/>
      <c r="Q2133" s="262"/>
      <c r="R2133" s="262"/>
      <c r="S2133" s="262"/>
      <c r="T2133" s="26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64" t="s">
        <v>211</v>
      </c>
      <c r="AU2133" s="264" t="s">
        <v>82</v>
      </c>
      <c r="AV2133" s="14" t="s">
        <v>82</v>
      </c>
      <c r="AW2133" s="14" t="s">
        <v>30</v>
      </c>
      <c r="AX2133" s="14" t="s">
        <v>73</v>
      </c>
      <c r="AY2133" s="264" t="s">
        <v>202</v>
      </c>
    </row>
    <row r="2134" s="15" customFormat="1">
      <c r="A2134" s="15"/>
      <c r="B2134" s="265"/>
      <c r="C2134" s="266"/>
      <c r="D2134" s="245" t="s">
        <v>211</v>
      </c>
      <c r="E2134" s="267" t="s">
        <v>1</v>
      </c>
      <c r="F2134" s="268" t="s">
        <v>222</v>
      </c>
      <c r="G2134" s="266"/>
      <c r="H2134" s="269">
        <v>1726.21</v>
      </c>
      <c r="I2134" s="270"/>
      <c r="J2134" s="266"/>
      <c r="K2134" s="266"/>
      <c r="L2134" s="271"/>
      <c r="M2134" s="272"/>
      <c r="N2134" s="273"/>
      <c r="O2134" s="273"/>
      <c r="P2134" s="273"/>
      <c r="Q2134" s="273"/>
      <c r="R2134" s="273"/>
      <c r="S2134" s="273"/>
      <c r="T2134" s="274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75" t="s">
        <v>211</v>
      </c>
      <c r="AU2134" s="275" t="s">
        <v>82</v>
      </c>
      <c r="AV2134" s="15" t="s">
        <v>209</v>
      </c>
      <c r="AW2134" s="15" t="s">
        <v>30</v>
      </c>
      <c r="AX2134" s="15" t="s">
        <v>80</v>
      </c>
      <c r="AY2134" s="275" t="s">
        <v>202</v>
      </c>
    </row>
    <row r="2135" s="2" customFormat="1" ht="24.15" customHeight="1">
      <c r="A2135" s="40"/>
      <c r="B2135" s="41"/>
      <c r="C2135" s="230" t="s">
        <v>2451</v>
      </c>
      <c r="D2135" s="230" t="s">
        <v>204</v>
      </c>
      <c r="E2135" s="231" t="s">
        <v>2452</v>
      </c>
      <c r="F2135" s="232" t="s">
        <v>2453</v>
      </c>
      <c r="G2135" s="233" t="s">
        <v>1085</v>
      </c>
      <c r="H2135" s="234">
        <v>1</v>
      </c>
      <c r="I2135" s="235"/>
      <c r="J2135" s="236">
        <f>ROUND(I2135*H2135,2)</f>
        <v>0</v>
      </c>
      <c r="K2135" s="232" t="s">
        <v>2454</v>
      </c>
      <c r="L2135" s="46"/>
      <c r="M2135" s="237" t="s">
        <v>1</v>
      </c>
      <c r="N2135" s="238" t="s">
        <v>38</v>
      </c>
      <c r="O2135" s="93"/>
      <c r="P2135" s="239">
        <f>O2135*H2135</f>
        <v>0</v>
      </c>
      <c r="Q2135" s="239">
        <v>0</v>
      </c>
      <c r="R2135" s="239">
        <f>Q2135*H2135</f>
        <v>0</v>
      </c>
      <c r="S2135" s="239">
        <v>0</v>
      </c>
      <c r="T2135" s="240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41" t="s">
        <v>317</v>
      </c>
      <c r="AT2135" s="241" t="s">
        <v>204</v>
      </c>
      <c r="AU2135" s="241" t="s">
        <v>82</v>
      </c>
      <c r="AY2135" s="19" t="s">
        <v>202</v>
      </c>
      <c r="BE2135" s="242">
        <f>IF(N2135="základní",J2135,0)</f>
        <v>0</v>
      </c>
      <c r="BF2135" s="242">
        <f>IF(N2135="snížená",J2135,0)</f>
        <v>0</v>
      </c>
      <c r="BG2135" s="242">
        <f>IF(N2135="zákl. přenesená",J2135,0)</f>
        <v>0</v>
      </c>
      <c r="BH2135" s="242">
        <f>IF(N2135="sníž. přenesená",J2135,0)</f>
        <v>0</v>
      </c>
      <c r="BI2135" s="242">
        <f>IF(N2135="nulová",J2135,0)</f>
        <v>0</v>
      </c>
      <c r="BJ2135" s="19" t="s">
        <v>80</v>
      </c>
      <c r="BK2135" s="242">
        <f>ROUND(I2135*H2135,2)</f>
        <v>0</v>
      </c>
      <c r="BL2135" s="19" t="s">
        <v>317</v>
      </c>
      <c r="BM2135" s="241" t="s">
        <v>2455</v>
      </c>
    </row>
    <row r="2136" s="2" customFormat="1" ht="16.5" customHeight="1">
      <c r="A2136" s="40"/>
      <c r="B2136" s="41"/>
      <c r="C2136" s="230" t="s">
        <v>2456</v>
      </c>
      <c r="D2136" s="230" t="s">
        <v>204</v>
      </c>
      <c r="E2136" s="231" t="s">
        <v>2457</v>
      </c>
      <c r="F2136" s="232" t="s">
        <v>2458</v>
      </c>
      <c r="G2136" s="233" t="s">
        <v>1085</v>
      </c>
      <c r="H2136" s="234">
        <v>1</v>
      </c>
      <c r="I2136" s="235"/>
      <c r="J2136" s="236">
        <f>ROUND(I2136*H2136,2)</f>
        <v>0</v>
      </c>
      <c r="K2136" s="232" t="s">
        <v>2459</v>
      </c>
      <c r="L2136" s="46"/>
      <c r="M2136" s="237" t="s">
        <v>1</v>
      </c>
      <c r="N2136" s="238" t="s">
        <v>38</v>
      </c>
      <c r="O2136" s="93"/>
      <c r="P2136" s="239">
        <f>O2136*H2136</f>
        <v>0</v>
      </c>
      <c r="Q2136" s="239">
        <v>0</v>
      </c>
      <c r="R2136" s="239">
        <f>Q2136*H2136</f>
        <v>0</v>
      </c>
      <c r="S2136" s="239">
        <v>0</v>
      </c>
      <c r="T2136" s="240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41" t="s">
        <v>317</v>
      </c>
      <c r="AT2136" s="241" t="s">
        <v>204</v>
      </c>
      <c r="AU2136" s="241" t="s">
        <v>82</v>
      </c>
      <c r="AY2136" s="19" t="s">
        <v>202</v>
      </c>
      <c r="BE2136" s="242">
        <f>IF(N2136="základní",J2136,0)</f>
        <v>0</v>
      </c>
      <c r="BF2136" s="242">
        <f>IF(N2136="snížená",J2136,0)</f>
        <v>0</v>
      </c>
      <c r="BG2136" s="242">
        <f>IF(N2136="zákl. přenesená",J2136,0)</f>
        <v>0</v>
      </c>
      <c r="BH2136" s="242">
        <f>IF(N2136="sníž. přenesená",J2136,0)</f>
        <v>0</v>
      </c>
      <c r="BI2136" s="242">
        <f>IF(N2136="nulová",J2136,0)</f>
        <v>0</v>
      </c>
      <c r="BJ2136" s="19" t="s">
        <v>80</v>
      </c>
      <c r="BK2136" s="242">
        <f>ROUND(I2136*H2136,2)</f>
        <v>0</v>
      </c>
      <c r="BL2136" s="19" t="s">
        <v>317</v>
      </c>
      <c r="BM2136" s="241" t="s">
        <v>2460</v>
      </c>
    </row>
    <row r="2137" s="13" customFormat="1">
      <c r="A2137" s="13"/>
      <c r="B2137" s="243"/>
      <c r="C2137" s="244"/>
      <c r="D2137" s="245" t="s">
        <v>211</v>
      </c>
      <c r="E2137" s="246" t="s">
        <v>1</v>
      </c>
      <c r="F2137" s="247" t="s">
        <v>387</v>
      </c>
      <c r="G2137" s="244"/>
      <c r="H2137" s="246" t="s">
        <v>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3" t="s">
        <v>211</v>
      </c>
      <c r="AU2137" s="253" t="s">
        <v>82</v>
      </c>
      <c r="AV2137" s="13" t="s">
        <v>80</v>
      </c>
      <c r="AW2137" s="13" t="s">
        <v>30</v>
      </c>
      <c r="AX2137" s="13" t="s">
        <v>73</v>
      </c>
      <c r="AY2137" s="253" t="s">
        <v>202</v>
      </c>
    </row>
    <row r="2138" s="14" customFormat="1">
      <c r="A2138" s="14"/>
      <c r="B2138" s="254"/>
      <c r="C2138" s="255"/>
      <c r="D2138" s="245" t="s">
        <v>211</v>
      </c>
      <c r="E2138" s="256" t="s">
        <v>1</v>
      </c>
      <c r="F2138" s="257" t="s">
        <v>80</v>
      </c>
      <c r="G2138" s="255"/>
      <c r="H2138" s="258">
        <v>1</v>
      </c>
      <c r="I2138" s="259"/>
      <c r="J2138" s="255"/>
      <c r="K2138" s="255"/>
      <c r="L2138" s="260"/>
      <c r="M2138" s="261"/>
      <c r="N2138" s="262"/>
      <c r="O2138" s="262"/>
      <c r="P2138" s="262"/>
      <c r="Q2138" s="262"/>
      <c r="R2138" s="262"/>
      <c r="S2138" s="262"/>
      <c r="T2138" s="263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4" t="s">
        <v>211</v>
      </c>
      <c r="AU2138" s="264" t="s">
        <v>82</v>
      </c>
      <c r="AV2138" s="14" t="s">
        <v>82</v>
      </c>
      <c r="AW2138" s="14" t="s">
        <v>30</v>
      </c>
      <c r="AX2138" s="14" t="s">
        <v>80</v>
      </c>
      <c r="AY2138" s="264" t="s">
        <v>202</v>
      </c>
    </row>
    <row r="2139" s="2" customFormat="1" ht="16.5" customHeight="1">
      <c r="A2139" s="40"/>
      <c r="B2139" s="41"/>
      <c r="C2139" s="230" t="s">
        <v>2461</v>
      </c>
      <c r="D2139" s="230" t="s">
        <v>204</v>
      </c>
      <c r="E2139" s="231" t="s">
        <v>2462</v>
      </c>
      <c r="F2139" s="232" t="s">
        <v>2463</v>
      </c>
      <c r="G2139" s="233" t="s">
        <v>1759</v>
      </c>
      <c r="H2139" s="234">
        <v>1</v>
      </c>
      <c r="I2139" s="235"/>
      <c r="J2139" s="236">
        <f>ROUND(I2139*H2139,2)</f>
        <v>0</v>
      </c>
      <c r="K2139" s="232" t="s">
        <v>2464</v>
      </c>
      <c r="L2139" s="46"/>
      <c r="M2139" s="237" t="s">
        <v>1</v>
      </c>
      <c r="N2139" s="238" t="s">
        <v>38</v>
      </c>
      <c r="O2139" s="93"/>
      <c r="P2139" s="239">
        <f>O2139*H2139</f>
        <v>0</v>
      </c>
      <c r="Q2139" s="239">
        <v>0</v>
      </c>
      <c r="R2139" s="239">
        <f>Q2139*H2139</f>
        <v>0</v>
      </c>
      <c r="S2139" s="239">
        <v>0</v>
      </c>
      <c r="T2139" s="240">
        <f>S2139*H2139</f>
        <v>0</v>
      </c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R2139" s="241" t="s">
        <v>317</v>
      </c>
      <c r="AT2139" s="241" t="s">
        <v>204</v>
      </c>
      <c r="AU2139" s="241" t="s">
        <v>82</v>
      </c>
      <c r="AY2139" s="19" t="s">
        <v>202</v>
      </c>
      <c r="BE2139" s="242">
        <f>IF(N2139="základní",J2139,0)</f>
        <v>0</v>
      </c>
      <c r="BF2139" s="242">
        <f>IF(N2139="snížená",J2139,0)</f>
        <v>0</v>
      </c>
      <c r="BG2139" s="242">
        <f>IF(N2139="zákl. přenesená",J2139,0)</f>
        <v>0</v>
      </c>
      <c r="BH2139" s="242">
        <f>IF(N2139="sníž. přenesená",J2139,0)</f>
        <v>0</v>
      </c>
      <c r="BI2139" s="242">
        <f>IF(N2139="nulová",J2139,0)</f>
        <v>0</v>
      </c>
      <c r="BJ2139" s="19" t="s">
        <v>80</v>
      </c>
      <c r="BK2139" s="242">
        <f>ROUND(I2139*H2139,2)</f>
        <v>0</v>
      </c>
      <c r="BL2139" s="19" t="s">
        <v>317</v>
      </c>
      <c r="BM2139" s="241" t="s">
        <v>2465</v>
      </c>
    </row>
    <row r="2140" s="2" customFormat="1" ht="16.5" customHeight="1">
      <c r="A2140" s="40"/>
      <c r="B2140" s="41"/>
      <c r="C2140" s="230" t="s">
        <v>2466</v>
      </c>
      <c r="D2140" s="230" t="s">
        <v>204</v>
      </c>
      <c r="E2140" s="231" t="s">
        <v>2467</v>
      </c>
      <c r="F2140" s="232" t="s">
        <v>2468</v>
      </c>
      <c r="G2140" s="233" t="s">
        <v>1085</v>
      </c>
      <c r="H2140" s="234">
        <v>3</v>
      </c>
      <c r="I2140" s="235"/>
      <c r="J2140" s="236">
        <f>ROUND(I2140*H2140,2)</f>
        <v>0</v>
      </c>
      <c r="K2140" s="232" t="s">
        <v>2464</v>
      </c>
      <c r="L2140" s="46"/>
      <c r="M2140" s="237" t="s">
        <v>1</v>
      </c>
      <c r="N2140" s="238" t="s">
        <v>38</v>
      </c>
      <c r="O2140" s="93"/>
      <c r="P2140" s="239">
        <f>O2140*H2140</f>
        <v>0</v>
      </c>
      <c r="Q2140" s="239">
        <v>0</v>
      </c>
      <c r="R2140" s="239">
        <f>Q2140*H2140</f>
        <v>0</v>
      </c>
      <c r="S2140" s="239">
        <v>0</v>
      </c>
      <c r="T2140" s="240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41" t="s">
        <v>317</v>
      </c>
      <c r="AT2140" s="241" t="s">
        <v>204</v>
      </c>
      <c r="AU2140" s="241" t="s">
        <v>82</v>
      </c>
      <c r="AY2140" s="19" t="s">
        <v>202</v>
      </c>
      <c r="BE2140" s="242">
        <f>IF(N2140="základní",J2140,0)</f>
        <v>0</v>
      </c>
      <c r="BF2140" s="242">
        <f>IF(N2140="snížená",J2140,0)</f>
        <v>0</v>
      </c>
      <c r="BG2140" s="242">
        <f>IF(N2140="zákl. přenesená",J2140,0)</f>
        <v>0</v>
      </c>
      <c r="BH2140" s="242">
        <f>IF(N2140="sníž. přenesená",J2140,0)</f>
        <v>0</v>
      </c>
      <c r="BI2140" s="242">
        <f>IF(N2140="nulová",J2140,0)</f>
        <v>0</v>
      </c>
      <c r="BJ2140" s="19" t="s">
        <v>80</v>
      </c>
      <c r="BK2140" s="242">
        <f>ROUND(I2140*H2140,2)</f>
        <v>0</v>
      </c>
      <c r="BL2140" s="19" t="s">
        <v>317</v>
      </c>
      <c r="BM2140" s="241" t="s">
        <v>2469</v>
      </c>
    </row>
    <row r="2141" s="13" customFormat="1">
      <c r="A2141" s="13"/>
      <c r="B2141" s="243"/>
      <c r="C2141" s="244"/>
      <c r="D2141" s="245" t="s">
        <v>211</v>
      </c>
      <c r="E2141" s="246" t="s">
        <v>1</v>
      </c>
      <c r="F2141" s="247" t="s">
        <v>387</v>
      </c>
      <c r="G2141" s="244"/>
      <c r="H2141" s="246" t="s">
        <v>1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3" t="s">
        <v>211</v>
      </c>
      <c r="AU2141" s="253" t="s">
        <v>82</v>
      </c>
      <c r="AV2141" s="13" t="s">
        <v>80</v>
      </c>
      <c r="AW2141" s="13" t="s">
        <v>30</v>
      </c>
      <c r="AX2141" s="13" t="s">
        <v>73</v>
      </c>
      <c r="AY2141" s="253" t="s">
        <v>202</v>
      </c>
    </row>
    <row r="2142" s="14" customFormat="1">
      <c r="A2142" s="14"/>
      <c r="B2142" s="254"/>
      <c r="C2142" s="255"/>
      <c r="D2142" s="245" t="s">
        <v>211</v>
      </c>
      <c r="E2142" s="256" t="s">
        <v>1</v>
      </c>
      <c r="F2142" s="257" t="s">
        <v>90</v>
      </c>
      <c r="G2142" s="255"/>
      <c r="H2142" s="258">
        <v>3</v>
      </c>
      <c r="I2142" s="259"/>
      <c r="J2142" s="255"/>
      <c r="K2142" s="255"/>
      <c r="L2142" s="260"/>
      <c r="M2142" s="261"/>
      <c r="N2142" s="262"/>
      <c r="O2142" s="262"/>
      <c r="P2142" s="262"/>
      <c r="Q2142" s="262"/>
      <c r="R2142" s="262"/>
      <c r="S2142" s="262"/>
      <c r="T2142" s="263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4" t="s">
        <v>211</v>
      </c>
      <c r="AU2142" s="264" t="s">
        <v>82</v>
      </c>
      <c r="AV2142" s="14" t="s">
        <v>82</v>
      </c>
      <c r="AW2142" s="14" t="s">
        <v>30</v>
      </c>
      <c r="AX2142" s="14" t="s">
        <v>80</v>
      </c>
      <c r="AY2142" s="264" t="s">
        <v>202</v>
      </c>
    </row>
    <row r="2143" s="2" customFormat="1" ht="24.15" customHeight="1">
      <c r="A2143" s="40"/>
      <c r="B2143" s="41"/>
      <c r="C2143" s="230" t="s">
        <v>2470</v>
      </c>
      <c r="D2143" s="230" t="s">
        <v>204</v>
      </c>
      <c r="E2143" s="231" t="s">
        <v>2471</v>
      </c>
      <c r="F2143" s="232" t="s">
        <v>2472</v>
      </c>
      <c r="G2143" s="233" t="s">
        <v>1085</v>
      </c>
      <c r="H2143" s="234">
        <v>3</v>
      </c>
      <c r="I2143" s="235"/>
      <c r="J2143" s="236">
        <f>ROUND(I2143*H2143,2)</f>
        <v>0</v>
      </c>
      <c r="K2143" s="232" t="s">
        <v>2464</v>
      </c>
      <c r="L2143" s="46"/>
      <c r="M2143" s="237" t="s">
        <v>1</v>
      </c>
      <c r="N2143" s="238" t="s">
        <v>38</v>
      </c>
      <c r="O2143" s="93"/>
      <c r="P2143" s="239">
        <f>O2143*H2143</f>
        <v>0</v>
      </c>
      <c r="Q2143" s="239">
        <v>0</v>
      </c>
      <c r="R2143" s="239">
        <f>Q2143*H2143</f>
        <v>0</v>
      </c>
      <c r="S2143" s="239">
        <v>0</v>
      </c>
      <c r="T2143" s="240">
        <f>S2143*H2143</f>
        <v>0</v>
      </c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R2143" s="241" t="s">
        <v>317</v>
      </c>
      <c r="AT2143" s="241" t="s">
        <v>204</v>
      </c>
      <c r="AU2143" s="241" t="s">
        <v>82</v>
      </c>
      <c r="AY2143" s="19" t="s">
        <v>202</v>
      </c>
      <c r="BE2143" s="242">
        <f>IF(N2143="základní",J2143,0)</f>
        <v>0</v>
      </c>
      <c r="BF2143" s="242">
        <f>IF(N2143="snížená",J2143,0)</f>
        <v>0</v>
      </c>
      <c r="BG2143" s="242">
        <f>IF(N2143="zákl. přenesená",J2143,0)</f>
        <v>0</v>
      </c>
      <c r="BH2143" s="242">
        <f>IF(N2143="sníž. přenesená",J2143,0)</f>
        <v>0</v>
      </c>
      <c r="BI2143" s="242">
        <f>IF(N2143="nulová",J2143,0)</f>
        <v>0</v>
      </c>
      <c r="BJ2143" s="19" t="s">
        <v>80</v>
      </c>
      <c r="BK2143" s="242">
        <f>ROUND(I2143*H2143,2)</f>
        <v>0</v>
      </c>
      <c r="BL2143" s="19" t="s">
        <v>317</v>
      </c>
      <c r="BM2143" s="241" t="s">
        <v>2473</v>
      </c>
    </row>
    <row r="2144" s="13" customFormat="1">
      <c r="A2144" s="13"/>
      <c r="B2144" s="243"/>
      <c r="C2144" s="244"/>
      <c r="D2144" s="245" t="s">
        <v>211</v>
      </c>
      <c r="E2144" s="246" t="s">
        <v>1</v>
      </c>
      <c r="F2144" s="247" t="s">
        <v>387</v>
      </c>
      <c r="G2144" s="244"/>
      <c r="H2144" s="246" t="s">
        <v>1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3" t="s">
        <v>211</v>
      </c>
      <c r="AU2144" s="253" t="s">
        <v>82</v>
      </c>
      <c r="AV2144" s="13" t="s">
        <v>80</v>
      </c>
      <c r="AW2144" s="13" t="s">
        <v>30</v>
      </c>
      <c r="AX2144" s="13" t="s">
        <v>73</v>
      </c>
      <c r="AY2144" s="253" t="s">
        <v>202</v>
      </c>
    </row>
    <row r="2145" s="14" customFormat="1">
      <c r="A2145" s="14"/>
      <c r="B2145" s="254"/>
      <c r="C2145" s="255"/>
      <c r="D2145" s="245" t="s">
        <v>211</v>
      </c>
      <c r="E2145" s="256" t="s">
        <v>1</v>
      </c>
      <c r="F2145" s="257" t="s">
        <v>90</v>
      </c>
      <c r="G2145" s="255"/>
      <c r="H2145" s="258">
        <v>3</v>
      </c>
      <c r="I2145" s="259"/>
      <c r="J2145" s="255"/>
      <c r="K2145" s="255"/>
      <c r="L2145" s="260"/>
      <c r="M2145" s="261"/>
      <c r="N2145" s="262"/>
      <c r="O2145" s="262"/>
      <c r="P2145" s="262"/>
      <c r="Q2145" s="262"/>
      <c r="R2145" s="262"/>
      <c r="S2145" s="262"/>
      <c r="T2145" s="263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64" t="s">
        <v>211</v>
      </c>
      <c r="AU2145" s="264" t="s">
        <v>82</v>
      </c>
      <c r="AV2145" s="14" t="s">
        <v>82</v>
      </c>
      <c r="AW2145" s="14" t="s">
        <v>30</v>
      </c>
      <c r="AX2145" s="14" t="s">
        <v>80</v>
      </c>
      <c r="AY2145" s="264" t="s">
        <v>202</v>
      </c>
    </row>
    <row r="2146" s="2" customFormat="1" ht="24.15" customHeight="1">
      <c r="A2146" s="40"/>
      <c r="B2146" s="41"/>
      <c r="C2146" s="230" t="s">
        <v>2474</v>
      </c>
      <c r="D2146" s="230" t="s">
        <v>204</v>
      </c>
      <c r="E2146" s="231" t="s">
        <v>2475</v>
      </c>
      <c r="F2146" s="232" t="s">
        <v>2476</v>
      </c>
      <c r="G2146" s="233" t="s">
        <v>1085</v>
      </c>
      <c r="H2146" s="234">
        <v>1</v>
      </c>
      <c r="I2146" s="235"/>
      <c r="J2146" s="236">
        <f>ROUND(I2146*H2146,2)</f>
        <v>0</v>
      </c>
      <c r="K2146" s="232" t="s">
        <v>2459</v>
      </c>
      <c r="L2146" s="46"/>
      <c r="M2146" s="237" t="s">
        <v>1</v>
      </c>
      <c r="N2146" s="238" t="s">
        <v>38</v>
      </c>
      <c r="O2146" s="93"/>
      <c r="P2146" s="239">
        <f>O2146*H2146</f>
        <v>0</v>
      </c>
      <c r="Q2146" s="239">
        <v>0</v>
      </c>
      <c r="R2146" s="239">
        <f>Q2146*H2146</f>
        <v>0</v>
      </c>
      <c r="S2146" s="239">
        <v>0</v>
      </c>
      <c r="T2146" s="240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41" t="s">
        <v>317</v>
      </c>
      <c r="AT2146" s="241" t="s">
        <v>204</v>
      </c>
      <c r="AU2146" s="241" t="s">
        <v>82</v>
      </c>
      <c r="AY2146" s="19" t="s">
        <v>202</v>
      </c>
      <c r="BE2146" s="242">
        <f>IF(N2146="základní",J2146,0)</f>
        <v>0</v>
      </c>
      <c r="BF2146" s="242">
        <f>IF(N2146="snížená",J2146,0)</f>
        <v>0</v>
      </c>
      <c r="BG2146" s="242">
        <f>IF(N2146="zákl. přenesená",J2146,0)</f>
        <v>0</v>
      </c>
      <c r="BH2146" s="242">
        <f>IF(N2146="sníž. přenesená",J2146,0)</f>
        <v>0</v>
      </c>
      <c r="BI2146" s="242">
        <f>IF(N2146="nulová",J2146,0)</f>
        <v>0</v>
      </c>
      <c r="BJ2146" s="19" t="s">
        <v>80</v>
      </c>
      <c r="BK2146" s="242">
        <f>ROUND(I2146*H2146,2)</f>
        <v>0</v>
      </c>
      <c r="BL2146" s="19" t="s">
        <v>317</v>
      </c>
      <c r="BM2146" s="241" t="s">
        <v>2477</v>
      </c>
    </row>
    <row r="2147" s="13" customFormat="1">
      <c r="A2147" s="13"/>
      <c r="B2147" s="243"/>
      <c r="C2147" s="244"/>
      <c r="D2147" s="245" t="s">
        <v>211</v>
      </c>
      <c r="E2147" s="246" t="s">
        <v>1</v>
      </c>
      <c r="F2147" s="247" t="s">
        <v>387</v>
      </c>
      <c r="G2147" s="244"/>
      <c r="H2147" s="246" t="s">
        <v>1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3" t="s">
        <v>211</v>
      </c>
      <c r="AU2147" s="253" t="s">
        <v>82</v>
      </c>
      <c r="AV2147" s="13" t="s">
        <v>80</v>
      </c>
      <c r="AW2147" s="13" t="s">
        <v>30</v>
      </c>
      <c r="AX2147" s="13" t="s">
        <v>73</v>
      </c>
      <c r="AY2147" s="253" t="s">
        <v>202</v>
      </c>
    </row>
    <row r="2148" s="14" customFormat="1">
      <c r="A2148" s="14"/>
      <c r="B2148" s="254"/>
      <c r="C2148" s="255"/>
      <c r="D2148" s="245" t="s">
        <v>211</v>
      </c>
      <c r="E2148" s="256" t="s">
        <v>1</v>
      </c>
      <c r="F2148" s="257" t="s">
        <v>80</v>
      </c>
      <c r="G2148" s="255"/>
      <c r="H2148" s="258">
        <v>1</v>
      </c>
      <c r="I2148" s="259"/>
      <c r="J2148" s="255"/>
      <c r="K2148" s="255"/>
      <c r="L2148" s="260"/>
      <c r="M2148" s="261"/>
      <c r="N2148" s="262"/>
      <c r="O2148" s="262"/>
      <c r="P2148" s="262"/>
      <c r="Q2148" s="262"/>
      <c r="R2148" s="262"/>
      <c r="S2148" s="262"/>
      <c r="T2148" s="26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4" t="s">
        <v>211</v>
      </c>
      <c r="AU2148" s="264" t="s">
        <v>82</v>
      </c>
      <c r="AV2148" s="14" t="s">
        <v>82</v>
      </c>
      <c r="AW2148" s="14" t="s">
        <v>30</v>
      </c>
      <c r="AX2148" s="14" t="s">
        <v>80</v>
      </c>
      <c r="AY2148" s="264" t="s">
        <v>202</v>
      </c>
    </row>
    <row r="2149" s="2" customFormat="1" ht="24.15" customHeight="1">
      <c r="A2149" s="40"/>
      <c r="B2149" s="41"/>
      <c r="C2149" s="230" t="s">
        <v>2478</v>
      </c>
      <c r="D2149" s="230" t="s">
        <v>204</v>
      </c>
      <c r="E2149" s="231" t="s">
        <v>2479</v>
      </c>
      <c r="F2149" s="232" t="s">
        <v>2480</v>
      </c>
      <c r="G2149" s="233" t="s">
        <v>1085</v>
      </c>
      <c r="H2149" s="234">
        <v>1</v>
      </c>
      <c r="I2149" s="235"/>
      <c r="J2149" s="236">
        <f>ROUND(I2149*H2149,2)</f>
        <v>0</v>
      </c>
      <c r="K2149" s="232" t="s">
        <v>2481</v>
      </c>
      <c r="L2149" s="46"/>
      <c r="M2149" s="237" t="s">
        <v>1</v>
      </c>
      <c r="N2149" s="238" t="s">
        <v>38</v>
      </c>
      <c r="O2149" s="93"/>
      <c r="P2149" s="239">
        <f>O2149*H2149</f>
        <v>0</v>
      </c>
      <c r="Q2149" s="239">
        <v>0</v>
      </c>
      <c r="R2149" s="239">
        <f>Q2149*H2149</f>
        <v>0</v>
      </c>
      <c r="S2149" s="239">
        <v>0</v>
      </c>
      <c r="T2149" s="240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41" t="s">
        <v>317</v>
      </c>
      <c r="AT2149" s="241" t="s">
        <v>204</v>
      </c>
      <c r="AU2149" s="241" t="s">
        <v>82</v>
      </c>
      <c r="AY2149" s="19" t="s">
        <v>202</v>
      </c>
      <c r="BE2149" s="242">
        <f>IF(N2149="základní",J2149,0)</f>
        <v>0</v>
      </c>
      <c r="BF2149" s="242">
        <f>IF(N2149="snížená",J2149,0)</f>
        <v>0</v>
      </c>
      <c r="BG2149" s="242">
        <f>IF(N2149="zákl. přenesená",J2149,0)</f>
        <v>0</v>
      </c>
      <c r="BH2149" s="242">
        <f>IF(N2149="sníž. přenesená",J2149,0)</f>
        <v>0</v>
      </c>
      <c r="BI2149" s="242">
        <f>IF(N2149="nulová",J2149,0)</f>
        <v>0</v>
      </c>
      <c r="BJ2149" s="19" t="s">
        <v>80</v>
      </c>
      <c r="BK2149" s="242">
        <f>ROUND(I2149*H2149,2)</f>
        <v>0</v>
      </c>
      <c r="BL2149" s="19" t="s">
        <v>317</v>
      </c>
      <c r="BM2149" s="241" t="s">
        <v>2482</v>
      </c>
    </row>
    <row r="2150" s="2" customFormat="1" ht="24.15" customHeight="1">
      <c r="A2150" s="40"/>
      <c r="B2150" s="41"/>
      <c r="C2150" s="230" t="s">
        <v>2483</v>
      </c>
      <c r="D2150" s="230" t="s">
        <v>204</v>
      </c>
      <c r="E2150" s="231" t="s">
        <v>2484</v>
      </c>
      <c r="F2150" s="232" t="s">
        <v>2485</v>
      </c>
      <c r="G2150" s="233" t="s">
        <v>596</v>
      </c>
      <c r="H2150" s="234">
        <v>100</v>
      </c>
      <c r="I2150" s="235"/>
      <c r="J2150" s="236">
        <f>ROUND(I2150*H2150,2)</f>
        <v>0</v>
      </c>
      <c r="K2150" s="232" t="s">
        <v>2459</v>
      </c>
      <c r="L2150" s="46"/>
      <c r="M2150" s="237" t="s">
        <v>1</v>
      </c>
      <c r="N2150" s="238" t="s">
        <v>38</v>
      </c>
      <c r="O2150" s="93"/>
      <c r="P2150" s="239">
        <f>O2150*H2150</f>
        <v>0</v>
      </c>
      <c r="Q2150" s="239">
        <v>0</v>
      </c>
      <c r="R2150" s="239">
        <f>Q2150*H2150</f>
        <v>0</v>
      </c>
      <c r="S2150" s="239">
        <v>0</v>
      </c>
      <c r="T2150" s="240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41" t="s">
        <v>317</v>
      </c>
      <c r="AT2150" s="241" t="s">
        <v>204</v>
      </c>
      <c r="AU2150" s="241" t="s">
        <v>82</v>
      </c>
      <c r="AY2150" s="19" t="s">
        <v>202</v>
      </c>
      <c r="BE2150" s="242">
        <f>IF(N2150="základní",J2150,0)</f>
        <v>0</v>
      </c>
      <c r="BF2150" s="242">
        <f>IF(N2150="snížená",J2150,0)</f>
        <v>0</v>
      </c>
      <c r="BG2150" s="242">
        <f>IF(N2150="zákl. přenesená",J2150,0)</f>
        <v>0</v>
      </c>
      <c r="BH2150" s="242">
        <f>IF(N2150="sníž. přenesená",J2150,0)</f>
        <v>0</v>
      </c>
      <c r="BI2150" s="242">
        <f>IF(N2150="nulová",J2150,0)</f>
        <v>0</v>
      </c>
      <c r="BJ2150" s="19" t="s">
        <v>80</v>
      </c>
      <c r="BK2150" s="242">
        <f>ROUND(I2150*H2150,2)</f>
        <v>0</v>
      </c>
      <c r="BL2150" s="19" t="s">
        <v>317</v>
      </c>
      <c r="BM2150" s="241" t="s">
        <v>2486</v>
      </c>
    </row>
    <row r="2151" s="2" customFormat="1" ht="16.5" customHeight="1">
      <c r="A2151" s="40"/>
      <c r="B2151" s="41"/>
      <c r="C2151" s="230" t="s">
        <v>2487</v>
      </c>
      <c r="D2151" s="230" t="s">
        <v>204</v>
      </c>
      <c r="E2151" s="231" t="s">
        <v>2488</v>
      </c>
      <c r="F2151" s="232" t="s">
        <v>2489</v>
      </c>
      <c r="G2151" s="233" t="s">
        <v>1085</v>
      </c>
      <c r="H2151" s="234">
        <v>2</v>
      </c>
      <c r="I2151" s="235"/>
      <c r="J2151" s="236">
        <f>ROUND(I2151*H2151,2)</f>
        <v>0</v>
      </c>
      <c r="K2151" s="232" t="s">
        <v>2490</v>
      </c>
      <c r="L2151" s="46"/>
      <c r="M2151" s="237" t="s">
        <v>1</v>
      </c>
      <c r="N2151" s="238" t="s">
        <v>38</v>
      </c>
      <c r="O2151" s="93"/>
      <c r="P2151" s="239">
        <f>O2151*H2151</f>
        <v>0</v>
      </c>
      <c r="Q2151" s="239">
        <v>0</v>
      </c>
      <c r="R2151" s="239">
        <f>Q2151*H2151</f>
        <v>0</v>
      </c>
      <c r="S2151" s="239">
        <v>0</v>
      </c>
      <c r="T2151" s="240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41" t="s">
        <v>317</v>
      </c>
      <c r="AT2151" s="241" t="s">
        <v>204</v>
      </c>
      <c r="AU2151" s="241" t="s">
        <v>82</v>
      </c>
      <c r="AY2151" s="19" t="s">
        <v>202</v>
      </c>
      <c r="BE2151" s="242">
        <f>IF(N2151="základní",J2151,0)</f>
        <v>0</v>
      </c>
      <c r="BF2151" s="242">
        <f>IF(N2151="snížená",J2151,0)</f>
        <v>0</v>
      </c>
      <c r="BG2151" s="242">
        <f>IF(N2151="zákl. přenesená",J2151,0)</f>
        <v>0</v>
      </c>
      <c r="BH2151" s="242">
        <f>IF(N2151="sníž. přenesená",J2151,0)</f>
        <v>0</v>
      </c>
      <c r="BI2151" s="242">
        <f>IF(N2151="nulová",J2151,0)</f>
        <v>0</v>
      </c>
      <c r="BJ2151" s="19" t="s">
        <v>80</v>
      </c>
      <c r="BK2151" s="242">
        <f>ROUND(I2151*H2151,2)</f>
        <v>0</v>
      </c>
      <c r="BL2151" s="19" t="s">
        <v>317</v>
      </c>
      <c r="BM2151" s="241" t="s">
        <v>2491</v>
      </c>
    </row>
    <row r="2152" s="2" customFormat="1" ht="16.5" customHeight="1">
      <c r="A2152" s="40"/>
      <c r="B2152" s="41"/>
      <c r="C2152" s="230" t="s">
        <v>2492</v>
      </c>
      <c r="D2152" s="230" t="s">
        <v>204</v>
      </c>
      <c r="E2152" s="231" t="s">
        <v>2493</v>
      </c>
      <c r="F2152" s="232" t="s">
        <v>2494</v>
      </c>
      <c r="G2152" s="233" t="s">
        <v>1085</v>
      </c>
      <c r="H2152" s="234">
        <v>2</v>
      </c>
      <c r="I2152" s="235"/>
      <c r="J2152" s="236">
        <f>ROUND(I2152*H2152,2)</f>
        <v>0</v>
      </c>
      <c r="K2152" s="232" t="s">
        <v>2490</v>
      </c>
      <c r="L2152" s="46"/>
      <c r="M2152" s="237" t="s">
        <v>1</v>
      </c>
      <c r="N2152" s="238" t="s">
        <v>38</v>
      </c>
      <c r="O2152" s="93"/>
      <c r="P2152" s="239">
        <f>O2152*H2152</f>
        <v>0</v>
      </c>
      <c r="Q2152" s="239">
        <v>0</v>
      </c>
      <c r="R2152" s="239">
        <f>Q2152*H2152</f>
        <v>0</v>
      </c>
      <c r="S2152" s="239">
        <v>0</v>
      </c>
      <c r="T2152" s="240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41" t="s">
        <v>317</v>
      </c>
      <c r="AT2152" s="241" t="s">
        <v>204</v>
      </c>
      <c r="AU2152" s="241" t="s">
        <v>82</v>
      </c>
      <c r="AY2152" s="19" t="s">
        <v>202</v>
      </c>
      <c r="BE2152" s="242">
        <f>IF(N2152="základní",J2152,0)</f>
        <v>0</v>
      </c>
      <c r="BF2152" s="242">
        <f>IF(N2152="snížená",J2152,0)</f>
        <v>0</v>
      </c>
      <c r="BG2152" s="242">
        <f>IF(N2152="zákl. přenesená",J2152,0)</f>
        <v>0</v>
      </c>
      <c r="BH2152" s="242">
        <f>IF(N2152="sníž. přenesená",J2152,0)</f>
        <v>0</v>
      </c>
      <c r="BI2152" s="242">
        <f>IF(N2152="nulová",J2152,0)</f>
        <v>0</v>
      </c>
      <c r="BJ2152" s="19" t="s">
        <v>80</v>
      </c>
      <c r="BK2152" s="242">
        <f>ROUND(I2152*H2152,2)</f>
        <v>0</v>
      </c>
      <c r="BL2152" s="19" t="s">
        <v>317</v>
      </c>
      <c r="BM2152" s="241" t="s">
        <v>2495</v>
      </c>
    </row>
    <row r="2153" s="2" customFormat="1" ht="16.5" customHeight="1">
      <c r="A2153" s="40"/>
      <c r="B2153" s="41"/>
      <c r="C2153" s="230" t="s">
        <v>2496</v>
      </c>
      <c r="D2153" s="230" t="s">
        <v>204</v>
      </c>
      <c r="E2153" s="231" t="s">
        <v>2497</v>
      </c>
      <c r="F2153" s="232" t="s">
        <v>2498</v>
      </c>
      <c r="G2153" s="233" t="s">
        <v>1085</v>
      </c>
      <c r="H2153" s="234">
        <v>4</v>
      </c>
      <c r="I2153" s="235"/>
      <c r="J2153" s="236">
        <f>ROUND(I2153*H2153,2)</f>
        <v>0</v>
      </c>
      <c r="K2153" s="232" t="s">
        <v>2490</v>
      </c>
      <c r="L2153" s="46"/>
      <c r="M2153" s="237" t="s">
        <v>1</v>
      </c>
      <c r="N2153" s="238" t="s">
        <v>38</v>
      </c>
      <c r="O2153" s="93"/>
      <c r="P2153" s="239">
        <f>O2153*H2153</f>
        <v>0</v>
      </c>
      <c r="Q2153" s="239">
        <v>0</v>
      </c>
      <c r="R2153" s="239">
        <f>Q2153*H2153</f>
        <v>0</v>
      </c>
      <c r="S2153" s="239">
        <v>0</v>
      </c>
      <c r="T2153" s="240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41" t="s">
        <v>317</v>
      </c>
      <c r="AT2153" s="241" t="s">
        <v>204</v>
      </c>
      <c r="AU2153" s="241" t="s">
        <v>82</v>
      </c>
      <c r="AY2153" s="19" t="s">
        <v>202</v>
      </c>
      <c r="BE2153" s="242">
        <f>IF(N2153="základní",J2153,0)</f>
        <v>0</v>
      </c>
      <c r="BF2153" s="242">
        <f>IF(N2153="snížená",J2153,0)</f>
        <v>0</v>
      </c>
      <c r="BG2153" s="242">
        <f>IF(N2153="zákl. přenesená",J2153,0)</f>
        <v>0</v>
      </c>
      <c r="BH2153" s="242">
        <f>IF(N2153="sníž. přenesená",J2153,0)</f>
        <v>0</v>
      </c>
      <c r="BI2153" s="242">
        <f>IF(N2153="nulová",J2153,0)</f>
        <v>0</v>
      </c>
      <c r="BJ2153" s="19" t="s">
        <v>80</v>
      </c>
      <c r="BK2153" s="242">
        <f>ROUND(I2153*H2153,2)</f>
        <v>0</v>
      </c>
      <c r="BL2153" s="19" t="s">
        <v>317</v>
      </c>
      <c r="BM2153" s="241" t="s">
        <v>2499</v>
      </c>
    </row>
    <row r="2154" s="2" customFormat="1" ht="16.5" customHeight="1">
      <c r="A2154" s="40"/>
      <c r="B2154" s="41"/>
      <c r="C2154" s="230" t="s">
        <v>2500</v>
      </c>
      <c r="D2154" s="230" t="s">
        <v>204</v>
      </c>
      <c r="E2154" s="231" t="s">
        <v>2501</v>
      </c>
      <c r="F2154" s="232" t="s">
        <v>2502</v>
      </c>
      <c r="G2154" s="233" t="s">
        <v>1085</v>
      </c>
      <c r="H2154" s="234">
        <v>4</v>
      </c>
      <c r="I2154" s="235"/>
      <c r="J2154" s="236">
        <f>ROUND(I2154*H2154,2)</f>
        <v>0</v>
      </c>
      <c r="K2154" s="232" t="s">
        <v>2490</v>
      </c>
      <c r="L2154" s="46"/>
      <c r="M2154" s="237" t="s">
        <v>1</v>
      </c>
      <c r="N2154" s="238" t="s">
        <v>38</v>
      </c>
      <c r="O2154" s="93"/>
      <c r="P2154" s="239">
        <f>O2154*H2154</f>
        <v>0</v>
      </c>
      <c r="Q2154" s="239">
        <v>0</v>
      </c>
      <c r="R2154" s="239">
        <f>Q2154*H2154</f>
        <v>0</v>
      </c>
      <c r="S2154" s="239">
        <v>0</v>
      </c>
      <c r="T2154" s="240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41" t="s">
        <v>317</v>
      </c>
      <c r="AT2154" s="241" t="s">
        <v>204</v>
      </c>
      <c r="AU2154" s="241" t="s">
        <v>82</v>
      </c>
      <c r="AY2154" s="19" t="s">
        <v>202</v>
      </c>
      <c r="BE2154" s="242">
        <f>IF(N2154="základní",J2154,0)</f>
        <v>0</v>
      </c>
      <c r="BF2154" s="242">
        <f>IF(N2154="snížená",J2154,0)</f>
        <v>0</v>
      </c>
      <c r="BG2154" s="242">
        <f>IF(N2154="zákl. přenesená",J2154,0)</f>
        <v>0</v>
      </c>
      <c r="BH2154" s="242">
        <f>IF(N2154="sníž. přenesená",J2154,0)</f>
        <v>0</v>
      </c>
      <c r="BI2154" s="242">
        <f>IF(N2154="nulová",J2154,0)</f>
        <v>0</v>
      </c>
      <c r="BJ2154" s="19" t="s">
        <v>80</v>
      </c>
      <c r="BK2154" s="242">
        <f>ROUND(I2154*H2154,2)</f>
        <v>0</v>
      </c>
      <c r="BL2154" s="19" t="s">
        <v>317</v>
      </c>
      <c r="BM2154" s="241" t="s">
        <v>2503</v>
      </c>
    </row>
    <row r="2155" s="2" customFormat="1" ht="24.15" customHeight="1">
      <c r="A2155" s="40"/>
      <c r="B2155" s="41"/>
      <c r="C2155" s="230" t="s">
        <v>2504</v>
      </c>
      <c r="D2155" s="230" t="s">
        <v>204</v>
      </c>
      <c r="E2155" s="231" t="s">
        <v>2505</v>
      </c>
      <c r="F2155" s="232" t="s">
        <v>2506</v>
      </c>
      <c r="G2155" s="233" t="s">
        <v>2365</v>
      </c>
      <c r="H2155" s="301"/>
      <c r="I2155" s="235"/>
      <c r="J2155" s="236">
        <f>ROUND(I2155*H2155,2)</f>
        <v>0</v>
      </c>
      <c r="K2155" s="232" t="s">
        <v>208</v>
      </c>
      <c r="L2155" s="46"/>
      <c r="M2155" s="237" t="s">
        <v>1</v>
      </c>
      <c r="N2155" s="238" t="s">
        <v>38</v>
      </c>
      <c r="O2155" s="93"/>
      <c r="P2155" s="239">
        <f>O2155*H2155</f>
        <v>0</v>
      </c>
      <c r="Q2155" s="239">
        <v>0</v>
      </c>
      <c r="R2155" s="239">
        <f>Q2155*H2155</f>
        <v>0</v>
      </c>
      <c r="S2155" s="239">
        <v>0</v>
      </c>
      <c r="T2155" s="240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41" t="s">
        <v>317</v>
      </c>
      <c r="AT2155" s="241" t="s">
        <v>204</v>
      </c>
      <c r="AU2155" s="241" t="s">
        <v>82</v>
      </c>
      <c r="AY2155" s="19" t="s">
        <v>202</v>
      </c>
      <c r="BE2155" s="242">
        <f>IF(N2155="základní",J2155,0)</f>
        <v>0</v>
      </c>
      <c r="BF2155" s="242">
        <f>IF(N2155="snížená",J2155,0)</f>
        <v>0</v>
      </c>
      <c r="BG2155" s="242">
        <f>IF(N2155="zákl. přenesená",J2155,0)</f>
        <v>0</v>
      </c>
      <c r="BH2155" s="242">
        <f>IF(N2155="sníž. přenesená",J2155,0)</f>
        <v>0</v>
      </c>
      <c r="BI2155" s="242">
        <f>IF(N2155="nulová",J2155,0)</f>
        <v>0</v>
      </c>
      <c r="BJ2155" s="19" t="s">
        <v>80</v>
      </c>
      <c r="BK2155" s="242">
        <f>ROUND(I2155*H2155,2)</f>
        <v>0</v>
      </c>
      <c r="BL2155" s="19" t="s">
        <v>317</v>
      </c>
      <c r="BM2155" s="241" t="s">
        <v>2507</v>
      </c>
    </row>
    <row r="2156" s="12" customFormat="1" ht="22.8" customHeight="1">
      <c r="A2156" s="12"/>
      <c r="B2156" s="214"/>
      <c r="C2156" s="215"/>
      <c r="D2156" s="216" t="s">
        <v>72</v>
      </c>
      <c r="E2156" s="228" t="s">
        <v>2508</v>
      </c>
      <c r="F2156" s="228" t="s">
        <v>2509</v>
      </c>
      <c r="G2156" s="215"/>
      <c r="H2156" s="215"/>
      <c r="I2156" s="218"/>
      <c r="J2156" s="229">
        <f>BK2156</f>
        <v>0</v>
      </c>
      <c r="K2156" s="215"/>
      <c r="L2156" s="220"/>
      <c r="M2156" s="221"/>
      <c r="N2156" s="222"/>
      <c r="O2156" s="222"/>
      <c r="P2156" s="223">
        <f>SUM(P2157:P2316)</f>
        <v>0</v>
      </c>
      <c r="Q2156" s="222"/>
      <c r="R2156" s="223">
        <f>SUM(R2157:R2316)</f>
        <v>10.620188376</v>
      </c>
      <c r="S2156" s="222"/>
      <c r="T2156" s="224">
        <f>SUM(T2157:T2316)</f>
        <v>2.5060623999999998</v>
      </c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R2156" s="225" t="s">
        <v>82</v>
      </c>
      <c r="AT2156" s="226" t="s">
        <v>72</v>
      </c>
      <c r="AU2156" s="226" t="s">
        <v>80</v>
      </c>
      <c r="AY2156" s="225" t="s">
        <v>202</v>
      </c>
      <c r="BK2156" s="227">
        <f>SUM(BK2157:BK2316)</f>
        <v>0</v>
      </c>
    </row>
    <row r="2157" s="2" customFormat="1" ht="24.15" customHeight="1">
      <c r="A2157" s="40"/>
      <c r="B2157" s="41"/>
      <c r="C2157" s="230" t="s">
        <v>2510</v>
      </c>
      <c r="D2157" s="230" t="s">
        <v>204</v>
      </c>
      <c r="E2157" s="231" t="s">
        <v>2511</v>
      </c>
      <c r="F2157" s="232" t="s">
        <v>2512</v>
      </c>
      <c r="G2157" s="233" t="s">
        <v>254</v>
      </c>
      <c r="H2157" s="234">
        <v>27.079999999999998</v>
      </c>
      <c r="I2157" s="235"/>
      <c r="J2157" s="236">
        <f>ROUND(I2157*H2157,2)</f>
        <v>0</v>
      </c>
      <c r="K2157" s="232" t="s">
        <v>208</v>
      </c>
      <c r="L2157" s="46"/>
      <c r="M2157" s="237" t="s">
        <v>1</v>
      </c>
      <c r="N2157" s="238" t="s">
        <v>38</v>
      </c>
      <c r="O2157" s="93"/>
      <c r="P2157" s="239">
        <f>O2157*H2157</f>
        <v>0</v>
      </c>
      <c r="Q2157" s="239">
        <v>0</v>
      </c>
      <c r="R2157" s="239">
        <f>Q2157*H2157</f>
        <v>0</v>
      </c>
      <c r="S2157" s="239">
        <v>0.083169999999999994</v>
      </c>
      <c r="T2157" s="240">
        <f>S2157*H2157</f>
        <v>2.2522435999999999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41" t="s">
        <v>317</v>
      </c>
      <c r="AT2157" s="241" t="s">
        <v>204</v>
      </c>
      <c r="AU2157" s="241" t="s">
        <v>82</v>
      </c>
      <c r="AY2157" s="19" t="s">
        <v>202</v>
      </c>
      <c r="BE2157" s="242">
        <f>IF(N2157="základní",J2157,0)</f>
        <v>0</v>
      </c>
      <c r="BF2157" s="242">
        <f>IF(N2157="snížená",J2157,0)</f>
        <v>0</v>
      </c>
      <c r="BG2157" s="242">
        <f>IF(N2157="zákl. přenesená",J2157,0)</f>
        <v>0</v>
      </c>
      <c r="BH2157" s="242">
        <f>IF(N2157="sníž. přenesená",J2157,0)</f>
        <v>0</v>
      </c>
      <c r="BI2157" s="242">
        <f>IF(N2157="nulová",J2157,0)</f>
        <v>0</v>
      </c>
      <c r="BJ2157" s="19" t="s">
        <v>80</v>
      </c>
      <c r="BK2157" s="242">
        <f>ROUND(I2157*H2157,2)</f>
        <v>0</v>
      </c>
      <c r="BL2157" s="19" t="s">
        <v>317</v>
      </c>
      <c r="BM2157" s="241" t="s">
        <v>2513</v>
      </c>
    </row>
    <row r="2158" s="13" customFormat="1">
      <c r="A2158" s="13"/>
      <c r="B2158" s="243"/>
      <c r="C2158" s="244"/>
      <c r="D2158" s="245" t="s">
        <v>211</v>
      </c>
      <c r="E2158" s="246" t="s">
        <v>1</v>
      </c>
      <c r="F2158" s="247" t="s">
        <v>741</v>
      </c>
      <c r="G2158" s="244"/>
      <c r="H2158" s="246" t="s">
        <v>1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3" t="s">
        <v>211</v>
      </c>
      <c r="AU2158" s="253" t="s">
        <v>82</v>
      </c>
      <c r="AV2158" s="13" t="s">
        <v>80</v>
      </c>
      <c r="AW2158" s="13" t="s">
        <v>30</v>
      </c>
      <c r="AX2158" s="13" t="s">
        <v>73</v>
      </c>
      <c r="AY2158" s="253" t="s">
        <v>202</v>
      </c>
    </row>
    <row r="2159" s="14" customFormat="1">
      <c r="A2159" s="14"/>
      <c r="B2159" s="254"/>
      <c r="C2159" s="255"/>
      <c r="D2159" s="245" t="s">
        <v>211</v>
      </c>
      <c r="E2159" s="256" t="s">
        <v>1</v>
      </c>
      <c r="F2159" s="257" t="s">
        <v>2514</v>
      </c>
      <c r="G2159" s="255"/>
      <c r="H2159" s="258">
        <v>8.6300000000000008</v>
      </c>
      <c r="I2159" s="259"/>
      <c r="J2159" s="255"/>
      <c r="K2159" s="255"/>
      <c r="L2159" s="260"/>
      <c r="M2159" s="261"/>
      <c r="N2159" s="262"/>
      <c r="O2159" s="262"/>
      <c r="P2159" s="262"/>
      <c r="Q2159" s="262"/>
      <c r="R2159" s="262"/>
      <c r="S2159" s="262"/>
      <c r="T2159" s="263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4" t="s">
        <v>211</v>
      </c>
      <c r="AU2159" s="264" t="s">
        <v>82</v>
      </c>
      <c r="AV2159" s="14" t="s">
        <v>82</v>
      </c>
      <c r="AW2159" s="14" t="s">
        <v>30</v>
      </c>
      <c r="AX2159" s="14" t="s">
        <v>73</v>
      </c>
      <c r="AY2159" s="264" t="s">
        <v>202</v>
      </c>
    </row>
    <row r="2160" s="13" customFormat="1">
      <c r="A2160" s="13"/>
      <c r="B2160" s="243"/>
      <c r="C2160" s="244"/>
      <c r="D2160" s="245" t="s">
        <v>211</v>
      </c>
      <c r="E2160" s="246" t="s">
        <v>1</v>
      </c>
      <c r="F2160" s="247" t="s">
        <v>754</v>
      </c>
      <c r="G2160" s="244"/>
      <c r="H2160" s="246" t="s">
        <v>1</v>
      </c>
      <c r="I2160" s="248"/>
      <c r="J2160" s="244"/>
      <c r="K2160" s="244"/>
      <c r="L2160" s="249"/>
      <c r="M2160" s="250"/>
      <c r="N2160" s="251"/>
      <c r="O2160" s="251"/>
      <c r="P2160" s="251"/>
      <c r="Q2160" s="251"/>
      <c r="R2160" s="251"/>
      <c r="S2160" s="251"/>
      <c r="T2160" s="25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3" t="s">
        <v>211</v>
      </c>
      <c r="AU2160" s="253" t="s">
        <v>82</v>
      </c>
      <c r="AV2160" s="13" t="s">
        <v>80</v>
      </c>
      <c r="AW2160" s="13" t="s">
        <v>30</v>
      </c>
      <c r="AX2160" s="13" t="s">
        <v>73</v>
      </c>
      <c r="AY2160" s="253" t="s">
        <v>202</v>
      </c>
    </row>
    <row r="2161" s="14" customFormat="1">
      <c r="A2161" s="14"/>
      <c r="B2161" s="254"/>
      <c r="C2161" s="255"/>
      <c r="D2161" s="245" t="s">
        <v>211</v>
      </c>
      <c r="E2161" s="256" t="s">
        <v>1</v>
      </c>
      <c r="F2161" s="257" t="s">
        <v>1347</v>
      </c>
      <c r="G2161" s="255"/>
      <c r="H2161" s="258">
        <v>3.1299999999999999</v>
      </c>
      <c r="I2161" s="259"/>
      <c r="J2161" s="255"/>
      <c r="K2161" s="255"/>
      <c r="L2161" s="260"/>
      <c r="M2161" s="261"/>
      <c r="N2161" s="262"/>
      <c r="O2161" s="262"/>
      <c r="P2161" s="262"/>
      <c r="Q2161" s="262"/>
      <c r="R2161" s="262"/>
      <c r="S2161" s="262"/>
      <c r="T2161" s="26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4" t="s">
        <v>211</v>
      </c>
      <c r="AU2161" s="264" t="s">
        <v>82</v>
      </c>
      <c r="AV2161" s="14" t="s">
        <v>82</v>
      </c>
      <c r="AW2161" s="14" t="s">
        <v>30</v>
      </c>
      <c r="AX2161" s="14" t="s">
        <v>73</v>
      </c>
      <c r="AY2161" s="264" t="s">
        <v>202</v>
      </c>
    </row>
    <row r="2162" s="13" customFormat="1">
      <c r="A2162" s="13"/>
      <c r="B2162" s="243"/>
      <c r="C2162" s="244"/>
      <c r="D2162" s="245" t="s">
        <v>211</v>
      </c>
      <c r="E2162" s="246" t="s">
        <v>1</v>
      </c>
      <c r="F2162" s="247" t="s">
        <v>714</v>
      </c>
      <c r="G2162" s="244"/>
      <c r="H2162" s="246" t="s">
        <v>1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3" t="s">
        <v>211</v>
      </c>
      <c r="AU2162" s="253" t="s">
        <v>82</v>
      </c>
      <c r="AV2162" s="13" t="s">
        <v>80</v>
      </c>
      <c r="AW2162" s="13" t="s">
        <v>30</v>
      </c>
      <c r="AX2162" s="13" t="s">
        <v>73</v>
      </c>
      <c r="AY2162" s="253" t="s">
        <v>202</v>
      </c>
    </row>
    <row r="2163" s="14" customFormat="1">
      <c r="A2163" s="14"/>
      <c r="B2163" s="254"/>
      <c r="C2163" s="255"/>
      <c r="D2163" s="245" t="s">
        <v>211</v>
      </c>
      <c r="E2163" s="256" t="s">
        <v>1</v>
      </c>
      <c r="F2163" s="257" t="s">
        <v>2515</v>
      </c>
      <c r="G2163" s="255"/>
      <c r="H2163" s="258">
        <v>14.24</v>
      </c>
      <c r="I2163" s="259"/>
      <c r="J2163" s="255"/>
      <c r="K2163" s="255"/>
      <c r="L2163" s="260"/>
      <c r="M2163" s="261"/>
      <c r="N2163" s="262"/>
      <c r="O2163" s="262"/>
      <c r="P2163" s="262"/>
      <c r="Q2163" s="262"/>
      <c r="R2163" s="262"/>
      <c r="S2163" s="262"/>
      <c r="T2163" s="26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4" t="s">
        <v>211</v>
      </c>
      <c r="AU2163" s="264" t="s">
        <v>82</v>
      </c>
      <c r="AV2163" s="14" t="s">
        <v>82</v>
      </c>
      <c r="AW2163" s="14" t="s">
        <v>30</v>
      </c>
      <c r="AX2163" s="14" t="s">
        <v>73</v>
      </c>
      <c r="AY2163" s="264" t="s">
        <v>202</v>
      </c>
    </row>
    <row r="2164" s="13" customFormat="1">
      <c r="A2164" s="13"/>
      <c r="B2164" s="243"/>
      <c r="C2164" s="244"/>
      <c r="D2164" s="245" t="s">
        <v>211</v>
      </c>
      <c r="E2164" s="246" t="s">
        <v>1</v>
      </c>
      <c r="F2164" s="247" t="s">
        <v>716</v>
      </c>
      <c r="G2164" s="244"/>
      <c r="H2164" s="246" t="s">
        <v>1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3" t="s">
        <v>211</v>
      </c>
      <c r="AU2164" s="253" t="s">
        <v>82</v>
      </c>
      <c r="AV2164" s="13" t="s">
        <v>80</v>
      </c>
      <c r="AW2164" s="13" t="s">
        <v>30</v>
      </c>
      <c r="AX2164" s="13" t="s">
        <v>73</v>
      </c>
      <c r="AY2164" s="253" t="s">
        <v>202</v>
      </c>
    </row>
    <row r="2165" s="14" customFormat="1">
      <c r="A2165" s="14"/>
      <c r="B2165" s="254"/>
      <c r="C2165" s="255"/>
      <c r="D2165" s="245" t="s">
        <v>211</v>
      </c>
      <c r="E2165" s="256" t="s">
        <v>1</v>
      </c>
      <c r="F2165" s="257" t="s">
        <v>2516</v>
      </c>
      <c r="G2165" s="255"/>
      <c r="H2165" s="258">
        <v>1.0800000000000001</v>
      </c>
      <c r="I2165" s="259"/>
      <c r="J2165" s="255"/>
      <c r="K2165" s="255"/>
      <c r="L2165" s="260"/>
      <c r="M2165" s="261"/>
      <c r="N2165" s="262"/>
      <c r="O2165" s="262"/>
      <c r="P2165" s="262"/>
      <c r="Q2165" s="262"/>
      <c r="R2165" s="262"/>
      <c r="S2165" s="262"/>
      <c r="T2165" s="263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4" t="s">
        <v>211</v>
      </c>
      <c r="AU2165" s="264" t="s">
        <v>82</v>
      </c>
      <c r="AV2165" s="14" t="s">
        <v>82</v>
      </c>
      <c r="AW2165" s="14" t="s">
        <v>30</v>
      </c>
      <c r="AX2165" s="14" t="s">
        <v>73</v>
      </c>
      <c r="AY2165" s="264" t="s">
        <v>202</v>
      </c>
    </row>
    <row r="2166" s="15" customFormat="1">
      <c r="A2166" s="15"/>
      <c r="B2166" s="265"/>
      <c r="C2166" s="266"/>
      <c r="D2166" s="245" t="s">
        <v>211</v>
      </c>
      <c r="E2166" s="267" t="s">
        <v>1</v>
      </c>
      <c r="F2166" s="268" t="s">
        <v>222</v>
      </c>
      <c r="G2166" s="266"/>
      <c r="H2166" s="269">
        <v>27.079999999999998</v>
      </c>
      <c r="I2166" s="270"/>
      <c r="J2166" s="266"/>
      <c r="K2166" s="266"/>
      <c r="L2166" s="271"/>
      <c r="M2166" s="272"/>
      <c r="N2166" s="273"/>
      <c r="O2166" s="273"/>
      <c r="P2166" s="273"/>
      <c r="Q2166" s="273"/>
      <c r="R2166" s="273"/>
      <c r="S2166" s="273"/>
      <c r="T2166" s="274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75" t="s">
        <v>211</v>
      </c>
      <c r="AU2166" s="275" t="s">
        <v>82</v>
      </c>
      <c r="AV2166" s="15" t="s">
        <v>209</v>
      </c>
      <c r="AW2166" s="15" t="s">
        <v>30</v>
      </c>
      <c r="AX2166" s="15" t="s">
        <v>80</v>
      </c>
      <c r="AY2166" s="275" t="s">
        <v>202</v>
      </c>
    </row>
    <row r="2167" s="2" customFormat="1" ht="24.15" customHeight="1">
      <c r="A2167" s="40"/>
      <c r="B2167" s="41"/>
      <c r="C2167" s="230" t="s">
        <v>2517</v>
      </c>
      <c r="D2167" s="230" t="s">
        <v>204</v>
      </c>
      <c r="E2167" s="231" t="s">
        <v>2518</v>
      </c>
      <c r="F2167" s="232" t="s">
        <v>2519</v>
      </c>
      <c r="G2167" s="233" t="s">
        <v>844</v>
      </c>
      <c r="H2167" s="234">
        <v>21.620000000000001</v>
      </c>
      <c r="I2167" s="235"/>
      <c r="J2167" s="236">
        <f>ROUND(I2167*H2167,2)</f>
        <v>0</v>
      </c>
      <c r="K2167" s="232" t="s">
        <v>208</v>
      </c>
      <c r="L2167" s="46"/>
      <c r="M2167" s="237" t="s">
        <v>1</v>
      </c>
      <c r="N2167" s="238" t="s">
        <v>38</v>
      </c>
      <c r="O2167" s="93"/>
      <c r="P2167" s="239">
        <f>O2167*H2167</f>
        <v>0</v>
      </c>
      <c r="Q2167" s="239">
        <v>0</v>
      </c>
      <c r="R2167" s="239">
        <f>Q2167*H2167</f>
        <v>0</v>
      </c>
      <c r="S2167" s="239">
        <v>0.01174</v>
      </c>
      <c r="T2167" s="240">
        <f>S2167*H2167</f>
        <v>0.25381880000000001</v>
      </c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R2167" s="241" t="s">
        <v>317</v>
      </c>
      <c r="AT2167" s="241" t="s">
        <v>204</v>
      </c>
      <c r="AU2167" s="241" t="s">
        <v>82</v>
      </c>
      <c r="AY2167" s="19" t="s">
        <v>202</v>
      </c>
      <c r="BE2167" s="242">
        <f>IF(N2167="základní",J2167,0)</f>
        <v>0</v>
      </c>
      <c r="BF2167" s="242">
        <f>IF(N2167="snížená",J2167,0)</f>
        <v>0</v>
      </c>
      <c r="BG2167" s="242">
        <f>IF(N2167="zákl. přenesená",J2167,0)</f>
        <v>0</v>
      </c>
      <c r="BH2167" s="242">
        <f>IF(N2167="sníž. přenesená",J2167,0)</f>
        <v>0</v>
      </c>
      <c r="BI2167" s="242">
        <f>IF(N2167="nulová",J2167,0)</f>
        <v>0</v>
      </c>
      <c r="BJ2167" s="19" t="s">
        <v>80</v>
      </c>
      <c r="BK2167" s="242">
        <f>ROUND(I2167*H2167,2)</f>
        <v>0</v>
      </c>
      <c r="BL2167" s="19" t="s">
        <v>317</v>
      </c>
      <c r="BM2167" s="241" t="s">
        <v>2520</v>
      </c>
    </row>
    <row r="2168" s="13" customFormat="1">
      <c r="A2168" s="13"/>
      <c r="B2168" s="243"/>
      <c r="C2168" s="244"/>
      <c r="D2168" s="245" t="s">
        <v>211</v>
      </c>
      <c r="E2168" s="246" t="s">
        <v>1</v>
      </c>
      <c r="F2168" s="247" t="s">
        <v>741</v>
      </c>
      <c r="G2168" s="244"/>
      <c r="H2168" s="246" t="s">
        <v>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3" t="s">
        <v>211</v>
      </c>
      <c r="AU2168" s="253" t="s">
        <v>82</v>
      </c>
      <c r="AV2168" s="13" t="s">
        <v>80</v>
      </c>
      <c r="AW2168" s="13" t="s">
        <v>30</v>
      </c>
      <c r="AX2168" s="13" t="s">
        <v>73</v>
      </c>
      <c r="AY2168" s="253" t="s">
        <v>202</v>
      </c>
    </row>
    <row r="2169" s="14" customFormat="1">
      <c r="A2169" s="14"/>
      <c r="B2169" s="254"/>
      <c r="C2169" s="255"/>
      <c r="D2169" s="245" t="s">
        <v>211</v>
      </c>
      <c r="E2169" s="256" t="s">
        <v>1</v>
      </c>
      <c r="F2169" s="257" t="s">
        <v>2521</v>
      </c>
      <c r="G2169" s="255"/>
      <c r="H2169" s="258">
        <v>8.0600000000000005</v>
      </c>
      <c r="I2169" s="259"/>
      <c r="J2169" s="255"/>
      <c r="K2169" s="255"/>
      <c r="L2169" s="260"/>
      <c r="M2169" s="261"/>
      <c r="N2169" s="262"/>
      <c r="O2169" s="262"/>
      <c r="P2169" s="262"/>
      <c r="Q2169" s="262"/>
      <c r="R2169" s="262"/>
      <c r="S2169" s="262"/>
      <c r="T2169" s="26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64" t="s">
        <v>211</v>
      </c>
      <c r="AU2169" s="264" t="s">
        <v>82</v>
      </c>
      <c r="AV2169" s="14" t="s">
        <v>82</v>
      </c>
      <c r="AW2169" s="14" t="s">
        <v>30</v>
      </c>
      <c r="AX2169" s="14" t="s">
        <v>73</v>
      </c>
      <c r="AY2169" s="264" t="s">
        <v>202</v>
      </c>
    </row>
    <row r="2170" s="13" customFormat="1">
      <c r="A2170" s="13"/>
      <c r="B2170" s="243"/>
      <c r="C2170" s="244"/>
      <c r="D2170" s="245" t="s">
        <v>211</v>
      </c>
      <c r="E2170" s="246" t="s">
        <v>1</v>
      </c>
      <c r="F2170" s="247" t="s">
        <v>714</v>
      </c>
      <c r="G2170" s="244"/>
      <c r="H2170" s="246" t="s">
        <v>1</v>
      </c>
      <c r="I2170" s="248"/>
      <c r="J2170" s="244"/>
      <c r="K2170" s="244"/>
      <c r="L2170" s="249"/>
      <c r="M2170" s="250"/>
      <c r="N2170" s="251"/>
      <c r="O2170" s="251"/>
      <c r="P2170" s="251"/>
      <c r="Q2170" s="251"/>
      <c r="R2170" s="251"/>
      <c r="S2170" s="251"/>
      <c r="T2170" s="252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3" t="s">
        <v>211</v>
      </c>
      <c r="AU2170" s="253" t="s">
        <v>82</v>
      </c>
      <c r="AV2170" s="13" t="s">
        <v>80</v>
      </c>
      <c r="AW2170" s="13" t="s">
        <v>30</v>
      </c>
      <c r="AX2170" s="13" t="s">
        <v>73</v>
      </c>
      <c r="AY2170" s="253" t="s">
        <v>202</v>
      </c>
    </row>
    <row r="2171" s="14" customFormat="1">
      <c r="A2171" s="14"/>
      <c r="B2171" s="254"/>
      <c r="C2171" s="255"/>
      <c r="D2171" s="245" t="s">
        <v>211</v>
      </c>
      <c r="E2171" s="256" t="s">
        <v>1</v>
      </c>
      <c r="F2171" s="257" t="s">
        <v>2522</v>
      </c>
      <c r="G2171" s="255"/>
      <c r="H2171" s="258">
        <v>10.199999999999999</v>
      </c>
      <c r="I2171" s="259"/>
      <c r="J2171" s="255"/>
      <c r="K2171" s="255"/>
      <c r="L2171" s="260"/>
      <c r="M2171" s="261"/>
      <c r="N2171" s="262"/>
      <c r="O2171" s="262"/>
      <c r="P2171" s="262"/>
      <c r="Q2171" s="262"/>
      <c r="R2171" s="262"/>
      <c r="S2171" s="262"/>
      <c r="T2171" s="26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64" t="s">
        <v>211</v>
      </c>
      <c r="AU2171" s="264" t="s">
        <v>82</v>
      </c>
      <c r="AV2171" s="14" t="s">
        <v>82</v>
      </c>
      <c r="AW2171" s="14" t="s">
        <v>30</v>
      </c>
      <c r="AX2171" s="14" t="s">
        <v>73</v>
      </c>
      <c r="AY2171" s="264" t="s">
        <v>202</v>
      </c>
    </row>
    <row r="2172" s="13" customFormat="1">
      <c r="A2172" s="13"/>
      <c r="B2172" s="243"/>
      <c r="C2172" s="244"/>
      <c r="D2172" s="245" t="s">
        <v>211</v>
      </c>
      <c r="E2172" s="246" t="s">
        <v>1</v>
      </c>
      <c r="F2172" s="247" t="s">
        <v>716</v>
      </c>
      <c r="G2172" s="244"/>
      <c r="H2172" s="246" t="s">
        <v>1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3" t="s">
        <v>211</v>
      </c>
      <c r="AU2172" s="253" t="s">
        <v>82</v>
      </c>
      <c r="AV2172" s="13" t="s">
        <v>80</v>
      </c>
      <c r="AW2172" s="13" t="s">
        <v>30</v>
      </c>
      <c r="AX2172" s="13" t="s">
        <v>73</v>
      </c>
      <c r="AY2172" s="253" t="s">
        <v>202</v>
      </c>
    </row>
    <row r="2173" s="14" customFormat="1">
      <c r="A2173" s="14"/>
      <c r="B2173" s="254"/>
      <c r="C2173" s="255"/>
      <c r="D2173" s="245" t="s">
        <v>211</v>
      </c>
      <c r="E2173" s="256" t="s">
        <v>1</v>
      </c>
      <c r="F2173" s="257" t="s">
        <v>2523</v>
      </c>
      <c r="G2173" s="255"/>
      <c r="H2173" s="258">
        <v>3.3599999999999999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4" t="s">
        <v>211</v>
      </c>
      <c r="AU2173" s="264" t="s">
        <v>82</v>
      </c>
      <c r="AV2173" s="14" t="s">
        <v>82</v>
      </c>
      <c r="AW2173" s="14" t="s">
        <v>30</v>
      </c>
      <c r="AX2173" s="14" t="s">
        <v>73</v>
      </c>
      <c r="AY2173" s="264" t="s">
        <v>202</v>
      </c>
    </row>
    <row r="2174" s="15" customFormat="1">
      <c r="A2174" s="15"/>
      <c r="B2174" s="265"/>
      <c r="C2174" s="266"/>
      <c r="D2174" s="245" t="s">
        <v>211</v>
      </c>
      <c r="E2174" s="267" t="s">
        <v>1</v>
      </c>
      <c r="F2174" s="268" t="s">
        <v>222</v>
      </c>
      <c r="G2174" s="266"/>
      <c r="H2174" s="269">
        <v>21.619999999999997</v>
      </c>
      <c r="I2174" s="270"/>
      <c r="J2174" s="266"/>
      <c r="K2174" s="266"/>
      <c r="L2174" s="271"/>
      <c r="M2174" s="272"/>
      <c r="N2174" s="273"/>
      <c r="O2174" s="273"/>
      <c r="P2174" s="273"/>
      <c r="Q2174" s="273"/>
      <c r="R2174" s="273"/>
      <c r="S2174" s="273"/>
      <c r="T2174" s="274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75" t="s">
        <v>211</v>
      </c>
      <c r="AU2174" s="275" t="s">
        <v>82</v>
      </c>
      <c r="AV2174" s="15" t="s">
        <v>209</v>
      </c>
      <c r="AW2174" s="15" t="s">
        <v>30</v>
      </c>
      <c r="AX2174" s="15" t="s">
        <v>80</v>
      </c>
      <c r="AY2174" s="275" t="s">
        <v>202</v>
      </c>
    </row>
    <row r="2175" s="2" customFormat="1" ht="16.5" customHeight="1">
      <c r="A2175" s="40"/>
      <c r="B2175" s="41"/>
      <c r="C2175" s="230" t="s">
        <v>2524</v>
      </c>
      <c r="D2175" s="230" t="s">
        <v>204</v>
      </c>
      <c r="E2175" s="231" t="s">
        <v>2525</v>
      </c>
      <c r="F2175" s="232" t="s">
        <v>2526</v>
      </c>
      <c r="G2175" s="233" t="s">
        <v>254</v>
      </c>
      <c r="H2175" s="234">
        <v>364.94200000000001</v>
      </c>
      <c r="I2175" s="235"/>
      <c r="J2175" s="236">
        <f>ROUND(I2175*H2175,2)</f>
        <v>0</v>
      </c>
      <c r="K2175" s="232" t="s">
        <v>208</v>
      </c>
      <c r="L2175" s="46"/>
      <c r="M2175" s="237" t="s">
        <v>1</v>
      </c>
      <c r="N2175" s="238" t="s">
        <v>38</v>
      </c>
      <c r="O2175" s="93"/>
      <c r="P2175" s="239">
        <f>O2175*H2175</f>
        <v>0</v>
      </c>
      <c r="Q2175" s="239">
        <v>0.00029999999999999997</v>
      </c>
      <c r="R2175" s="239">
        <f>Q2175*H2175</f>
        <v>0.1094826</v>
      </c>
      <c r="S2175" s="239">
        <v>0</v>
      </c>
      <c r="T2175" s="240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41" t="s">
        <v>317</v>
      </c>
      <c r="AT2175" s="241" t="s">
        <v>204</v>
      </c>
      <c r="AU2175" s="241" t="s">
        <v>82</v>
      </c>
      <c r="AY2175" s="19" t="s">
        <v>202</v>
      </c>
      <c r="BE2175" s="242">
        <f>IF(N2175="základní",J2175,0)</f>
        <v>0</v>
      </c>
      <c r="BF2175" s="242">
        <f>IF(N2175="snížená",J2175,0)</f>
        <v>0</v>
      </c>
      <c r="BG2175" s="242">
        <f>IF(N2175="zákl. přenesená",J2175,0)</f>
        <v>0</v>
      </c>
      <c r="BH2175" s="242">
        <f>IF(N2175="sníž. přenesená",J2175,0)</f>
        <v>0</v>
      </c>
      <c r="BI2175" s="242">
        <f>IF(N2175="nulová",J2175,0)</f>
        <v>0</v>
      </c>
      <c r="BJ2175" s="19" t="s">
        <v>80</v>
      </c>
      <c r="BK2175" s="242">
        <f>ROUND(I2175*H2175,2)</f>
        <v>0</v>
      </c>
      <c r="BL2175" s="19" t="s">
        <v>317</v>
      </c>
      <c r="BM2175" s="241" t="s">
        <v>2527</v>
      </c>
    </row>
    <row r="2176" s="2" customFormat="1" ht="24.15" customHeight="1">
      <c r="A2176" s="40"/>
      <c r="B2176" s="41"/>
      <c r="C2176" s="230" t="s">
        <v>2528</v>
      </c>
      <c r="D2176" s="230" t="s">
        <v>204</v>
      </c>
      <c r="E2176" s="231" t="s">
        <v>2529</v>
      </c>
      <c r="F2176" s="232" t="s">
        <v>2530</v>
      </c>
      <c r="G2176" s="233" t="s">
        <v>254</v>
      </c>
      <c r="H2176" s="234">
        <v>32.409999999999997</v>
      </c>
      <c r="I2176" s="235"/>
      <c r="J2176" s="236">
        <f>ROUND(I2176*H2176,2)</f>
        <v>0</v>
      </c>
      <c r="K2176" s="232" t="s">
        <v>208</v>
      </c>
      <c r="L2176" s="46"/>
      <c r="M2176" s="237" t="s">
        <v>1</v>
      </c>
      <c r="N2176" s="238" t="s">
        <v>38</v>
      </c>
      <c r="O2176" s="93"/>
      <c r="P2176" s="239">
        <f>O2176*H2176</f>
        <v>0</v>
      </c>
      <c r="Q2176" s="239">
        <v>0.0015</v>
      </c>
      <c r="R2176" s="239">
        <f>Q2176*H2176</f>
        <v>0.048614999999999998</v>
      </c>
      <c r="S2176" s="239">
        <v>0</v>
      </c>
      <c r="T2176" s="240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41" t="s">
        <v>317</v>
      </c>
      <c r="AT2176" s="241" t="s">
        <v>204</v>
      </c>
      <c r="AU2176" s="241" t="s">
        <v>82</v>
      </c>
      <c r="AY2176" s="19" t="s">
        <v>202</v>
      </c>
      <c r="BE2176" s="242">
        <f>IF(N2176="základní",J2176,0)</f>
        <v>0</v>
      </c>
      <c r="BF2176" s="242">
        <f>IF(N2176="snížená",J2176,0)</f>
        <v>0</v>
      </c>
      <c r="BG2176" s="242">
        <f>IF(N2176="zákl. přenesená",J2176,0)</f>
        <v>0</v>
      </c>
      <c r="BH2176" s="242">
        <f>IF(N2176="sníž. přenesená",J2176,0)</f>
        <v>0</v>
      </c>
      <c r="BI2176" s="242">
        <f>IF(N2176="nulová",J2176,0)</f>
        <v>0</v>
      </c>
      <c r="BJ2176" s="19" t="s">
        <v>80</v>
      </c>
      <c r="BK2176" s="242">
        <f>ROUND(I2176*H2176,2)</f>
        <v>0</v>
      </c>
      <c r="BL2176" s="19" t="s">
        <v>317</v>
      </c>
      <c r="BM2176" s="241" t="s">
        <v>2531</v>
      </c>
    </row>
    <row r="2177" s="13" customFormat="1">
      <c r="A2177" s="13"/>
      <c r="B2177" s="243"/>
      <c r="C2177" s="244"/>
      <c r="D2177" s="245" t="s">
        <v>211</v>
      </c>
      <c r="E2177" s="246" t="s">
        <v>1</v>
      </c>
      <c r="F2177" s="247" t="s">
        <v>242</v>
      </c>
      <c r="G2177" s="244"/>
      <c r="H2177" s="246" t="s">
        <v>1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3" t="s">
        <v>211</v>
      </c>
      <c r="AU2177" s="253" t="s">
        <v>82</v>
      </c>
      <c r="AV2177" s="13" t="s">
        <v>80</v>
      </c>
      <c r="AW2177" s="13" t="s">
        <v>30</v>
      </c>
      <c r="AX2177" s="13" t="s">
        <v>73</v>
      </c>
      <c r="AY2177" s="253" t="s">
        <v>202</v>
      </c>
    </row>
    <row r="2178" s="14" customFormat="1">
      <c r="A2178" s="14"/>
      <c r="B2178" s="254"/>
      <c r="C2178" s="255"/>
      <c r="D2178" s="245" t="s">
        <v>211</v>
      </c>
      <c r="E2178" s="256" t="s">
        <v>1</v>
      </c>
      <c r="F2178" s="257" t="s">
        <v>964</v>
      </c>
      <c r="G2178" s="255"/>
      <c r="H2178" s="258">
        <v>14.4</v>
      </c>
      <c r="I2178" s="259"/>
      <c r="J2178" s="255"/>
      <c r="K2178" s="255"/>
      <c r="L2178" s="260"/>
      <c r="M2178" s="261"/>
      <c r="N2178" s="262"/>
      <c r="O2178" s="262"/>
      <c r="P2178" s="262"/>
      <c r="Q2178" s="262"/>
      <c r="R2178" s="262"/>
      <c r="S2178" s="262"/>
      <c r="T2178" s="26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64" t="s">
        <v>211</v>
      </c>
      <c r="AU2178" s="264" t="s">
        <v>82</v>
      </c>
      <c r="AV2178" s="14" t="s">
        <v>82</v>
      </c>
      <c r="AW2178" s="14" t="s">
        <v>30</v>
      </c>
      <c r="AX2178" s="14" t="s">
        <v>73</v>
      </c>
      <c r="AY2178" s="264" t="s">
        <v>202</v>
      </c>
    </row>
    <row r="2179" s="13" customFormat="1">
      <c r="A2179" s="13"/>
      <c r="B2179" s="243"/>
      <c r="C2179" s="244"/>
      <c r="D2179" s="245" t="s">
        <v>211</v>
      </c>
      <c r="E2179" s="246" t="s">
        <v>1</v>
      </c>
      <c r="F2179" s="247" t="s">
        <v>754</v>
      </c>
      <c r="G2179" s="244"/>
      <c r="H2179" s="246" t="s">
        <v>1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3" t="s">
        <v>211</v>
      </c>
      <c r="AU2179" s="253" t="s">
        <v>82</v>
      </c>
      <c r="AV2179" s="13" t="s">
        <v>80</v>
      </c>
      <c r="AW2179" s="13" t="s">
        <v>30</v>
      </c>
      <c r="AX2179" s="13" t="s">
        <v>73</v>
      </c>
      <c r="AY2179" s="253" t="s">
        <v>202</v>
      </c>
    </row>
    <row r="2180" s="14" customFormat="1">
      <c r="A2180" s="14"/>
      <c r="B2180" s="254"/>
      <c r="C2180" s="255"/>
      <c r="D2180" s="245" t="s">
        <v>211</v>
      </c>
      <c r="E2180" s="256" t="s">
        <v>1</v>
      </c>
      <c r="F2180" s="257" t="s">
        <v>1000</v>
      </c>
      <c r="G2180" s="255"/>
      <c r="H2180" s="258">
        <v>14.460000000000001</v>
      </c>
      <c r="I2180" s="259"/>
      <c r="J2180" s="255"/>
      <c r="K2180" s="255"/>
      <c r="L2180" s="260"/>
      <c r="M2180" s="261"/>
      <c r="N2180" s="262"/>
      <c r="O2180" s="262"/>
      <c r="P2180" s="262"/>
      <c r="Q2180" s="262"/>
      <c r="R2180" s="262"/>
      <c r="S2180" s="262"/>
      <c r="T2180" s="26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4" t="s">
        <v>211</v>
      </c>
      <c r="AU2180" s="264" t="s">
        <v>82</v>
      </c>
      <c r="AV2180" s="14" t="s">
        <v>82</v>
      </c>
      <c r="AW2180" s="14" t="s">
        <v>30</v>
      </c>
      <c r="AX2180" s="14" t="s">
        <v>73</v>
      </c>
      <c r="AY2180" s="264" t="s">
        <v>202</v>
      </c>
    </row>
    <row r="2181" s="13" customFormat="1">
      <c r="A2181" s="13"/>
      <c r="B2181" s="243"/>
      <c r="C2181" s="244"/>
      <c r="D2181" s="245" t="s">
        <v>211</v>
      </c>
      <c r="E2181" s="246" t="s">
        <v>1</v>
      </c>
      <c r="F2181" s="247" t="s">
        <v>716</v>
      </c>
      <c r="G2181" s="244"/>
      <c r="H2181" s="246" t="s">
        <v>1</v>
      </c>
      <c r="I2181" s="248"/>
      <c r="J2181" s="244"/>
      <c r="K2181" s="244"/>
      <c r="L2181" s="249"/>
      <c r="M2181" s="250"/>
      <c r="N2181" s="251"/>
      <c r="O2181" s="251"/>
      <c r="P2181" s="251"/>
      <c r="Q2181" s="251"/>
      <c r="R2181" s="251"/>
      <c r="S2181" s="251"/>
      <c r="T2181" s="25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3" t="s">
        <v>211</v>
      </c>
      <c r="AU2181" s="253" t="s">
        <v>82</v>
      </c>
      <c r="AV2181" s="13" t="s">
        <v>80</v>
      </c>
      <c r="AW2181" s="13" t="s">
        <v>30</v>
      </c>
      <c r="AX2181" s="13" t="s">
        <v>73</v>
      </c>
      <c r="AY2181" s="253" t="s">
        <v>202</v>
      </c>
    </row>
    <row r="2182" s="14" customFormat="1">
      <c r="A2182" s="14"/>
      <c r="B2182" s="254"/>
      <c r="C2182" s="255"/>
      <c r="D2182" s="245" t="s">
        <v>211</v>
      </c>
      <c r="E2182" s="256" t="s">
        <v>1</v>
      </c>
      <c r="F2182" s="257" t="s">
        <v>717</v>
      </c>
      <c r="G2182" s="255"/>
      <c r="H2182" s="258">
        <v>1.3600000000000001</v>
      </c>
      <c r="I2182" s="259"/>
      <c r="J2182" s="255"/>
      <c r="K2182" s="255"/>
      <c r="L2182" s="260"/>
      <c r="M2182" s="261"/>
      <c r="N2182" s="262"/>
      <c r="O2182" s="262"/>
      <c r="P2182" s="262"/>
      <c r="Q2182" s="262"/>
      <c r="R2182" s="262"/>
      <c r="S2182" s="262"/>
      <c r="T2182" s="26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4" t="s">
        <v>211</v>
      </c>
      <c r="AU2182" s="264" t="s">
        <v>82</v>
      </c>
      <c r="AV2182" s="14" t="s">
        <v>82</v>
      </c>
      <c r="AW2182" s="14" t="s">
        <v>30</v>
      </c>
      <c r="AX2182" s="14" t="s">
        <v>73</v>
      </c>
      <c r="AY2182" s="264" t="s">
        <v>202</v>
      </c>
    </row>
    <row r="2183" s="13" customFormat="1">
      <c r="A2183" s="13"/>
      <c r="B2183" s="243"/>
      <c r="C2183" s="244"/>
      <c r="D2183" s="245" t="s">
        <v>211</v>
      </c>
      <c r="E2183" s="246" t="s">
        <v>1</v>
      </c>
      <c r="F2183" s="247" t="s">
        <v>799</v>
      </c>
      <c r="G2183" s="244"/>
      <c r="H2183" s="246" t="s">
        <v>1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3" t="s">
        <v>211</v>
      </c>
      <c r="AU2183" s="253" t="s">
        <v>82</v>
      </c>
      <c r="AV2183" s="13" t="s">
        <v>80</v>
      </c>
      <c r="AW2183" s="13" t="s">
        <v>30</v>
      </c>
      <c r="AX2183" s="13" t="s">
        <v>73</v>
      </c>
      <c r="AY2183" s="253" t="s">
        <v>202</v>
      </c>
    </row>
    <row r="2184" s="14" customFormat="1">
      <c r="A2184" s="14"/>
      <c r="B2184" s="254"/>
      <c r="C2184" s="255"/>
      <c r="D2184" s="245" t="s">
        <v>211</v>
      </c>
      <c r="E2184" s="256" t="s">
        <v>1</v>
      </c>
      <c r="F2184" s="257" t="s">
        <v>1001</v>
      </c>
      <c r="G2184" s="255"/>
      <c r="H2184" s="258">
        <v>2.1899999999999999</v>
      </c>
      <c r="I2184" s="259"/>
      <c r="J2184" s="255"/>
      <c r="K2184" s="255"/>
      <c r="L2184" s="260"/>
      <c r="M2184" s="261"/>
      <c r="N2184" s="262"/>
      <c r="O2184" s="262"/>
      <c r="P2184" s="262"/>
      <c r="Q2184" s="262"/>
      <c r="R2184" s="262"/>
      <c r="S2184" s="262"/>
      <c r="T2184" s="26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4" t="s">
        <v>211</v>
      </c>
      <c r="AU2184" s="264" t="s">
        <v>82</v>
      </c>
      <c r="AV2184" s="14" t="s">
        <v>82</v>
      </c>
      <c r="AW2184" s="14" t="s">
        <v>30</v>
      </c>
      <c r="AX2184" s="14" t="s">
        <v>73</v>
      </c>
      <c r="AY2184" s="264" t="s">
        <v>202</v>
      </c>
    </row>
    <row r="2185" s="15" customFormat="1">
      <c r="A2185" s="15"/>
      <c r="B2185" s="265"/>
      <c r="C2185" s="266"/>
      <c r="D2185" s="245" t="s">
        <v>211</v>
      </c>
      <c r="E2185" s="267" t="s">
        <v>1</v>
      </c>
      <c r="F2185" s="268" t="s">
        <v>222</v>
      </c>
      <c r="G2185" s="266"/>
      <c r="H2185" s="269">
        <v>32.409999999999997</v>
      </c>
      <c r="I2185" s="270"/>
      <c r="J2185" s="266"/>
      <c r="K2185" s="266"/>
      <c r="L2185" s="271"/>
      <c r="M2185" s="272"/>
      <c r="N2185" s="273"/>
      <c r="O2185" s="273"/>
      <c r="P2185" s="273"/>
      <c r="Q2185" s="273"/>
      <c r="R2185" s="273"/>
      <c r="S2185" s="273"/>
      <c r="T2185" s="27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75" t="s">
        <v>211</v>
      </c>
      <c r="AU2185" s="275" t="s">
        <v>82</v>
      </c>
      <c r="AV2185" s="15" t="s">
        <v>209</v>
      </c>
      <c r="AW2185" s="15" t="s">
        <v>30</v>
      </c>
      <c r="AX2185" s="15" t="s">
        <v>80</v>
      </c>
      <c r="AY2185" s="275" t="s">
        <v>202</v>
      </c>
    </row>
    <row r="2186" s="2" customFormat="1" ht="16.5" customHeight="1">
      <c r="A2186" s="40"/>
      <c r="B2186" s="41"/>
      <c r="C2186" s="230" t="s">
        <v>2532</v>
      </c>
      <c r="D2186" s="230" t="s">
        <v>204</v>
      </c>
      <c r="E2186" s="231" t="s">
        <v>2533</v>
      </c>
      <c r="F2186" s="232" t="s">
        <v>2534</v>
      </c>
      <c r="G2186" s="233" t="s">
        <v>844</v>
      </c>
      <c r="H2186" s="234">
        <v>53.68</v>
      </c>
      <c r="I2186" s="235"/>
      <c r="J2186" s="236">
        <f>ROUND(I2186*H2186,2)</f>
        <v>0</v>
      </c>
      <c r="K2186" s="232" t="s">
        <v>208</v>
      </c>
      <c r="L2186" s="46"/>
      <c r="M2186" s="237" t="s">
        <v>1</v>
      </c>
      <c r="N2186" s="238" t="s">
        <v>38</v>
      </c>
      <c r="O2186" s="93"/>
      <c r="P2186" s="239">
        <f>O2186*H2186</f>
        <v>0</v>
      </c>
      <c r="Q2186" s="239">
        <v>0.00032200000000000002</v>
      </c>
      <c r="R2186" s="239">
        <f>Q2186*H2186</f>
        <v>0.017284960000000002</v>
      </c>
      <c r="S2186" s="239">
        <v>0</v>
      </c>
      <c r="T2186" s="240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41" t="s">
        <v>317</v>
      </c>
      <c r="AT2186" s="241" t="s">
        <v>204</v>
      </c>
      <c r="AU2186" s="241" t="s">
        <v>82</v>
      </c>
      <c r="AY2186" s="19" t="s">
        <v>202</v>
      </c>
      <c r="BE2186" s="242">
        <f>IF(N2186="základní",J2186,0)</f>
        <v>0</v>
      </c>
      <c r="BF2186" s="242">
        <f>IF(N2186="snížená",J2186,0)</f>
        <v>0</v>
      </c>
      <c r="BG2186" s="242">
        <f>IF(N2186="zákl. přenesená",J2186,0)</f>
        <v>0</v>
      </c>
      <c r="BH2186" s="242">
        <f>IF(N2186="sníž. přenesená",J2186,0)</f>
        <v>0</v>
      </c>
      <c r="BI2186" s="242">
        <f>IF(N2186="nulová",J2186,0)</f>
        <v>0</v>
      </c>
      <c r="BJ2186" s="19" t="s">
        <v>80</v>
      </c>
      <c r="BK2186" s="242">
        <f>ROUND(I2186*H2186,2)</f>
        <v>0</v>
      </c>
      <c r="BL2186" s="19" t="s">
        <v>317</v>
      </c>
      <c r="BM2186" s="241" t="s">
        <v>2535</v>
      </c>
    </row>
    <row r="2187" s="13" customFormat="1">
      <c r="A2187" s="13"/>
      <c r="B2187" s="243"/>
      <c r="C2187" s="244"/>
      <c r="D2187" s="245" t="s">
        <v>211</v>
      </c>
      <c r="E2187" s="246" t="s">
        <v>1</v>
      </c>
      <c r="F2187" s="247" t="s">
        <v>242</v>
      </c>
      <c r="G2187" s="244"/>
      <c r="H2187" s="246" t="s">
        <v>1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3" t="s">
        <v>211</v>
      </c>
      <c r="AU2187" s="253" t="s">
        <v>82</v>
      </c>
      <c r="AV2187" s="13" t="s">
        <v>80</v>
      </c>
      <c r="AW2187" s="13" t="s">
        <v>30</v>
      </c>
      <c r="AX2187" s="13" t="s">
        <v>73</v>
      </c>
      <c r="AY2187" s="253" t="s">
        <v>202</v>
      </c>
    </row>
    <row r="2188" s="14" customFormat="1">
      <c r="A2188" s="14"/>
      <c r="B2188" s="254"/>
      <c r="C2188" s="255"/>
      <c r="D2188" s="245" t="s">
        <v>211</v>
      </c>
      <c r="E2188" s="256" t="s">
        <v>1</v>
      </c>
      <c r="F2188" s="257" t="s">
        <v>1628</v>
      </c>
      <c r="G2188" s="255"/>
      <c r="H2188" s="258">
        <v>23.949999999999999</v>
      </c>
      <c r="I2188" s="259"/>
      <c r="J2188" s="255"/>
      <c r="K2188" s="255"/>
      <c r="L2188" s="260"/>
      <c r="M2188" s="261"/>
      <c r="N2188" s="262"/>
      <c r="O2188" s="262"/>
      <c r="P2188" s="262"/>
      <c r="Q2188" s="262"/>
      <c r="R2188" s="262"/>
      <c r="S2188" s="262"/>
      <c r="T2188" s="26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4" t="s">
        <v>211</v>
      </c>
      <c r="AU2188" s="264" t="s">
        <v>82</v>
      </c>
      <c r="AV2188" s="14" t="s">
        <v>82</v>
      </c>
      <c r="AW2188" s="14" t="s">
        <v>30</v>
      </c>
      <c r="AX2188" s="14" t="s">
        <v>73</v>
      </c>
      <c r="AY2188" s="264" t="s">
        <v>202</v>
      </c>
    </row>
    <row r="2189" s="13" customFormat="1">
      <c r="A2189" s="13"/>
      <c r="B2189" s="243"/>
      <c r="C2189" s="244"/>
      <c r="D2189" s="245" t="s">
        <v>211</v>
      </c>
      <c r="E2189" s="246" t="s">
        <v>1</v>
      </c>
      <c r="F2189" s="247" t="s">
        <v>754</v>
      </c>
      <c r="G2189" s="244"/>
      <c r="H2189" s="246" t="s">
        <v>1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3" t="s">
        <v>211</v>
      </c>
      <c r="AU2189" s="253" t="s">
        <v>82</v>
      </c>
      <c r="AV2189" s="13" t="s">
        <v>80</v>
      </c>
      <c r="AW2189" s="13" t="s">
        <v>30</v>
      </c>
      <c r="AX2189" s="13" t="s">
        <v>73</v>
      </c>
      <c r="AY2189" s="253" t="s">
        <v>202</v>
      </c>
    </row>
    <row r="2190" s="14" customFormat="1">
      <c r="A2190" s="14"/>
      <c r="B2190" s="254"/>
      <c r="C2190" s="255"/>
      <c r="D2190" s="245" t="s">
        <v>211</v>
      </c>
      <c r="E2190" s="256" t="s">
        <v>1</v>
      </c>
      <c r="F2190" s="257" t="s">
        <v>1631</v>
      </c>
      <c r="G2190" s="255"/>
      <c r="H2190" s="258">
        <v>20.079999999999998</v>
      </c>
      <c r="I2190" s="259"/>
      <c r="J2190" s="255"/>
      <c r="K2190" s="255"/>
      <c r="L2190" s="260"/>
      <c r="M2190" s="261"/>
      <c r="N2190" s="262"/>
      <c r="O2190" s="262"/>
      <c r="P2190" s="262"/>
      <c r="Q2190" s="262"/>
      <c r="R2190" s="262"/>
      <c r="S2190" s="262"/>
      <c r="T2190" s="26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4" t="s">
        <v>211</v>
      </c>
      <c r="AU2190" s="264" t="s">
        <v>82</v>
      </c>
      <c r="AV2190" s="14" t="s">
        <v>82</v>
      </c>
      <c r="AW2190" s="14" t="s">
        <v>30</v>
      </c>
      <c r="AX2190" s="14" t="s">
        <v>73</v>
      </c>
      <c r="AY2190" s="264" t="s">
        <v>202</v>
      </c>
    </row>
    <row r="2191" s="13" customFormat="1">
      <c r="A2191" s="13"/>
      <c r="B2191" s="243"/>
      <c r="C2191" s="244"/>
      <c r="D2191" s="245" t="s">
        <v>211</v>
      </c>
      <c r="E2191" s="246" t="s">
        <v>1</v>
      </c>
      <c r="F2191" s="247" t="s">
        <v>716</v>
      </c>
      <c r="G2191" s="244"/>
      <c r="H2191" s="246" t="s">
        <v>1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3" t="s">
        <v>211</v>
      </c>
      <c r="AU2191" s="253" t="s">
        <v>82</v>
      </c>
      <c r="AV2191" s="13" t="s">
        <v>80</v>
      </c>
      <c r="AW2191" s="13" t="s">
        <v>30</v>
      </c>
      <c r="AX2191" s="13" t="s">
        <v>73</v>
      </c>
      <c r="AY2191" s="253" t="s">
        <v>202</v>
      </c>
    </row>
    <row r="2192" s="14" customFormat="1">
      <c r="A2192" s="14"/>
      <c r="B2192" s="254"/>
      <c r="C2192" s="255"/>
      <c r="D2192" s="245" t="s">
        <v>211</v>
      </c>
      <c r="E2192" s="256" t="s">
        <v>1</v>
      </c>
      <c r="F2192" s="257" t="s">
        <v>1637</v>
      </c>
      <c r="G2192" s="255"/>
      <c r="H2192" s="258">
        <v>3.9100000000000001</v>
      </c>
      <c r="I2192" s="259"/>
      <c r="J2192" s="255"/>
      <c r="K2192" s="255"/>
      <c r="L2192" s="260"/>
      <c r="M2192" s="261"/>
      <c r="N2192" s="262"/>
      <c r="O2192" s="262"/>
      <c r="P2192" s="262"/>
      <c r="Q2192" s="262"/>
      <c r="R2192" s="262"/>
      <c r="S2192" s="262"/>
      <c r="T2192" s="263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64" t="s">
        <v>211</v>
      </c>
      <c r="AU2192" s="264" t="s">
        <v>82</v>
      </c>
      <c r="AV2192" s="14" t="s">
        <v>82</v>
      </c>
      <c r="AW2192" s="14" t="s">
        <v>30</v>
      </c>
      <c r="AX2192" s="14" t="s">
        <v>73</v>
      </c>
      <c r="AY2192" s="264" t="s">
        <v>202</v>
      </c>
    </row>
    <row r="2193" s="13" customFormat="1">
      <c r="A2193" s="13"/>
      <c r="B2193" s="243"/>
      <c r="C2193" s="244"/>
      <c r="D2193" s="245" t="s">
        <v>211</v>
      </c>
      <c r="E2193" s="246" t="s">
        <v>1</v>
      </c>
      <c r="F2193" s="247" t="s">
        <v>799</v>
      </c>
      <c r="G2193" s="244"/>
      <c r="H2193" s="246" t="s">
        <v>1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3" t="s">
        <v>211</v>
      </c>
      <c r="AU2193" s="253" t="s">
        <v>82</v>
      </c>
      <c r="AV2193" s="13" t="s">
        <v>80</v>
      </c>
      <c r="AW2193" s="13" t="s">
        <v>30</v>
      </c>
      <c r="AX2193" s="13" t="s">
        <v>73</v>
      </c>
      <c r="AY2193" s="253" t="s">
        <v>202</v>
      </c>
    </row>
    <row r="2194" s="14" customFormat="1">
      <c r="A2194" s="14"/>
      <c r="B2194" s="254"/>
      <c r="C2194" s="255"/>
      <c r="D2194" s="245" t="s">
        <v>211</v>
      </c>
      <c r="E2194" s="256" t="s">
        <v>1</v>
      </c>
      <c r="F2194" s="257" t="s">
        <v>2536</v>
      </c>
      <c r="G2194" s="255"/>
      <c r="H2194" s="258">
        <v>5.7400000000000002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4" t="s">
        <v>211</v>
      </c>
      <c r="AU2194" s="264" t="s">
        <v>82</v>
      </c>
      <c r="AV2194" s="14" t="s">
        <v>82</v>
      </c>
      <c r="AW2194" s="14" t="s">
        <v>30</v>
      </c>
      <c r="AX2194" s="14" t="s">
        <v>73</v>
      </c>
      <c r="AY2194" s="264" t="s">
        <v>202</v>
      </c>
    </row>
    <row r="2195" s="15" customFormat="1">
      <c r="A2195" s="15"/>
      <c r="B2195" s="265"/>
      <c r="C2195" s="266"/>
      <c r="D2195" s="245" t="s">
        <v>211</v>
      </c>
      <c r="E2195" s="267" t="s">
        <v>1</v>
      </c>
      <c r="F2195" s="268" t="s">
        <v>222</v>
      </c>
      <c r="G2195" s="266"/>
      <c r="H2195" s="269">
        <v>53.68</v>
      </c>
      <c r="I2195" s="270"/>
      <c r="J2195" s="266"/>
      <c r="K2195" s="266"/>
      <c r="L2195" s="271"/>
      <c r="M2195" s="272"/>
      <c r="N2195" s="273"/>
      <c r="O2195" s="273"/>
      <c r="P2195" s="273"/>
      <c r="Q2195" s="273"/>
      <c r="R2195" s="273"/>
      <c r="S2195" s="273"/>
      <c r="T2195" s="274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75" t="s">
        <v>211</v>
      </c>
      <c r="AU2195" s="275" t="s">
        <v>82</v>
      </c>
      <c r="AV2195" s="15" t="s">
        <v>209</v>
      </c>
      <c r="AW2195" s="15" t="s">
        <v>30</v>
      </c>
      <c r="AX2195" s="15" t="s">
        <v>80</v>
      </c>
      <c r="AY2195" s="275" t="s">
        <v>202</v>
      </c>
    </row>
    <row r="2196" s="2" customFormat="1" ht="24.15" customHeight="1">
      <c r="A2196" s="40"/>
      <c r="B2196" s="41"/>
      <c r="C2196" s="230" t="s">
        <v>2537</v>
      </c>
      <c r="D2196" s="230" t="s">
        <v>204</v>
      </c>
      <c r="E2196" s="231" t="s">
        <v>2538</v>
      </c>
      <c r="F2196" s="232" t="s">
        <v>2539</v>
      </c>
      <c r="G2196" s="233" t="s">
        <v>254</v>
      </c>
      <c r="H2196" s="234">
        <v>364.94200000000001</v>
      </c>
      <c r="I2196" s="235"/>
      <c r="J2196" s="236">
        <f>ROUND(I2196*H2196,2)</f>
        <v>0</v>
      </c>
      <c r="K2196" s="232" t="s">
        <v>208</v>
      </c>
      <c r="L2196" s="46"/>
      <c r="M2196" s="237" t="s">
        <v>1</v>
      </c>
      <c r="N2196" s="238" t="s">
        <v>38</v>
      </c>
      <c r="O2196" s="93"/>
      <c r="P2196" s="239">
        <f>O2196*H2196</f>
        <v>0</v>
      </c>
      <c r="Q2196" s="239">
        <v>0.0063</v>
      </c>
      <c r="R2196" s="239">
        <f>Q2196*H2196</f>
        <v>2.2991345999999999</v>
      </c>
      <c r="S2196" s="239">
        <v>0</v>
      </c>
      <c r="T2196" s="240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41" t="s">
        <v>317</v>
      </c>
      <c r="AT2196" s="241" t="s">
        <v>204</v>
      </c>
      <c r="AU2196" s="241" t="s">
        <v>82</v>
      </c>
      <c r="AY2196" s="19" t="s">
        <v>202</v>
      </c>
      <c r="BE2196" s="242">
        <f>IF(N2196="základní",J2196,0)</f>
        <v>0</v>
      </c>
      <c r="BF2196" s="242">
        <f>IF(N2196="snížená",J2196,0)</f>
        <v>0</v>
      </c>
      <c r="BG2196" s="242">
        <f>IF(N2196="zákl. přenesená",J2196,0)</f>
        <v>0</v>
      </c>
      <c r="BH2196" s="242">
        <f>IF(N2196="sníž. přenesená",J2196,0)</f>
        <v>0</v>
      </c>
      <c r="BI2196" s="242">
        <f>IF(N2196="nulová",J2196,0)</f>
        <v>0</v>
      </c>
      <c r="BJ2196" s="19" t="s">
        <v>80</v>
      </c>
      <c r="BK2196" s="242">
        <f>ROUND(I2196*H2196,2)</f>
        <v>0</v>
      </c>
      <c r="BL2196" s="19" t="s">
        <v>317</v>
      </c>
      <c r="BM2196" s="241" t="s">
        <v>2540</v>
      </c>
    </row>
    <row r="2197" s="13" customFormat="1">
      <c r="A2197" s="13"/>
      <c r="B2197" s="243"/>
      <c r="C2197" s="244"/>
      <c r="D2197" s="245" t="s">
        <v>211</v>
      </c>
      <c r="E2197" s="246" t="s">
        <v>1</v>
      </c>
      <c r="F2197" s="247" t="s">
        <v>736</v>
      </c>
      <c r="G2197" s="244"/>
      <c r="H2197" s="246" t="s">
        <v>1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3" t="s">
        <v>211</v>
      </c>
      <c r="AU2197" s="253" t="s">
        <v>82</v>
      </c>
      <c r="AV2197" s="13" t="s">
        <v>80</v>
      </c>
      <c r="AW2197" s="13" t="s">
        <v>30</v>
      </c>
      <c r="AX2197" s="13" t="s">
        <v>73</v>
      </c>
      <c r="AY2197" s="253" t="s">
        <v>202</v>
      </c>
    </row>
    <row r="2198" s="14" customFormat="1">
      <c r="A2198" s="14"/>
      <c r="B2198" s="254"/>
      <c r="C2198" s="255"/>
      <c r="D2198" s="245" t="s">
        <v>211</v>
      </c>
      <c r="E2198" s="256" t="s">
        <v>1</v>
      </c>
      <c r="F2198" s="257" t="s">
        <v>962</v>
      </c>
      <c r="G2198" s="255"/>
      <c r="H2198" s="258">
        <v>2.9300000000000002</v>
      </c>
      <c r="I2198" s="259"/>
      <c r="J2198" s="255"/>
      <c r="K2198" s="255"/>
      <c r="L2198" s="260"/>
      <c r="M2198" s="261"/>
      <c r="N2198" s="262"/>
      <c r="O2198" s="262"/>
      <c r="P2198" s="262"/>
      <c r="Q2198" s="262"/>
      <c r="R2198" s="262"/>
      <c r="S2198" s="262"/>
      <c r="T2198" s="26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4" t="s">
        <v>211</v>
      </c>
      <c r="AU2198" s="264" t="s">
        <v>82</v>
      </c>
      <c r="AV2198" s="14" t="s">
        <v>82</v>
      </c>
      <c r="AW2198" s="14" t="s">
        <v>30</v>
      </c>
      <c r="AX2198" s="14" t="s">
        <v>73</v>
      </c>
      <c r="AY2198" s="264" t="s">
        <v>202</v>
      </c>
    </row>
    <row r="2199" s="13" customFormat="1">
      <c r="A2199" s="13"/>
      <c r="B2199" s="243"/>
      <c r="C2199" s="244"/>
      <c r="D2199" s="245" t="s">
        <v>211</v>
      </c>
      <c r="E2199" s="246" t="s">
        <v>1</v>
      </c>
      <c r="F2199" s="247" t="s">
        <v>246</v>
      </c>
      <c r="G2199" s="244"/>
      <c r="H2199" s="246" t="s">
        <v>1</v>
      </c>
      <c r="I2199" s="248"/>
      <c r="J2199" s="244"/>
      <c r="K2199" s="244"/>
      <c r="L2199" s="249"/>
      <c r="M2199" s="250"/>
      <c r="N2199" s="251"/>
      <c r="O2199" s="251"/>
      <c r="P2199" s="251"/>
      <c r="Q2199" s="251"/>
      <c r="R2199" s="251"/>
      <c r="S2199" s="251"/>
      <c r="T2199" s="25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3" t="s">
        <v>211</v>
      </c>
      <c r="AU2199" s="253" t="s">
        <v>82</v>
      </c>
      <c r="AV2199" s="13" t="s">
        <v>80</v>
      </c>
      <c r="AW2199" s="13" t="s">
        <v>30</v>
      </c>
      <c r="AX2199" s="13" t="s">
        <v>73</v>
      </c>
      <c r="AY2199" s="253" t="s">
        <v>202</v>
      </c>
    </row>
    <row r="2200" s="14" customFormat="1">
      <c r="A2200" s="14"/>
      <c r="B2200" s="254"/>
      <c r="C2200" s="255"/>
      <c r="D2200" s="245" t="s">
        <v>211</v>
      </c>
      <c r="E2200" s="256" t="s">
        <v>1</v>
      </c>
      <c r="F2200" s="257" t="s">
        <v>963</v>
      </c>
      <c r="G2200" s="255"/>
      <c r="H2200" s="258">
        <v>17.289999999999999</v>
      </c>
      <c r="I2200" s="259"/>
      <c r="J2200" s="255"/>
      <c r="K2200" s="255"/>
      <c r="L2200" s="260"/>
      <c r="M2200" s="261"/>
      <c r="N2200" s="262"/>
      <c r="O2200" s="262"/>
      <c r="P2200" s="262"/>
      <c r="Q2200" s="262"/>
      <c r="R2200" s="262"/>
      <c r="S2200" s="262"/>
      <c r="T2200" s="263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4" t="s">
        <v>211</v>
      </c>
      <c r="AU2200" s="264" t="s">
        <v>82</v>
      </c>
      <c r="AV2200" s="14" t="s">
        <v>82</v>
      </c>
      <c r="AW2200" s="14" t="s">
        <v>30</v>
      </c>
      <c r="AX2200" s="14" t="s">
        <v>73</v>
      </c>
      <c r="AY2200" s="264" t="s">
        <v>202</v>
      </c>
    </row>
    <row r="2201" s="13" customFormat="1">
      <c r="A2201" s="13"/>
      <c r="B2201" s="243"/>
      <c r="C2201" s="244"/>
      <c r="D2201" s="245" t="s">
        <v>211</v>
      </c>
      <c r="E2201" s="246" t="s">
        <v>1</v>
      </c>
      <c r="F2201" s="247" t="s">
        <v>242</v>
      </c>
      <c r="G2201" s="244"/>
      <c r="H2201" s="246" t="s">
        <v>1</v>
      </c>
      <c r="I2201" s="248"/>
      <c r="J2201" s="244"/>
      <c r="K2201" s="244"/>
      <c r="L2201" s="249"/>
      <c r="M2201" s="250"/>
      <c r="N2201" s="251"/>
      <c r="O2201" s="251"/>
      <c r="P2201" s="251"/>
      <c r="Q2201" s="251"/>
      <c r="R2201" s="251"/>
      <c r="S2201" s="251"/>
      <c r="T2201" s="25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3" t="s">
        <v>211</v>
      </c>
      <c r="AU2201" s="253" t="s">
        <v>82</v>
      </c>
      <c r="AV2201" s="13" t="s">
        <v>80</v>
      </c>
      <c r="AW2201" s="13" t="s">
        <v>30</v>
      </c>
      <c r="AX2201" s="13" t="s">
        <v>73</v>
      </c>
      <c r="AY2201" s="253" t="s">
        <v>202</v>
      </c>
    </row>
    <row r="2202" s="14" customFormat="1">
      <c r="A2202" s="14"/>
      <c r="B2202" s="254"/>
      <c r="C2202" s="255"/>
      <c r="D2202" s="245" t="s">
        <v>211</v>
      </c>
      <c r="E2202" s="256" t="s">
        <v>1</v>
      </c>
      <c r="F2202" s="257" t="s">
        <v>964</v>
      </c>
      <c r="G2202" s="255"/>
      <c r="H2202" s="258">
        <v>14.4</v>
      </c>
      <c r="I2202" s="259"/>
      <c r="J2202" s="255"/>
      <c r="K2202" s="255"/>
      <c r="L2202" s="260"/>
      <c r="M2202" s="261"/>
      <c r="N2202" s="262"/>
      <c r="O2202" s="262"/>
      <c r="P2202" s="262"/>
      <c r="Q2202" s="262"/>
      <c r="R2202" s="262"/>
      <c r="S2202" s="262"/>
      <c r="T2202" s="26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4" t="s">
        <v>211</v>
      </c>
      <c r="AU2202" s="264" t="s">
        <v>82</v>
      </c>
      <c r="AV2202" s="14" t="s">
        <v>82</v>
      </c>
      <c r="AW2202" s="14" t="s">
        <v>30</v>
      </c>
      <c r="AX2202" s="14" t="s">
        <v>73</v>
      </c>
      <c r="AY2202" s="264" t="s">
        <v>202</v>
      </c>
    </row>
    <row r="2203" s="13" customFormat="1">
      <c r="A2203" s="13"/>
      <c r="B2203" s="243"/>
      <c r="C2203" s="244"/>
      <c r="D2203" s="245" t="s">
        <v>211</v>
      </c>
      <c r="E2203" s="246" t="s">
        <v>1</v>
      </c>
      <c r="F2203" s="247" t="s">
        <v>249</v>
      </c>
      <c r="G2203" s="244"/>
      <c r="H2203" s="246" t="s">
        <v>1</v>
      </c>
      <c r="I2203" s="248"/>
      <c r="J2203" s="244"/>
      <c r="K2203" s="244"/>
      <c r="L2203" s="249"/>
      <c r="M2203" s="250"/>
      <c r="N2203" s="251"/>
      <c r="O2203" s="251"/>
      <c r="P2203" s="251"/>
      <c r="Q2203" s="251"/>
      <c r="R2203" s="251"/>
      <c r="S2203" s="251"/>
      <c r="T2203" s="252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3" t="s">
        <v>211</v>
      </c>
      <c r="AU2203" s="253" t="s">
        <v>82</v>
      </c>
      <c r="AV2203" s="13" t="s">
        <v>80</v>
      </c>
      <c r="AW2203" s="13" t="s">
        <v>30</v>
      </c>
      <c r="AX2203" s="13" t="s">
        <v>73</v>
      </c>
      <c r="AY2203" s="253" t="s">
        <v>202</v>
      </c>
    </row>
    <row r="2204" s="14" customFormat="1">
      <c r="A2204" s="14"/>
      <c r="B2204" s="254"/>
      <c r="C2204" s="255"/>
      <c r="D2204" s="245" t="s">
        <v>211</v>
      </c>
      <c r="E2204" s="256" t="s">
        <v>1</v>
      </c>
      <c r="F2204" s="257" t="s">
        <v>965</v>
      </c>
      <c r="G2204" s="255"/>
      <c r="H2204" s="258">
        <v>4.3799999999999999</v>
      </c>
      <c r="I2204" s="259"/>
      <c r="J2204" s="255"/>
      <c r="K2204" s="255"/>
      <c r="L2204" s="260"/>
      <c r="M2204" s="261"/>
      <c r="N2204" s="262"/>
      <c r="O2204" s="262"/>
      <c r="P2204" s="262"/>
      <c r="Q2204" s="262"/>
      <c r="R2204" s="262"/>
      <c r="S2204" s="262"/>
      <c r="T2204" s="263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4" t="s">
        <v>211</v>
      </c>
      <c r="AU2204" s="264" t="s">
        <v>82</v>
      </c>
      <c r="AV2204" s="14" t="s">
        <v>82</v>
      </c>
      <c r="AW2204" s="14" t="s">
        <v>30</v>
      </c>
      <c r="AX2204" s="14" t="s">
        <v>73</v>
      </c>
      <c r="AY2204" s="264" t="s">
        <v>202</v>
      </c>
    </row>
    <row r="2205" s="13" customFormat="1">
      <c r="A2205" s="13"/>
      <c r="B2205" s="243"/>
      <c r="C2205" s="244"/>
      <c r="D2205" s="245" t="s">
        <v>211</v>
      </c>
      <c r="E2205" s="246" t="s">
        <v>1</v>
      </c>
      <c r="F2205" s="247" t="s">
        <v>741</v>
      </c>
      <c r="G2205" s="244"/>
      <c r="H2205" s="246" t="s">
        <v>1</v>
      </c>
      <c r="I2205" s="248"/>
      <c r="J2205" s="244"/>
      <c r="K2205" s="244"/>
      <c r="L2205" s="249"/>
      <c r="M2205" s="250"/>
      <c r="N2205" s="251"/>
      <c r="O2205" s="251"/>
      <c r="P2205" s="251"/>
      <c r="Q2205" s="251"/>
      <c r="R2205" s="251"/>
      <c r="S2205" s="251"/>
      <c r="T2205" s="252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3" t="s">
        <v>211</v>
      </c>
      <c r="AU2205" s="253" t="s">
        <v>82</v>
      </c>
      <c r="AV2205" s="13" t="s">
        <v>80</v>
      </c>
      <c r="AW2205" s="13" t="s">
        <v>30</v>
      </c>
      <c r="AX2205" s="13" t="s">
        <v>73</v>
      </c>
      <c r="AY2205" s="253" t="s">
        <v>202</v>
      </c>
    </row>
    <row r="2206" s="14" customFormat="1">
      <c r="A2206" s="14"/>
      <c r="B2206" s="254"/>
      <c r="C2206" s="255"/>
      <c r="D2206" s="245" t="s">
        <v>211</v>
      </c>
      <c r="E2206" s="256" t="s">
        <v>1</v>
      </c>
      <c r="F2206" s="257" t="s">
        <v>993</v>
      </c>
      <c r="G2206" s="255"/>
      <c r="H2206" s="258">
        <v>15.810000000000001</v>
      </c>
      <c r="I2206" s="259"/>
      <c r="J2206" s="255"/>
      <c r="K2206" s="255"/>
      <c r="L2206" s="260"/>
      <c r="M2206" s="261"/>
      <c r="N2206" s="262"/>
      <c r="O2206" s="262"/>
      <c r="P2206" s="262"/>
      <c r="Q2206" s="262"/>
      <c r="R2206" s="262"/>
      <c r="S2206" s="262"/>
      <c r="T2206" s="263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4" t="s">
        <v>211</v>
      </c>
      <c r="AU2206" s="264" t="s">
        <v>82</v>
      </c>
      <c r="AV2206" s="14" t="s">
        <v>82</v>
      </c>
      <c r="AW2206" s="14" t="s">
        <v>30</v>
      </c>
      <c r="AX2206" s="14" t="s">
        <v>73</v>
      </c>
      <c r="AY2206" s="264" t="s">
        <v>202</v>
      </c>
    </row>
    <row r="2207" s="13" customFormat="1">
      <c r="A2207" s="13"/>
      <c r="B2207" s="243"/>
      <c r="C2207" s="244"/>
      <c r="D2207" s="245" t="s">
        <v>211</v>
      </c>
      <c r="E2207" s="246" t="s">
        <v>1</v>
      </c>
      <c r="F2207" s="247" t="s">
        <v>754</v>
      </c>
      <c r="G2207" s="244"/>
      <c r="H2207" s="246" t="s">
        <v>1</v>
      </c>
      <c r="I2207" s="248"/>
      <c r="J2207" s="244"/>
      <c r="K2207" s="244"/>
      <c r="L2207" s="249"/>
      <c r="M2207" s="250"/>
      <c r="N2207" s="251"/>
      <c r="O2207" s="251"/>
      <c r="P2207" s="251"/>
      <c r="Q2207" s="251"/>
      <c r="R2207" s="251"/>
      <c r="S2207" s="251"/>
      <c r="T2207" s="252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3" t="s">
        <v>211</v>
      </c>
      <c r="AU2207" s="253" t="s">
        <v>82</v>
      </c>
      <c r="AV2207" s="13" t="s">
        <v>80</v>
      </c>
      <c r="AW2207" s="13" t="s">
        <v>30</v>
      </c>
      <c r="AX2207" s="13" t="s">
        <v>73</v>
      </c>
      <c r="AY2207" s="253" t="s">
        <v>202</v>
      </c>
    </row>
    <row r="2208" s="14" customFormat="1">
      <c r="A2208" s="14"/>
      <c r="B2208" s="254"/>
      <c r="C2208" s="255"/>
      <c r="D2208" s="245" t="s">
        <v>211</v>
      </c>
      <c r="E2208" s="256" t="s">
        <v>1</v>
      </c>
      <c r="F2208" s="257" t="s">
        <v>1000</v>
      </c>
      <c r="G2208" s="255"/>
      <c r="H2208" s="258">
        <v>14.460000000000001</v>
      </c>
      <c r="I2208" s="259"/>
      <c r="J2208" s="255"/>
      <c r="K2208" s="255"/>
      <c r="L2208" s="260"/>
      <c r="M2208" s="261"/>
      <c r="N2208" s="262"/>
      <c r="O2208" s="262"/>
      <c r="P2208" s="262"/>
      <c r="Q2208" s="262"/>
      <c r="R2208" s="262"/>
      <c r="S2208" s="262"/>
      <c r="T2208" s="26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4" t="s">
        <v>211</v>
      </c>
      <c r="AU2208" s="264" t="s">
        <v>82</v>
      </c>
      <c r="AV2208" s="14" t="s">
        <v>82</v>
      </c>
      <c r="AW2208" s="14" t="s">
        <v>30</v>
      </c>
      <c r="AX2208" s="14" t="s">
        <v>73</v>
      </c>
      <c r="AY2208" s="264" t="s">
        <v>202</v>
      </c>
    </row>
    <row r="2209" s="13" customFormat="1">
      <c r="A2209" s="13"/>
      <c r="B2209" s="243"/>
      <c r="C2209" s="244"/>
      <c r="D2209" s="245" t="s">
        <v>211</v>
      </c>
      <c r="E2209" s="246" t="s">
        <v>1</v>
      </c>
      <c r="F2209" s="247" t="s">
        <v>775</v>
      </c>
      <c r="G2209" s="244"/>
      <c r="H2209" s="246" t="s">
        <v>1</v>
      </c>
      <c r="I2209" s="248"/>
      <c r="J2209" s="244"/>
      <c r="K2209" s="244"/>
      <c r="L2209" s="249"/>
      <c r="M2209" s="250"/>
      <c r="N2209" s="251"/>
      <c r="O2209" s="251"/>
      <c r="P2209" s="251"/>
      <c r="Q2209" s="251"/>
      <c r="R2209" s="251"/>
      <c r="S2209" s="251"/>
      <c r="T2209" s="252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3" t="s">
        <v>211</v>
      </c>
      <c r="AU2209" s="253" t="s">
        <v>82</v>
      </c>
      <c r="AV2209" s="13" t="s">
        <v>80</v>
      </c>
      <c r="AW2209" s="13" t="s">
        <v>30</v>
      </c>
      <c r="AX2209" s="13" t="s">
        <v>73</v>
      </c>
      <c r="AY2209" s="253" t="s">
        <v>202</v>
      </c>
    </row>
    <row r="2210" s="14" customFormat="1">
      <c r="A2210" s="14"/>
      <c r="B2210" s="254"/>
      <c r="C2210" s="255"/>
      <c r="D2210" s="245" t="s">
        <v>211</v>
      </c>
      <c r="E2210" s="256" t="s">
        <v>1</v>
      </c>
      <c r="F2210" s="257" t="s">
        <v>994</v>
      </c>
      <c r="G2210" s="255"/>
      <c r="H2210" s="258">
        <v>3.1499999999999999</v>
      </c>
      <c r="I2210" s="259"/>
      <c r="J2210" s="255"/>
      <c r="K2210" s="255"/>
      <c r="L2210" s="260"/>
      <c r="M2210" s="261"/>
      <c r="N2210" s="262"/>
      <c r="O2210" s="262"/>
      <c r="P2210" s="262"/>
      <c r="Q2210" s="262"/>
      <c r="R2210" s="262"/>
      <c r="S2210" s="262"/>
      <c r="T2210" s="26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4" t="s">
        <v>211</v>
      </c>
      <c r="AU2210" s="264" t="s">
        <v>82</v>
      </c>
      <c r="AV2210" s="14" t="s">
        <v>82</v>
      </c>
      <c r="AW2210" s="14" t="s">
        <v>30</v>
      </c>
      <c r="AX2210" s="14" t="s">
        <v>73</v>
      </c>
      <c r="AY2210" s="264" t="s">
        <v>202</v>
      </c>
    </row>
    <row r="2211" s="13" customFormat="1">
      <c r="A2211" s="13"/>
      <c r="B2211" s="243"/>
      <c r="C2211" s="244"/>
      <c r="D2211" s="245" t="s">
        <v>211</v>
      </c>
      <c r="E2211" s="246" t="s">
        <v>1</v>
      </c>
      <c r="F2211" s="247" t="s">
        <v>777</v>
      </c>
      <c r="G2211" s="244"/>
      <c r="H2211" s="246" t="s">
        <v>1</v>
      </c>
      <c r="I2211" s="248"/>
      <c r="J2211" s="244"/>
      <c r="K2211" s="244"/>
      <c r="L2211" s="249"/>
      <c r="M2211" s="250"/>
      <c r="N2211" s="251"/>
      <c r="O2211" s="251"/>
      <c r="P2211" s="251"/>
      <c r="Q2211" s="251"/>
      <c r="R2211" s="251"/>
      <c r="S2211" s="251"/>
      <c r="T2211" s="252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53" t="s">
        <v>211</v>
      </c>
      <c r="AU2211" s="253" t="s">
        <v>82</v>
      </c>
      <c r="AV2211" s="13" t="s">
        <v>80</v>
      </c>
      <c r="AW2211" s="13" t="s">
        <v>30</v>
      </c>
      <c r="AX2211" s="13" t="s">
        <v>73</v>
      </c>
      <c r="AY2211" s="253" t="s">
        <v>202</v>
      </c>
    </row>
    <row r="2212" s="14" customFormat="1">
      <c r="A2212" s="14"/>
      <c r="B2212" s="254"/>
      <c r="C2212" s="255"/>
      <c r="D2212" s="245" t="s">
        <v>211</v>
      </c>
      <c r="E2212" s="256" t="s">
        <v>1</v>
      </c>
      <c r="F2212" s="257" t="s">
        <v>995</v>
      </c>
      <c r="G2212" s="255"/>
      <c r="H2212" s="258">
        <v>15.970000000000001</v>
      </c>
      <c r="I2212" s="259"/>
      <c r="J2212" s="255"/>
      <c r="K2212" s="255"/>
      <c r="L2212" s="260"/>
      <c r="M2212" s="261"/>
      <c r="N2212" s="262"/>
      <c r="O2212" s="262"/>
      <c r="P2212" s="262"/>
      <c r="Q2212" s="262"/>
      <c r="R2212" s="262"/>
      <c r="S2212" s="262"/>
      <c r="T2212" s="263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4" t="s">
        <v>211</v>
      </c>
      <c r="AU2212" s="264" t="s">
        <v>82</v>
      </c>
      <c r="AV2212" s="14" t="s">
        <v>82</v>
      </c>
      <c r="AW2212" s="14" t="s">
        <v>30</v>
      </c>
      <c r="AX2212" s="14" t="s">
        <v>73</v>
      </c>
      <c r="AY2212" s="264" t="s">
        <v>202</v>
      </c>
    </row>
    <row r="2213" s="13" customFormat="1">
      <c r="A2213" s="13"/>
      <c r="B2213" s="243"/>
      <c r="C2213" s="244"/>
      <c r="D2213" s="245" t="s">
        <v>211</v>
      </c>
      <c r="E2213" s="246" t="s">
        <v>1</v>
      </c>
      <c r="F2213" s="247" t="s">
        <v>714</v>
      </c>
      <c r="G2213" s="244"/>
      <c r="H2213" s="246" t="s">
        <v>1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3" t="s">
        <v>211</v>
      </c>
      <c r="AU2213" s="253" t="s">
        <v>82</v>
      </c>
      <c r="AV2213" s="13" t="s">
        <v>80</v>
      </c>
      <c r="AW2213" s="13" t="s">
        <v>30</v>
      </c>
      <c r="AX2213" s="13" t="s">
        <v>73</v>
      </c>
      <c r="AY2213" s="253" t="s">
        <v>202</v>
      </c>
    </row>
    <row r="2214" s="14" customFormat="1">
      <c r="A2214" s="14"/>
      <c r="B2214" s="254"/>
      <c r="C2214" s="255"/>
      <c r="D2214" s="245" t="s">
        <v>211</v>
      </c>
      <c r="E2214" s="256" t="s">
        <v>1</v>
      </c>
      <c r="F2214" s="257" t="s">
        <v>715</v>
      </c>
      <c r="G2214" s="255"/>
      <c r="H2214" s="258">
        <v>13.73</v>
      </c>
      <c r="I2214" s="259"/>
      <c r="J2214" s="255"/>
      <c r="K2214" s="255"/>
      <c r="L2214" s="260"/>
      <c r="M2214" s="261"/>
      <c r="N2214" s="262"/>
      <c r="O2214" s="262"/>
      <c r="P2214" s="262"/>
      <c r="Q2214" s="262"/>
      <c r="R2214" s="262"/>
      <c r="S2214" s="262"/>
      <c r="T2214" s="263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64" t="s">
        <v>211</v>
      </c>
      <c r="AU2214" s="264" t="s">
        <v>82</v>
      </c>
      <c r="AV2214" s="14" t="s">
        <v>82</v>
      </c>
      <c r="AW2214" s="14" t="s">
        <v>30</v>
      </c>
      <c r="AX2214" s="14" t="s">
        <v>73</v>
      </c>
      <c r="AY2214" s="264" t="s">
        <v>202</v>
      </c>
    </row>
    <row r="2215" s="13" customFormat="1">
      <c r="A2215" s="13"/>
      <c r="B2215" s="243"/>
      <c r="C2215" s="244"/>
      <c r="D2215" s="245" t="s">
        <v>211</v>
      </c>
      <c r="E2215" s="246" t="s">
        <v>1</v>
      </c>
      <c r="F2215" s="247" t="s">
        <v>716</v>
      </c>
      <c r="G2215" s="244"/>
      <c r="H2215" s="246" t="s">
        <v>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3" t="s">
        <v>211</v>
      </c>
      <c r="AU2215" s="253" t="s">
        <v>82</v>
      </c>
      <c r="AV2215" s="13" t="s">
        <v>80</v>
      </c>
      <c r="AW2215" s="13" t="s">
        <v>30</v>
      </c>
      <c r="AX2215" s="13" t="s">
        <v>73</v>
      </c>
      <c r="AY2215" s="253" t="s">
        <v>202</v>
      </c>
    </row>
    <row r="2216" s="14" customFormat="1">
      <c r="A2216" s="14"/>
      <c r="B2216" s="254"/>
      <c r="C2216" s="255"/>
      <c r="D2216" s="245" t="s">
        <v>211</v>
      </c>
      <c r="E2216" s="256" t="s">
        <v>1</v>
      </c>
      <c r="F2216" s="257" t="s">
        <v>717</v>
      </c>
      <c r="G2216" s="255"/>
      <c r="H2216" s="258">
        <v>1.3600000000000001</v>
      </c>
      <c r="I2216" s="259"/>
      <c r="J2216" s="255"/>
      <c r="K2216" s="255"/>
      <c r="L2216" s="260"/>
      <c r="M2216" s="261"/>
      <c r="N2216" s="262"/>
      <c r="O2216" s="262"/>
      <c r="P2216" s="262"/>
      <c r="Q2216" s="262"/>
      <c r="R2216" s="262"/>
      <c r="S2216" s="262"/>
      <c r="T2216" s="263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64" t="s">
        <v>211</v>
      </c>
      <c r="AU2216" s="264" t="s">
        <v>82</v>
      </c>
      <c r="AV2216" s="14" t="s">
        <v>82</v>
      </c>
      <c r="AW2216" s="14" t="s">
        <v>30</v>
      </c>
      <c r="AX2216" s="14" t="s">
        <v>73</v>
      </c>
      <c r="AY2216" s="264" t="s">
        <v>202</v>
      </c>
    </row>
    <row r="2217" s="13" customFormat="1">
      <c r="A2217" s="13"/>
      <c r="B2217" s="243"/>
      <c r="C2217" s="244"/>
      <c r="D2217" s="245" t="s">
        <v>211</v>
      </c>
      <c r="E2217" s="246" t="s">
        <v>1</v>
      </c>
      <c r="F2217" s="247" t="s">
        <v>757</v>
      </c>
      <c r="G2217" s="244"/>
      <c r="H2217" s="246" t="s">
        <v>1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3" t="s">
        <v>211</v>
      </c>
      <c r="AU2217" s="253" t="s">
        <v>82</v>
      </c>
      <c r="AV2217" s="13" t="s">
        <v>80</v>
      </c>
      <c r="AW2217" s="13" t="s">
        <v>30</v>
      </c>
      <c r="AX2217" s="13" t="s">
        <v>73</v>
      </c>
      <c r="AY2217" s="253" t="s">
        <v>202</v>
      </c>
    </row>
    <row r="2218" s="14" customFormat="1">
      <c r="A2218" s="14"/>
      <c r="B2218" s="254"/>
      <c r="C2218" s="255"/>
      <c r="D2218" s="245" t="s">
        <v>211</v>
      </c>
      <c r="E2218" s="256" t="s">
        <v>1</v>
      </c>
      <c r="F2218" s="257" t="s">
        <v>954</v>
      </c>
      <c r="G2218" s="255"/>
      <c r="H2218" s="258">
        <v>39.450000000000003</v>
      </c>
      <c r="I2218" s="259"/>
      <c r="J2218" s="255"/>
      <c r="K2218" s="255"/>
      <c r="L2218" s="260"/>
      <c r="M2218" s="261"/>
      <c r="N2218" s="262"/>
      <c r="O2218" s="262"/>
      <c r="P2218" s="262"/>
      <c r="Q2218" s="262"/>
      <c r="R2218" s="262"/>
      <c r="S2218" s="262"/>
      <c r="T2218" s="26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4" t="s">
        <v>211</v>
      </c>
      <c r="AU2218" s="264" t="s">
        <v>82</v>
      </c>
      <c r="AV2218" s="14" t="s">
        <v>82</v>
      </c>
      <c r="AW2218" s="14" t="s">
        <v>30</v>
      </c>
      <c r="AX2218" s="14" t="s">
        <v>73</v>
      </c>
      <c r="AY2218" s="264" t="s">
        <v>202</v>
      </c>
    </row>
    <row r="2219" s="13" customFormat="1">
      <c r="A2219" s="13"/>
      <c r="B2219" s="243"/>
      <c r="C2219" s="244"/>
      <c r="D2219" s="245" t="s">
        <v>211</v>
      </c>
      <c r="E2219" s="246" t="s">
        <v>1</v>
      </c>
      <c r="F2219" s="247" t="s">
        <v>554</v>
      </c>
      <c r="G2219" s="244"/>
      <c r="H2219" s="246" t="s">
        <v>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3" t="s">
        <v>211</v>
      </c>
      <c r="AU2219" s="253" t="s">
        <v>82</v>
      </c>
      <c r="AV2219" s="13" t="s">
        <v>80</v>
      </c>
      <c r="AW2219" s="13" t="s">
        <v>30</v>
      </c>
      <c r="AX2219" s="13" t="s">
        <v>73</v>
      </c>
      <c r="AY2219" s="253" t="s">
        <v>202</v>
      </c>
    </row>
    <row r="2220" s="14" customFormat="1">
      <c r="A2220" s="14"/>
      <c r="B2220" s="254"/>
      <c r="C2220" s="255"/>
      <c r="D2220" s="245" t="s">
        <v>211</v>
      </c>
      <c r="E2220" s="256" t="s">
        <v>1</v>
      </c>
      <c r="F2220" s="257" t="s">
        <v>555</v>
      </c>
      <c r="G2220" s="255"/>
      <c r="H2220" s="258">
        <v>49.140000000000001</v>
      </c>
      <c r="I2220" s="259"/>
      <c r="J2220" s="255"/>
      <c r="K2220" s="255"/>
      <c r="L2220" s="260"/>
      <c r="M2220" s="261"/>
      <c r="N2220" s="262"/>
      <c r="O2220" s="262"/>
      <c r="P2220" s="262"/>
      <c r="Q2220" s="262"/>
      <c r="R2220" s="262"/>
      <c r="S2220" s="262"/>
      <c r="T2220" s="26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4" t="s">
        <v>211</v>
      </c>
      <c r="AU2220" s="264" t="s">
        <v>82</v>
      </c>
      <c r="AV2220" s="14" t="s">
        <v>82</v>
      </c>
      <c r="AW2220" s="14" t="s">
        <v>30</v>
      </c>
      <c r="AX2220" s="14" t="s">
        <v>73</v>
      </c>
      <c r="AY2220" s="264" t="s">
        <v>202</v>
      </c>
    </row>
    <row r="2221" s="13" customFormat="1">
      <c r="A2221" s="13"/>
      <c r="B2221" s="243"/>
      <c r="C2221" s="244"/>
      <c r="D2221" s="245" t="s">
        <v>211</v>
      </c>
      <c r="E2221" s="246" t="s">
        <v>1</v>
      </c>
      <c r="F2221" s="247" t="s">
        <v>556</v>
      </c>
      <c r="G2221" s="244"/>
      <c r="H2221" s="246" t="s">
        <v>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3" t="s">
        <v>211</v>
      </c>
      <c r="AU2221" s="253" t="s">
        <v>82</v>
      </c>
      <c r="AV2221" s="13" t="s">
        <v>80</v>
      </c>
      <c r="AW2221" s="13" t="s">
        <v>30</v>
      </c>
      <c r="AX2221" s="13" t="s">
        <v>73</v>
      </c>
      <c r="AY2221" s="253" t="s">
        <v>202</v>
      </c>
    </row>
    <row r="2222" s="14" customFormat="1">
      <c r="A2222" s="14"/>
      <c r="B2222" s="254"/>
      <c r="C2222" s="255"/>
      <c r="D2222" s="245" t="s">
        <v>211</v>
      </c>
      <c r="E2222" s="256" t="s">
        <v>1</v>
      </c>
      <c r="F2222" s="257" t="s">
        <v>557</v>
      </c>
      <c r="G2222" s="255"/>
      <c r="H2222" s="258">
        <v>7.96</v>
      </c>
      <c r="I2222" s="259"/>
      <c r="J2222" s="255"/>
      <c r="K2222" s="255"/>
      <c r="L2222" s="260"/>
      <c r="M2222" s="261"/>
      <c r="N2222" s="262"/>
      <c r="O2222" s="262"/>
      <c r="P2222" s="262"/>
      <c r="Q2222" s="262"/>
      <c r="R2222" s="262"/>
      <c r="S2222" s="262"/>
      <c r="T2222" s="263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4" t="s">
        <v>211</v>
      </c>
      <c r="AU2222" s="264" t="s">
        <v>82</v>
      </c>
      <c r="AV2222" s="14" t="s">
        <v>82</v>
      </c>
      <c r="AW2222" s="14" t="s">
        <v>30</v>
      </c>
      <c r="AX2222" s="14" t="s">
        <v>73</v>
      </c>
      <c r="AY2222" s="264" t="s">
        <v>202</v>
      </c>
    </row>
    <row r="2223" s="13" customFormat="1">
      <c r="A2223" s="13"/>
      <c r="B2223" s="243"/>
      <c r="C2223" s="244"/>
      <c r="D2223" s="245" t="s">
        <v>211</v>
      </c>
      <c r="E2223" s="246" t="s">
        <v>1</v>
      </c>
      <c r="F2223" s="247" t="s">
        <v>558</v>
      </c>
      <c r="G2223" s="244"/>
      <c r="H2223" s="246" t="s">
        <v>1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3" t="s">
        <v>211</v>
      </c>
      <c r="AU2223" s="253" t="s">
        <v>82</v>
      </c>
      <c r="AV2223" s="13" t="s">
        <v>80</v>
      </c>
      <c r="AW2223" s="13" t="s">
        <v>30</v>
      </c>
      <c r="AX2223" s="13" t="s">
        <v>73</v>
      </c>
      <c r="AY2223" s="253" t="s">
        <v>202</v>
      </c>
    </row>
    <row r="2224" s="14" customFormat="1">
      <c r="A2224" s="14"/>
      <c r="B2224" s="254"/>
      <c r="C2224" s="255"/>
      <c r="D2224" s="245" t="s">
        <v>211</v>
      </c>
      <c r="E2224" s="256" t="s">
        <v>1</v>
      </c>
      <c r="F2224" s="257" t="s">
        <v>559</v>
      </c>
      <c r="G2224" s="255"/>
      <c r="H2224" s="258">
        <v>17.460000000000001</v>
      </c>
      <c r="I2224" s="259"/>
      <c r="J2224" s="255"/>
      <c r="K2224" s="255"/>
      <c r="L2224" s="260"/>
      <c r="M2224" s="261"/>
      <c r="N2224" s="262"/>
      <c r="O2224" s="262"/>
      <c r="P2224" s="262"/>
      <c r="Q2224" s="262"/>
      <c r="R2224" s="262"/>
      <c r="S2224" s="262"/>
      <c r="T2224" s="26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64" t="s">
        <v>211</v>
      </c>
      <c r="AU2224" s="264" t="s">
        <v>82</v>
      </c>
      <c r="AV2224" s="14" t="s">
        <v>82</v>
      </c>
      <c r="AW2224" s="14" t="s">
        <v>30</v>
      </c>
      <c r="AX2224" s="14" t="s">
        <v>73</v>
      </c>
      <c r="AY2224" s="264" t="s">
        <v>202</v>
      </c>
    </row>
    <row r="2225" s="13" customFormat="1">
      <c r="A2225" s="13"/>
      <c r="B2225" s="243"/>
      <c r="C2225" s="244"/>
      <c r="D2225" s="245" t="s">
        <v>211</v>
      </c>
      <c r="E2225" s="246" t="s">
        <v>1</v>
      </c>
      <c r="F2225" s="247" t="s">
        <v>560</v>
      </c>
      <c r="G2225" s="244"/>
      <c r="H2225" s="246" t="s">
        <v>1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3" t="s">
        <v>211</v>
      </c>
      <c r="AU2225" s="253" t="s">
        <v>82</v>
      </c>
      <c r="AV2225" s="13" t="s">
        <v>80</v>
      </c>
      <c r="AW2225" s="13" t="s">
        <v>30</v>
      </c>
      <c r="AX2225" s="13" t="s">
        <v>73</v>
      </c>
      <c r="AY2225" s="253" t="s">
        <v>202</v>
      </c>
    </row>
    <row r="2226" s="14" customFormat="1">
      <c r="A2226" s="14"/>
      <c r="B2226" s="254"/>
      <c r="C2226" s="255"/>
      <c r="D2226" s="245" t="s">
        <v>211</v>
      </c>
      <c r="E2226" s="256" t="s">
        <v>1</v>
      </c>
      <c r="F2226" s="257" t="s">
        <v>561</v>
      </c>
      <c r="G2226" s="255"/>
      <c r="H2226" s="258">
        <v>48.920000000000002</v>
      </c>
      <c r="I2226" s="259"/>
      <c r="J2226" s="255"/>
      <c r="K2226" s="255"/>
      <c r="L2226" s="260"/>
      <c r="M2226" s="261"/>
      <c r="N2226" s="262"/>
      <c r="O2226" s="262"/>
      <c r="P2226" s="262"/>
      <c r="Q2226" s="262"/>
      <c r="R2226" s="262"/>
      <c r="S2226" s="262"/>
      <c r="T2226" s="263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4" t="s">
        <v>211</v>
      </c>
      <c r="AU2226" s="264" t="s">
        <v>82</v>
      </c>
      <c r="AV2226" s="14" t="s">
        <v>82</v>
      </c>
      <c r="AW2226" s="14" t="s">
        <v>30</v>
      </c>
      <c r="AX2226" s="14" t="s">
        <v>73</v>
      </c>
      <c r="AY2226" s="264" t="s">
        <v>202</v>
      </c>
    </row>
    <row r="2227" s="13" customFormat="1">
      <c r="A2227" s="13"/>
      <c r="B2227" s="243"/>
      <c r="C2227" s="244"/>
      <c r="D2227" s="245" t="s">
        <v>211</v>
      </c>
      <c r="E2227" s="246" t="s">
        <v>1</v>
      </c>
      <c r="F2227" s="247" t="s">
        <v>718</v>
      </c>
      <c r="G2227" s="244"/>
      <c r="H2227" s="246" t="s">
        <v>1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3" t="s">
        <v>211</v>
      </c>
      <c r="AU2227" s="253" t="s">
        <v>82</v>
      </c>
      <c r="AV2227" s="13" t="s">
        <v>80</v>
      </c>
      <c r="AW2227" s="13" t="s">
        <v>30</v>
      </c>
      <c r="AX2227" s="13" t="s">
        <v>73</v>
      </c>
      <c r="AY2227" s="253" t="s">
        <v>202</v>
      </c>
    </row>
    <row r="2228" s="14" customFormat="1">
      <c r="A2228" s="14"/>
      <c r="B2228" s="254"/>
      <c r="C2228" s="255"/>
      <c r="D2228" s="245" t="s">
        <v>211</v>
      </c>
      <c r="E2228" s="256" t="s">
        <v>1</v>
      </c>
      <c r="F2228" s="257" t="s">
        <v>719</v>
      </c>
      <c r="G2228" s="255"/>
      <c r="H2228" s="258">
        <v>5.5099999999999998</v>
      </c>
      <c r="I2228" s="259"/>
      <c r="J2228" s="255"/>
      <c r="K2228" s="255"/>
      <c r="L2228" s="260"/>
      <c r="M2228" s="261"/>
      <c r="N2228" s="262"/>
      <c r="O2228" s="262"/>
      <c r="P2228" s="262"/>
      <c r="Q2228" s="262"/>
      <c r="R2228" s="262"/>
      <c r="S2228" s="262"/>
      <c r="T2228" s="263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4" t="s">
        <v>211</v>
      </c>
      <c r="AU2228" s="264" t="s">
        <v>82</v>
      </c>
      <c r="AV2228" s="14" t="s">
        <v>82</v>
      </c>
      <c r="AW2228" s="14" t="s">
        <v>30</v>
      </c>
      <c r="AX2228" s="14" t="s">
        <v>73</v>
      </c>
      <c r="AY2228" s="264" t="s">
        <v>202</v>
      </c>
    </row>
    <row r="2229" s="13" customFormat="1">
      <c r="A2229" s="13"/>
      <c r="B2229" s="243"/>
      <c r="C2229" s="244"/>
      <c r="D2229" s="245" t="s">
        <v>211</v>
      </c>
      <c r="E2229" s="246" t="s">
        <v>1</v>
      </c>
      <c r="F2229" s="247" t="s">
        <v>720</v>
      </c>
      <c r="G2229" s="244"/>
      <c r="H2229" s="246" t="s">
        <v>1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3" t="s">
        <v>211</v>
      </c>
      <c r="AU2229" s="253" t="s">
        <v>82</v>
      </c>
      <c r="AV2229" s="13" t="s">
        <v>80</v>
      </c>
      <c r="AW2229" s="13" t="s">
        <v>30</v>
      </c>
      <c r="AX2229" s="13" t="s">
        <v>73</v>
      </c>
      <c r="AY2229" s="253" t="s">
        <v>202</v>
      </c>
    </row>
    <row r="2230" s="14" customFormat="1">
      <c r="A2230" s="14"/>
      <c r="B2230" s="254"/>
      <c r="C2230" s="255"/>
      <c r="D2230" s="245" t="s">
        <v>211</v>
      </c>
      <c r="E2230" s="256" t="s">
        <v>1</v>
      </c>
      <c r="F2230" s="257" t="s">
        <v>721</v>
      </c>
      <c r="G2230" s="255"/>
      <c r="H2230" s="258">
        <v>9.2699999999999996</v>
      </c>
      <c r="I2230" s="259"/>
      <c r="J2230" s="255"/>
      <c r="K2230" s="255"/>
      <c r="L2230" s="260"/>
      <c r="M2230" s="261"/>
      <c r="N2230" s="262"/>
      <c r="O2230" s="262"/>
      <c r="P2230" s="262"/>
      <c r="Q2230" s="262"/>
      <c r="R2230" s="262"/>
      <c r="S2230" s="262"/>
      <c r="T2230" s="26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64" t="s">
        <v>211</v>
      </c>
      <c r="AU2230" s="264" t="s">
        <v>82</v>
      </c>
      <c r="AV2230" s="14" t="s">
        <v>82</v>
      </c>
      <c r="AW2230" s="14" t="s">
        <v>30</v>
      </c>
      <c r="AX2230" s="14" t="s">
        <v>73</v>
      </c>
      <c r="AY2230" s="264" t="s">
        <v>202</v>
      </c>
    </row>
    <row r="2231" s="13" customFormat="1">
      <c r="A2231" s="13"/>
      <c r="B2231" s="243"/>
      <c r="C2231" s="244"/>
      <c r="D2231" s="245" t="s">
        <v>211</v>
      </c>
      <c r="E2231" s="246" t="s">
        <v>1</v>
      </c>
      <c r="F2231" s="247" t="s">
        <v>722</v>
      </c>
      <c r="G2231" s="244"/>
      <c r="H2231" s="246" t="s">
        <v>1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3" t="s">
        <v>211</v>
      </c>
      <c r="AU2231" s="253" t="s">
        <v>82</v>
      </c>
      <c r="AV2231" s="13" t="s">
        <v>80</v>
      </c>
      <c r="AW2231" s="13" t="s">
        <v>30</v>
      </c>
      <c r="AX2231" s="13" t="s">
        <v>73</v>
      </c>
      <c r="AY2231" s="253" t="s">
        <v>202</v>
      </c>
    </row>
    <row r="2232" s="14" customFormat="1">
      <c r="A2232" s="14"/>
      <c r="B2232" s="254"/>
      <c r="C2232" s="255"/>
      <c r="D2232" s="245" t="s">
        <v>211</v>
      </c>
      <c r="E2232" s="256" t="s">
        <v>1</v>
      </c>
      <c r="F2232" s="257" t="s">
        <v>723</v>
      </c>
      <c r="G2232" s="255"/>
      <c r="H2232" s="258">
        <v>19.710000000000001</v>
      </c>
      <c r="I2232" s="259"/>
      <c r="J2232" s="255"/>
      <c r="K2232" s="255"/>
      <c r="L2232" s="260"/>
      <c r="M2232" s="261"/>
      <c r="N2232" s="262"/>
      <c r="O2232" s="262"/>
      <c r="P2232" s="262"/>
      <c r="Q2232" s="262"/>
      <c r="R2232" s="262"/>
      <c r="S2232" s="262"/>
      <c r="T2232" s="26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64" t="s">
        <v>211</v>
      </c>
      <c r="AU2232" s="264" t="s">
        <v>82</v>
      </c>
      <c r="AV2232" s="14" t="s">
        <v>82</v>
      </c>
      <c r="AW2232" s="14" t="s">
        <v>30</v>
      </c>
      <c r="AX2232" s="14" t="s">
        <v>73</v>
      </c>
      <c r="AY2232" s="264" t="s">
        <v>202</v>
      </c>
    </row>
    <row r="2233" s="13" customFormat="1">
      <c r="A2233" s="13"/>
      <c r="B2233" s="243"/>
      <c r="C2233" s="244"/>
      <c r="D2233" s="245" t="s">
        <v>211</v>
      </c>
      <c r="E2233" s="246" t="s">
        <v>1</v>
      </c>
      <c r="F2233" s="247" t="s">
        <v>724</v>
      </c>
      <c r="G2233" s="244"/>
      <c r="H2233" s="246" t="s">
        <v>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3" t="s">
        <v>211</v>
      </c>
      <c r="AU2233" s="253" t="s">
        <v>82</v>
      </c>
      <c r="AV2233" s="13" t="s">
        <v>80</v>
      </c>
      <c r="AW2233" s="13" t="s">
        <v>30</v>
      </c>
      <c r="AX2233" s="13" t="s">
        <v>73</v>
      </c>
      <c r="AY2233" s="253" t="s">
        <v>202</v>
      </c>
    </row>
    <row r="2234" s="14" customFormat="1">
      <c r="A2234" s="14"/>
      <c r="B2234" s="254"/>
      <c r="C2234" s="255"/>
      <c r="D2234" s="245" t="s">
        <v>211</v>
      </c>
      <c r="E2234" s="256" t="s">
        <v>1</v>
      </c>
      <c r="F2234" s="257" t="s">
        <v>2541</v>
      </c>
      <c r="G2234" s="255"/>
      <c r="H2234" s="258">
        <v>7.8920000000000003</v>
      </c>
      <c r="I2234" s="259"/>
      <c r="J2234" s="255"/>
      <c r="K2234" s="255"/>
      <c r="L2234" s="260"/>
      <c r="M2234" s="261"/>
      <c r="N2234" s="262"/>
      <c r="O2234" s="262"/>
      <c r="P2234" s="262"/>
      <c r="Q2234" s="262"/>
      <c r="R2234" s="262"/>
      <c r="S2234" s="262"/>
      <c r="T2234" s="263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64" t="s">
        <v>211</v>
      </c>
      <c r="AU2234" s="264" t="s">
        <v>82</v>
      </c>
      <c r="AV2234" s="14" t="s">
        <v>82</v>
      </c>
      <c r="AW2234" s="14" t="s">
        <v>30</v>
      </c>
      <c r="AX2234" s="14" t="s">
        <v>73</v>
      </c>
      <c r="AY2234" s="264" t="s">
        <v>202</v>
      </c>
    </row>
    <row r="2235" s="13" customFormat="1">
      <c r="A2235" s="13"/>
      <c r="B2235" s="243"/>
      <c r="C2235" s="244"/>
      <c r="D2235" s="245" t="s">
        <v>211</v>
      </c>
      <c r="E2235" s="246" t="s">
        <v>1</v>
      </c>
      <c r="F2235" s="247" t="s">
        <v>726</v>
      </c>
      <c r="G2235" s="244"/>
      <c r="H2235" s="246" t="s">
        <v>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3" t="s">
        <v>211</v>
      </c>
      <c r="AU2235" s="253" t="s">
        <v>82</v>
      </c>
      <c r="AV2235" s="13" t="s">
        <v>80</v>
      </c>
      <c r="AW2235" s="13" t="s">
        <v>30</v>
      </c>
      <c r="AX2235" s="13" t="s">
        <v>73</v>
      </c>
      <c r="AY2235" s="253" t="s">
        <v>202</v>
      </c>
    </row>
    <row r="2236" s="14" customFormat="1">
      <c r="A2236" s="14"/>
      <c r="B2236" s="254"/>
      <c r="C2236" s="255"/>
      <c r="D2236" s="245" t="s">
        <v>211</v>
      </c>
      <c r="E2236" s="256" t="s">
        <v>1</v>
      </c>
      <c r="F2236" s="257" t="s">
        <v>727</v>
      </c>
      <c r="G2236" s="255"/>
      <c r="H2236" s="258">
        <v>4.6200000000000001</v>
      </c>
      <c r="I2236" s="259"/>
      <c r="J2236" s="255"/>
      <c r="K2236" s="255"/>
      <c r="L2236" s="260"/>
      <c r="M2236" s="261"/>
      <c r="N2236" s="262"/>
      <c r="O2236" s="262"/>
      <c r="P2236" s="262"/>
      <c r="Q2236" s="262"/>
      <c r="R2236" s="262"/>
      <c r="S2236" s="262"/>
      <c r="T2236" s="263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64" t="s">
        <v>211</v>
      </c>
      <c r="AU2236" s="264" t="s">
        <v>82</v>
      </c>
      <c r="AV2236" s="14" t="s">
        <v>82</v>
      </c>
      <c r="AW2236" s="14" t="s">
        <v>30</v>
      </c>
      <c r="AX2236" s="14" t="s">
        <v>73</v>
      </c>
      <c r="AY2236" s="264" t="s">
        <v>202</v>
      </c>
    </row>
    <row r="2237" s="13" customFormat="1">
      <c r="A2237" s="13"/>
      <c r="B2237" s="243"/>
      <c r="C2237" s="244"/>
      <c r="D2237" s="245" t="s">
        <v>211</v>
      </c>
      <c r="E2237" s="246" t="s">
        <v>1</v>
      </c>
      <c r="F2237" s="247" t="s">
        <v>799</v>
      </c>
      <c r="G2237" s="244"/>
      <c r="H2237" s="246" t="s">
        <v>1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3" t="s">
        <v>211</v>
      </c>
      <c r="AU2237" s="253" t="s">
        <v>82</v>
      </c>
      <c r="AV2237" s="13" t="s">
        <v>80</v>
      </c>
      <c r="AW2237" s="13" t="s">
        <v>30</v>
      </c>
      <c r="AX2237" s="13" t="s">
        <v>73</v>
      </c>
      <c r="AY2237" s="253" t="s">
        <v>202</v>
      </c>
    </row>
    <row r="2238" s="14" customFormat="1">
      <c r="A2238" s="14"/>
      <c r="B2238" s="254"/>
      <c r="C2238" s="255"/>
      <c r="D2238" s="245" t="s">
        <v>211</v>
      </c>
      <c r="E2238" s="256" t="s">
        <v>1</v>
      </c>
      <c r="F2238" s="257" t="s">
        <v>1001</v>
      </c>
      <c r="G2238" s="255"/>
      <c r="H2238" s="258">
        <v>2.1899999999999999</v>
      </c>
      <c r="I2238" s="259"/>
      <c r="J2238" s="255"/>
      <c r="K2238" s="255"/>
      <c r="L2238" s="260"/>
      <c r="M2238" s="261"/>
      <c r="N2238" s="262"/>
      <c r="O2238" s="262"/>
      <c r="P2238" s="262"/>
      <c r="Q2238" s="262"/>
      <c r="R2238" s="262"/>
      <c r="S2238" s="262"/>
      <c r="T2238" s="263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4" t="s">
        <v>211</v>
      </c>
      <c r="AU2238" s="264" t="s">
        <v>82</v>
      </c>
      <c r="AV2238" s="14" t="s">
        <v>82</v>
      </c>
      <c r="AW2238" s="14" t="s">
        <v>30</v>
      </c>
      <c r="AX2238" s="14" t="s">
        <v>73</v>
      </c>
      <c r="AY2238" s="264" t="s">
        <v>202</v>
      </c>
    </row>
    <row r="2239" s="13" customFormat="1">
      <c r="A2239" s="13"/>
      <c r="B2239" s="243"/>
      <c r="C2239" s="244"/>
      <c r="D2239" s="245" t="s">
        <v>211</v>
      </c>
      <c r="E2239" s="246" t="s">
        <v>1</v>
      </c>
      <c r="F2239" s="247" t="s">
        <v>758</v>
      </c>
      <c r="G2239" s="244"/>
      <c r="H2239" s="246" t="s">
        <v>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3" t="s">
        <v>211</v>
      </c>
      <c r="AU2239" s="253" t="s">
        <v>82</v>
      </c>
      <c r="AV2239" s="13" t="s">
        <v>80</v>
      </c>
      <c r="AW2239" s="13" t="s">
        <v>30</v>
      </c>
      <c r="AX2239" s="13" t="s">
        <v>73</v>
      </c>
      <c r="AY2239" s="253" t="s">
        <v>202</v>
      </c>
    </row>
    <row r="2240" s="14" customFormat="1">
      <c r="A2240" s="14"/>
      <c r="B2240" s="254"/>
      <c r="C2240" s="255"/>
      <c r="D2240" s="245" t="s">
        <v>211</v>
      </c>
      <c r="E2240" s="256" t="s">
        <v>1</v>
      </c>
      <c r="F2240" s="257" t="s">
        <v>1002</v>
      </c>
      <c r="G2240" s="255"/>
      <c r="H2240" s="258">
        <v>35.909999999999997</v>
      </c>
      <c r="I2240" s="259"/>
      <c r="J2240" s="255"/>
      <c r="K2240" s="255"/>
      <c r="L2240" s="260"/>
      <c r="M2240" s="261"/>
      <c r="N2240" s="262"/>
      <c r="O2240" s="262"/>
      <c r="P2240" s="262"/>
      <c r="Q2240" s="262"/>
      <c r="R2240" s="262"/>
      <c r="S2240" s="262"/>
      <c r="T2240" s="263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4" t="s">
        <v>211</v>
      </c>
      <c r="AU2240" s="264" t="s">
        <v>82</v>
      </c>
      <c r="AV2240" s="14" t="s">
        <v>82</v>
      </c>
      <c r="AW2240" s="14" t="s">
        <v>30</v>
      </c>
      <c r="AX2240" s="14" t="s">
        <v>73</v>
      </c>
      <c r="AY2240" s="264" t="s">
        <v>202</v>
      </c>
    </row>
    <row r="2241" s="13" customFormat="1">
      <c r="A2241" s="13"/>
      <c r="B2241" s="243"/>
      <c r="C2241" s="244"/>
      <c r="D2241" s="245" t="s">
        <v>211</v>
      </c>
      <c r="E2241" s="246" t="s">
        <v>1</v>
      </c>
      <c r="F2241" s="247" t="s">
        <v>759</v>
      </c>
      <c r="G2241" s="244"/>
      <c r="H2241" s="246" t="s">
        <v>1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3" t="s">
        <v>211</v>
      </c>
      <c r="AU2241" s="253" t="s">
        <v>82</v>
      </c>
      <c r="AV2241" s="13" t="s">
        <v>80</v>
      </c>
      <c r="AW2241" s="13" t="s">
        <v>30</v>
      </c>
      <c r="AX2241" s="13" t="s">
        <v>73</v>
      </c>
      <c r="AY2241" s="253" t="s">
        <v>202</v>
      </c>
    </row>
    <row r="2242" s="14" customFormat="1">
      <c r="A2242" s="14"/>
      <c r="B2242" s="254"/>
      <c r="C2242" s="255"/>
      <c r="D2242" s="245" t="s">
        <v>211</v>
      </c>
      <c r="E2242" s="256" t="s">
        <v>1</v>
      </c>
      <c r="F2242" s="257" t="s">
        <v>1003</v>
      </c>
      <c r="G2242" s="255"/>
      <c r="H2242" s="258">
        <v>13.43</v>
      </c>
      <c r="I2242" s="259"/>
      <c r="J2242" s="255"/>
      <c r="K2242" s="255"/>
      <c r="L2242" s="260"/>
      <c r="M2242" s="261"/>
      <c r="N2242" s="262"/>
      <c r="O2242" s="262"/>
      <c r="P2242" s="262"/>
      <c r="Q2242" s="262"/>
      <c r="R2242" s="262"/>
      <c r="S2242" s="262"/>
      <c r="T2242" s="263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4" t="s">
        <v>211</v>
      </c>
      <c r="AU2242" s="264" t="s">
        <v>82</v>
      </c>
      <c r="AV2242" s="14" t="s">
        <v>82</v>
      </c>
      <c r="AW2242" s="14" t="s">
        <v>30</v>
      </c>
      <c r="AX2242" s="14" t="s">
        <v>73</v>
      </c>
      <c r="AY2242" s="264" t="s">
        <v>202</v>
      </c>
    </row>
    <row r="2243" s="15" customFormat="1">
      <c r="A2243" s="15"/>
      <c r="B2243" s="265"/>
      <c r="C2243" s="266"/>
      <c r="D2243" s="245" t="s">
        <v>211</v>
      </c>
      <c r="E2243" s="267" t="s">
        <v>1</v>
      </c>
      <c r="F2243" s="268" t="s">
        <v>222</v>
      </c>
      <c r="G2243" s="266"/>
      <c r="H2243" s="269">
        <v>364.94199999999995</v>
      </c>
      <c r="I2243" s="270"/>
      <c r="J2243" s="266"/>
      <c r="K2243" s="266"/>
      <c r="L2243" s="271"/>
      <c r="M2243" s="272"/>
      <c r="N2243" s="273"/>
      <c r="O2243" s="273"/>
      <c r="P2243" s="273"/>
      <c r="Q2243" s="273"/>
      <c r="R2243" s="273"/>
      <c r="S2243" s="273"/>
      <c r="T2243" s="274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75" t="s">
        <v>211</v>
      </c>
      <c r="AU2243" s="275" t="s">
        <v>82</v>
      </c>
      <c r="AV2243" s="15" t="s">
        <v>209</v>
      </c>
      <c r="AW2243" s="15" t="s">
        <v>30</v>
      </c>
      <c r="AX2243" s="15" t="s">
        <v>80</v>
      </c>
      <c r="AY2243" s="275" t="s">
        <v>202</v>
      </c>
    </row>
    <row r="2244" s="2" customFormat="1" ht="24.15" customHeight="1">
      <c r="A2244" s="40"/>
      <c r="B2244" s="41"/>
      <c r="C2244" s="287" t="s">
        <v>2542</v>
      </c>
      <c r="D2244" s="287" t="s">
        <v>534</v>
      </c>
      <c r="E2244" s="288" t="s">
        <v>2543</v>
      </c>
      <c r="F2244" s="289" t="s">
        <v>2544</v>
      </c>
      <c r="G2244" s="290" t="s">
        <v>254</v>
      </c>
      <c r="H2244" s="291">
        <v>401.43599999999998</v>
      </c>
      <c r="I2244" s="292"/>
      <c r="J2244" s="293">
        <f>ROUND(I2244*H2244,2)</f>
        <v>0</v>
      </c>
      <c r="K2244" s="289" t="s">
        <v>208</v>
      </c>
      <c r="L2244" s="294"/>
      <c r="M2244" s="295" t="s">
        <v>1</v>
      </c>
      <c r="N2244" s="296" t="s">
        <v>38</v>
      </c>
      <c r="O2244" s="93"/>
      <c r="P2244" s="239">
        <f>O2244*H2244</f>
        <v>0</v>
      </c>
      <c r="Q2244" s="239">
        <v>0.0177</v>
      </c>
      <c r="R2244" s="239">
        <f>Q2244*H2244</f>
        <v>7.1054171999999998</v>
      </c>
      <c r="S2244" s="239">
        <v>0</v>
      </c>
      <c r="T2244" s="240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41" t="s">
        <v>442</v>
      </c>
      <c r="AT2244" s="241" t="s">
        <v>534</v>
      </c>
      <c r="AU2244" s="241" t="s">
        <v>82</v>
      </c>
      <c r="AY2244" s="19" t="s">
        <v>202</v>
      </c>
      <c r="BE2244" s="242">
        <f>IF(N2244="základní",J2244,0)</f>
        <v>0</v>
      </c>
      <c r="BF2244" s="242">
        <f>IF(N2244="snížená",J2244,0)</f>
        <v>0</v>
      </c>
      <c r="BG2244" s="242">
        <f>IF(N2244="zákl. přenesená",J2244,0)</f>
        <v>0</v>
      </c>
      <c r="BH2244" s="242">
        <f>IF(N2244="sníž. přenesená",J2244,0)</f>
        <v>0</v>
      </c>
      <c r="BI2244" s="242">
        <f>IF(N2244="nulová",J2244,0)</f>
        <v>0</v>
      </c>
      <c r="BJ2244" s="19" t="s">
        <v>80</v>
      </c>
      <c r="BK2244" s="242">
        <f>ROUND(I2244*H2244,2)</f>
        <v>0</v>
      </c>
      <c r="BL2244" s="19" t="s">
        <v>317</v>
      </c>
      <c r="BM2244" s="241" t="s">
        <v>2545</v>
      </c>
    </row>
    <row r="2245" s="14" customFormat="1">
      <c r="A2245" s="14"/>
      <c r="B2245" s="254"/>
      <c r="C2245" s="255"/>
      <c r="D2245" s="245" t="s">
        <v>211</v>
      </c>
      <c r="E2245" s="256" t="s">
        <v>1</v>
      </c>
      <c r="F2245" s="257" t="s">
        <v>2546</v>
      </c>
      <c r="G2245" s="255"/>
      <c r="H2245" s="258">
        <v>401.43599999999998</v>
      </c>
      <c r="I2245" s="259"/>
      <c r="J2245" s="255"/>
      <c r="K2245" s="255"/>
      <c r="L2245" s="260"/>
      <c r="M2245" s="261"/>
      <c r="N2245" s="262"/>
      <c r="O2245" s="262"/>
      <c r="P2245" s="262"/>
      <c r="Q2245" s="262"/>
      <c r="R2245" s="262"/>
      <c r="S2245" s="262"/>
      <c r="T2245" s="26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4" t="s">
        <v>211</v>
      </c>
      <c r="AU2245" s="264" t="s">
        <v>82</v>
      </c>
      <c r="AV2245" s="14" t="s">
        <v>82</v>
      </c>
      <c r="AW2245" s="14" t="s">
        <v>30</v>
      </c>
      <c r="AX2245" s="14" t="s">
        <v>80</v>
      </c>
      <c r="AY2245" s="264" t="s">
        <v>202</v>
      </c>
    </row>
    <row r="2246" s="2" customFormat="1" ht="24.15" customHeight="1">
      <c r="A2246" s="40"/>
      <c r="B2246" s="41"/>
      <c r="C2246" s="230" t="s">
        <v>2547</v>
      </c>
      <c r="D2246" s="230" t="s">
        <v>204</v>
      </c>
      <c r="E2246" s="231" t="s">
        <v>2548</v>
      </c>
      <c r="F2246" s="232" t="s">
        <v>2549</v>
      </c>
      <c r="G2246" s="233" t="s">
        <v>844</v>
      </c>
      <c r="H2246" s="234">
        <v>259.88999999999999</v>
      </c>
      <c r="I2246" s="235"/>
      <c r="J2246" s="236">
        <f>ROUND(I2246*H2246,2)</f>
        <v>0</v>
      </c>
      <c r="K2246" s="232" t="s">
        <v>208</v>
      </c>
      <c r="L2246" s="46"/>
      <c r="M2246" s="237" t="s">
        <v>1</v>
      </c>
      <c r="N2246" s="238" t="s">
        <v>38</v>
      </c>
      <c r="O2246" s="93"/>
      <c r="P2246" s="239">
        <f>O2246*H2246</f>
        <v>0</v>
      </c>
      <c r="Q2246" s="239">
        <v>0.000428</v>
      </c>
      <c r="R2246" s="239">
        <f>Q2246*H2246</f>
        <v>0.11123292</v>
      </c>
      <c r="S2246" s="239">
        <v>0</v>
      </c>
      <c r="T2246" s="240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41" t="s">
        <v>317</v>
      </c>
      <c r="AT2246" s="241" t="s">
        <v>204</v>
      </c>
      <c r="AU2246" s="241" t="s">
        <v>82</v>
      </c>
      <c r="AY2246" s="19" t="s">
        <v>202</v>
      </c>
      <c r="BE2246" s="242">
        <f>IF(N2246="základní",J2246,0)</f>
        <v>0</v>
      </c>
      <c r="BF2246" s="242">
        <f>IF(N2246="snížená",J2246,0)</f>
        <v>0</v>
      </c>
      <c r="BG2246" s="242">
        <f>IF(N2246="zákl. přenesená",J2246,0)</f>
        <v>0</v>
      </c>
      <c r="BH2246" s="242">
        <f>IF(N2246="sníž. přenesená",J2246,0)</f>
        <v>0</v>
      </c>
      <c r="BI2246" s="242">
        <f>IF(N2246="nulová",J2246,0)</f>
        <v>0</v>
      </c>
      <c r="BJ2246" s="19" t="s">
        <v>80</v>
      </c>
      <c r="BK2246" s="242">
        <f>ROUND(I2246*H2246,2)</f>
        <v>0</v>
      </c>
      <c r="BL2246" s="19" t="s">
        <v>317</v>
      </c>
      <c r="BM2246" s="241" t="s">
        <v>2550</v>
      </c>
    </row>
    <row r="2247" s="13" customFormat="1">
      <c r="A2247" s="13"/>
      <c r="B2247" s="243"/>
      <c r="C2247" s="244"/>
      <c r="D2247" s="245" t="s">
        <v>211</v>
      </c>
      <c r="E2247" s="246" t="s">
        <v>1</v>
      </c>
      <c r="F2247" s="247" t="s">
        <v>736</v>
      </c>
      <c r="G2247" s="244"/>
      <c r="H2247" s="246" t="s">
        <v>1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3" t="s">
        <v>211</v>
      </c>
      <c r="AU2247" s="253" t="s">
        <v>82</v>
      </c>
      <c r="AV2247" s="13" t="s">
        <v>80</v>
      </c>
      <c r="AW2247" s="13" t="s">
        <v>30</v>
      </c>
      <c r="AX2247" s="13" t="s">
        <v>73</v>
      </c>
      <c r="AY2247" s="253" t="s">
        <v>202</v>
      </c>
    </row>
    <row r="2248" s="14" customFormat="1">
      <c r="A2248" s="14"/>
      <c r="B2248" s="254"/>
      <c r="C2248" s="255"/>
      <c r="D2248" s="245" t="s">
        <v>211</v>
      </c>
      <c r="E2248" s="256" t="s">
        <v>1</v>
      </c>
      <c r="F2248" s="257" t="s">
        <v>1626</v>
      </c>
      <c r="G2248" s="255"/>
      <c r="H2248" s="258">
        <v>5.8099999999999996</v>
      </c>
      <c r="I2248" s="259"/>
      <c r="J2248" s="255"/>
      <c r="K2248" s="255"/>
      <c r="L2248" s="260"/>
      <c r="M2248" s="261"/>
      <c r="N2248" s="262"/>
      <c r="O2248" s="262"/>
      <c r="P2248" s="262"/>
      <c r="Q2248" s="262"/>
      <c r="R2248" s="262"/>
      <c r="S2248" s="262"/>
      <c r="T2248" s="263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64" t="s">
        <v>211</v>
      </c>
      <c r="AU2248" s="264" t="s">
        <v>82</v>
      </c>
      <c r="AV2248" s="14" t="s">
        <v>82</v>
      </c>
      <c r="AW2248" s="14" t="s">
        <v>30</v>
      </c>
      <c r="AX2248" s="14" t="s">
        <v>73</v>
      </c>
      <c r="AY2248" s="264" t="s">
        <v>202</v>
      </c>
    </row>
    <row r="2249" s="13" customFormat="1">
      <c r="A2249" s="13"/>
      <c r="B2249" s="243"/>
      <c r="C2249" s="244"/>
      <c r="D2249" s="245" t="s">
        <v>211</v>
      </c>
      <c r="E2249" s="246" t="s">
        <v>1</v>
      </c>
      <c r="F2249" s="247" t="s">
        <v>246</v>
      </c>
      <c r="G2249" s="244"/>
      <c r="H2249" s="246" t="s">
        <v>1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3" t="s">
        <v>211</v>
      </c>
      <c r="AU2249" s="253" t="s">
        <v>82</v>
      </c>
      <c r="AV2249" s="13" t="s">
        <v>80</v>
      </c>
      <c r="AW2249" s="13" t="s">
        <v>30</v>
      </c>
      <c r="AX2249" s="13" t="s">
        <v>73</v>
      </c>
      <c r="AY2249" s="253" t="s">
        <v>202</v>
      </c>
    </row>
    <row r="2250" s="14" customFormat="1">
      <c r="A2250" s="14"/>
      <c r="B2250" s="254"/>
      <c r="C2250" s="255"/>
      <c r="D2250" s="245" t="s">
        <v>211</v>
      </c>
      <c r="E2250" s="256" t="s">
        <v>1</v>
      </c>
      <c r="F2250" s="257" t="s">
        <v>1627</v>
      </c>
      <c r="G2250" s="255"/>
      <c r="H2250" s="258">
        <v>17.219999999999999</v>
      </c>
      <c r="I2250" s="259"/>
      <c r="J2250" s="255"/>
      <c r="K2250" s="255"/>
      <c r="L2250" s="260"/>
      <c r="M2250" s="261"/>
      <c r="N2250" s="262"/>
      <c r="O2250" s="262"/>
      <c r="P2250" s="262"/>
      <c r="Q2250" s="262"/>
      <c r="R2250" s="262"/>
      <c r="S2250" s="262"/>
      <c r="T2250" s="263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64" t="s">
        <v>211</v>
      </c>
      <c r="AU2250" s="264" t="s">
        <v>82</v>
      </c>
      <c r="AV2250" s="14" t="s">
        <v>82</v>
      </c>
      <c r="AW2250" s="14" t="s">
        <v>30</v>
      </c>
      <c r="AX2250" s="14" t="s">
        <v>73</v>
      </c>
      <c r="AY2250" s="264" t="s">
        <v>202</v>
      </c>
    </row>
    <row r="2251" s="13" customFormat="1">
      <c r="A2251" s="13"/>
      <c r="B2251" s="243"/>
      <c r="C2251" s="244"/>
      <c r="D2251" s="245" t="s">
        <v>211</v>
      </c>
      <c r="E2251" s="246" t="s">
        <v>1</v>
      </c>
      <c r="F2251" s="247" t="s">
        <v>249</v>
      </c>
      <c r="G2251" s="244"/>
      <c r="H2251" s="246" t="s">
        <v>1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3" t="s">
        <v>211</v>
      </c>
      <c r="AU2251" s="253" t="s">
        <v>82</v>
      </c>
      <c r="AV2251" s="13" t="s">
        <v>80</v>
      </c>
      <c r="AW2251" s="13" t="s">
        <v>30</v>
      </c>
      <c r="AX2251" s="13" t="s">
        <v>73</v>
      </c>
      <c r="AY2251" s="253" t="s">
        <v>202</v>
      </c>
    </row>
    <row r="2252" s="14" customFormat="1">
      <c r="A2252" s="14"/>
      <c r="B2252" s="254"/>
      <c r="C2252" s="255"/>
      <c r="D2252" s="245" t="s">
        <v>211</v>
      </c>
      <c r="E2252" s="256" t="s">
        <v>1</v>
      </c>
      <c r="F2252" s="257" t="s">
        <v>1629</v>
      </c>
      <c r="G2252" s="255"/>
      <c r="H2252" s="258">
        <v>5.5</v>
      </c>
      <c r="I2252" s="259"/>
      <c r="J2252" s="255"/>
      <c r="K2252" s="255"/>
      <c r="L2252" s="260"/>
      <c r="M2252" s="261"/>
      <c r="N2252" s="262"/>
      <c r="O2252" s="262"/>
      <c r="P2252" s="262"/>
      <c r="Q2252" s="262"/>
      <c r="R2252" s="262"/>
      <c r="S2252" s="262"/>
      <c r="T2252" s="263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4" t="s">
        <v>211</v>
      </c>
      <c r="AU2252" s="264" t="s">
        <v>82</v>
      </c>
      <c r="AV2252" s="14" t="s">
        <v>82</v>
      </c>
      <c r="AW2252" s="14" t="s">
        <v>30</v>
      </c>
      <c r="AX2252" s="14" t="s">
        <v>73</v>
      </c>
      <c r="AY2252" s="264" t="s">
        <v>202</v>
      </c>
    </row>
    <row r="2253" s="13" customFormat="1">
      <c r="A2253" s="13"/>
      <c r="B2253" s="243"/>
      <c r="C2253" s="244"/>
      <c r="D2253" s="245" t="s">
        <v>211</v>
      </c>
      <c r="E2253" s="246" t="s">
        <v>1</v>
      </c>
      <c r="F2253" s="247" t="s">
        <v>741</v>
      </c>
      <c r="G2253" s="244"/>
      <c r="H2253" s="246" t="s">
        <v>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3" t="s">
        <v>211</v>
      </c>
      <c r="AU2253" s="253" t="s">
        <v>82</v>
      </c>
      <c r="AV2253" s="13" t="s">
        <v>80</v>
      </c>
      <c r="AW2253" s="13" t="s">
        <v>30</v>
      </c>
      <c r="AX2253" s="13" t="s">
        <v>73</v>
      </c>
      <c r="AY2253" s="253" t="s">
        <v>202</v>
      </c>
    </row>
    <row r="2254" s="14" customFormat="1">
      <c r="A2254" s="14"/>
      <c r="B2254" s="254"/>
      <c r="C2254" s="255"/>
      <c r="D2254" s="245" t="s">
        <v>211</v>
      </c>
      <c r="E2254" s="256" t="s">
        <v>1</v>
      </c>
      <c r="F2254" s="257" t="s">
        <v>1630</v>
      </c>
      <c r="G2254" s="255"/>
      <c r="H2254" s="258">
        <v>9.9000000000000004</v>
      </c>
      <c r="I2254" s="259"/>
      <c r="J2254" s="255"/>
      <c r="K2254" s="255"/>
      <c r="L2254" s="260"/>
      <c r="M2254" s="261"/>
      <c r="N2254" s="262"/>
      <c r="O2254" s="262"/>
      <c r="P2254" s="262"/>
      <c r="Q2254" s="262"/>
      <c r="R2254" s="262"/>
      <c r="S2254" s="262"/>
      <c r="T2254" s="263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4" t="s">
        <v>211</v>
      </c>
      <c r="AU2254" s="264" t="s">
        <v>82</v>
      </c>
      <c r="AV2254" s="14" t="s">
        <v>82</v>
      </c>
      <c r="AW2254" s="14" t="s">
        <v>30</v>
      </c>
      <c r="AX2254" s="14" t="s">
        <v>73</v>
      </c>
      <c r="AY2254" s="264" t="s">
        <v>202</v>
      </c>
    </row>
    <row r="2255" s="13" customFormat="1">
      <c r="A2255" s="13"/>
      <c r="B2255" s="243"/>
      <c r="C2255" s="244"/>
      <c r="D2255" s="245" t="s">
        <v>211</v>
      </c>
      <c r="E2255" s="246" t="s">
        <v>1</v>
      </c>
      <c r="F2255" s="247" t="s">
        <v>775</v>
      </c>
      <c r="G2255" s="244"/>
      <c r="H2255" s="246" t="s">
        <v>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53" t="s">
        <v>211</v>
      </c>
      <c r="AU2255" s="253" t="s">
        <v>82</v>
      </c>
      <c r="AV2255" s="13" t="s">
        <v>80</v>
      </c>
      <c r="AW2255" s="13" t="s">
        <v>30</v>
      </c>
      <c r="AX2255" s="13" t="s">
        <v>73</v>
      </c>
      <c r="AY2255" s="253" t="s">
        <v>202</v>
      </c>
    </row>
    <row r="2256" s="14" customFormat="1">
      <c r="A2256" s="14"/>
      <c r="B2256" s="254"/>
      <c r="C2256" s="255"/>
      <c r="D2256" s="245" t="s">
        <v>211</v>
      </c>
      <c r="E2256" s="256" t="s">
        <v>1</v>
      </c>
      <c r="F2256" s="257" t="s">
        <v>1632</v>
      </c>
      <c r="G2256" s="255"/>
      <c r="H2256" s="258">
        <v>4.2000000000000002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4" t="s">
        <v>211</v>
      </c>
      <c r="AU2256" s="264" t="s">
        <v>82</v>
      </c>
      <c r="AV2256" s="14" t="s">
        <v>82</v>
      </c>
      <c r="AW2256" s="14" t="s">
        <v>30</v>
      </c>
      <c r="AX2256" s="14" t="s">
        <v>73</v>
      </c>
      <c r="AY2256" s="264" t="s">
        <v>202</v>
      </c>
    </row>
    <row r="2257" s="13" customFormat="1">
      <c r="A2257" s="13"/>
      <c r="B2257" s="243"/>
      <c r="C2257" s="244"/>
      <c r="D2257" s="245" t="s">
        <v>211</v>
      </c>
      <c r="E2257" s="246" t="s">
        <v>1</v>
      </c>
      <c r="F2257" s="247" t="s">
        <v>777</v>
      </c>
      <c r="G2257" s="244"/>
      <c r="H2257" s="246" t="s">
        <v>1</v>
      </c>
      <c r="I2257" s="248"/>
      <c r="J2257" s="244"/>
      <c r="K2257" s="244"/>
      <c r="L2257" s="249"/>
      <c r="M2257" s="250"/>
      <c r="N2257" s="251"/>
      <c r="O2257" s="251"/>
      <c r="P2257" s="251"/>
      <c r="Q2257" s="251"/>
      <c r="R2257" s="251"/>
      <c r="S2257" s="251"/>
      <c r="T2257" s="252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3" t="s">
        <v>211</v>
      </c>
      <c r="AU2257" s="253" t="s">
        <v>82</v>
      </c>
      <c r="AV2257" s="13" t="s">
        <v>80</v>
      </c>
      <c r="AW2257" s="13" t="s">
        <v>30</v>
      </c>
      <c r="AX2257" s="13" t="s">
        <v>73</v>
      </c>
      <c r="AY2257" s="253" t="s">
        <v>202</v>
      </c>
    </row>
    <row r="2258" s="14" customFormat="1">
      <c r="A2258" s="14"/>
      <c r="B2258" s="254"/>
      <c r="C2258" s="255"/>
      <c r="D2258" s="245" t="s">
        <v>211</v>
      </c>
      <c r="E2258" s="256" t="s">
        <v>1</v>
      </c>
      <c r="F2258" s="257" t="s">
        <v>1633</v>
      </c>
      <c r="G2258" s="255"/>
      <c r="H2258" s="258">
        <v>15.300000000000001</v>
      </c>
      <c r="I2258" s="259"/>
      <c r="J2258" s="255"/>
      <c r="K2258" s="255"/>
      <c r="L2258" s="260"/>
      <c r="M2258" s="261"/>
      <c r="N2258" s="262"/>
      <c r="O2258" s="262"/>
      <c r="P2258" s="262"/>
      <c r="Q2258" s="262"/>
      <c r="R2258" s="262"/>
      <c r="S2258" s="262"/>
      <c r="T2258" s="263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64" t="s">
        <v>211</v>
      </c>
      <c r="AU2258" s="264" t="s">
        <v>82</v>
      </c>
      <c r="AV2258" s="14" t="s">
        <v>82</v>
      </c>
      <c r="AW2258" s="14" t="s">
        <v>30</v>
      </c>
      <c r="AX2258" s="14" t="s">
        <v>73</v>
      </c>
      <c r="AY2258" s="264" t="s">
        <v>202</v>
      </c>
    </row>
    <row r="2259" s="13" customFormat="1">
      <c r="A2259" s="13"/>
      <c r="B2259" s="243"/>
      <c r="C2259" s="244"/>
      <c r="D2259" s="245" t="s">
        <v>211</v>
      </c>
      <c r="E2259" s="246" t="s">
        <v>1</v>
      </c>
      <c r="F2259" s="247" t="s">
        <v>714</v>
      </c>
      <c r="G2259" s="244"/>
      <c r="H2259" s="246" t="s">
        <v>1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3" t="s">
        <v>211</v>
      </c>
      <c r="AU2259" s="253" t="s">
        <v>82</v>
      </c>
      <c r="AV2259" s="13" t="s">
        <v>80</v>
      </c>
      <c r="AW2259" s="13" t="s">
        <v>30</v>
      </c>
      <c r="AX2259" s="13" t="s">
        <v>73</v>
      </c>
      <c r="AY2259" s="253" t="s">
        <v>202</v>
      </c>
    </row>
    <row r="2260" s="14" customFormat="1">
      <c r="A2260" s="14"/>
      <c r="B2260" s="254"/>
      <c r="C2260" s="255"/>
      <c r="D2260" s="245" t="s">
        <v>211</v>
      </c>
      <c r="E2260" s="256" t="s">
        <v>1</v>
      </c>
      <c r="F2260" s="257" t="s">
        <v>1636</v>
      </c>
      <c r="G2260" s="255"/>
      <c r="H2260" s="258">
        <v>9.9000000000000004</v>
      </c>
      <c r="I2260" s="259"/>
      <c r="J2260" s="255"/>
      <c r="K2260" s="255"/>
      <c r="L2260" s="260"/>
      <c r="M2260" s="261"/>
      <c r="N2260" s="262"/>
      <c r="O2260" s="262"/>
      <c r="P2260" s="262"/>
      <c r="Q2260" s="262"/>
      <c r="R2260" s="262"/>
      <c r="S2260" s="262"/>
      <c r="T2260" s="263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4" t="s">
        <v>211</v>
      </c>
      <c r="AU2260" s="264" t="s">
        <v>82</v>
      </c>
      <c r="AV2260" s="14" t="s">
        <v>82</v>
      </c>
      <c r="AW2260" s="14" t="s">
        <v>30</v>
      </c>
      <c r="AX2260" s="14" t="s">
        <v>73</v>
      </c>
      <c r="AY2260" s="264" t="s">
        <v>202</v>
      </c>
    </row>
    <row r="2261" s="13" customFormat="1">
      <c r="A2261" s="13"/>
      <c r="B2261" s="243"/>
      <c r="C2261" s="244"/>
      <c r="D2261" s="245" t="s">
        <v>211</v>
      </c>
      <c r="E2261" s="246" t="s">
        <v>1</v>
      </c>
      <c r="F2261" s="247" t="s">
        <v>757</v>
      </c>
      <c r="G2261" s="244"/>
      <c r="H2261" s="246" t="s">
        <v>1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3" t="s">
        <v>211</v>
      </c>
      <c r="AU2261" s="253" t="s">
        <v>82</v>
      </c>
      <c r="AV2261" s="13" t="s">
        <v>80</v>
      </c>
      <c r="AW2261" s="13" t="s">
        <v>30</v>
      </c>
      <c r="AX2261" s="13" t="s">
        <v>73</v>
      </c>
      <c r="AY2261" s="253" t="s">
        <v>202</v>
      </c>
    </row>
    <row r="2262" s="14" customFormat="1">
      <c r="A2262" s="14"/>
      <c r="B2262" s="254"/>
      <c r="C2262" s="255"/>
      <c r="D2262" s="245" t="s">
        <v>211</v>
      </c>
      <c r="E2262" s="256" t="s">
        <v>1</v>
      </c>
      <c r="F2262" s="257" t="s">
        <v>1638</v>
      </c>
      <c r="G2262" s="255"/>
      <c r="H2262" s="258">
        <v>25.25</v>
      </c>
      <c r="I2262" s="259"/>
      <c r="J2262" s="255"/>
      <c r="K2262" s="255"/>
      <c r="L2262" s="260"/>
      <c r="M2262" s="261"/>
      <c r="N2262" s="262"/>
      <c r="O2262" s="262"/>
      <c r="P2262" s="262"/>
      <c r="Q2262" s="262"/>
      <c r="R2262" s="262"/>
      <c r="S2262" s="262"/>
      <c r="T2262" s="263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4" t="s">
        <v>211</v>
      </c>
      <c r="AU2262" s="264" t="s">
        <v>82</v>
      </c>
      <c r="AV2262" s="14" t="s">
        <v>82</v>
      </c>
      <c r="AW2262" s="14" t="s">
        <v>30</v>
      </c>
      <c r="AX2262" s="14" t="s">
        <v>73</v>
      </c>
      <c r="AY2262" s="264" t="s">
        <v>202</v>
      </c>
    </row>
    <row r="2263" s="13" customFormat="1">
      <c r="A2263" s="13"/>
      <c r="B2263" s="243"/>
      <c r="C2263" s="244"/>
      <c r="D2263" s="245" t="s">
        <v>211</v>
      </c>
      <c r="E2263" s="246" t="s">
        <v>1</v>
      </c>
      <c r="F2263" s="247" t="s">
        <v>554</v>
      </c>
      <c r="G2263" s="244"/>
      <c r="H2263" s="246" t="s">
        <v>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3" t="s">
        <v>211</v>
      </c>
      <c r="AU2263" s="253" t="s">
        <v>82</v>
      </c>
      <c r="AV2263" s="13" t="s">
        <v>80</v>
      </c>
      <c r="AW2263" s="13" t="s">
        <v>30</v>
      </c>
      <c r="AX2263" s="13" t="s">
        <v>73</v>
      </c>
      <c r="AY2263" s="253" t="s">
        <v>202</v>
      </c>
    </row>
    <row r="2264" s="14" customFormat="1">
      <c r="A2264" s="14"/>
      <c r="B2264" s="254"/>
      <c r="C2264" s="255"/>
      <c r="D2264" s="245" t="s">
        <v>211</v>
      </c>
      <c r="E2264" s="256" t="s">
        <v>1</v>
      </c>
      <c r="F2264" s="257" t="s">
        <v>1634</v>
      </c>
      <c r="G2264" s="255"/>
      <c r="H2264" s="258">
        <v>27.800000000000001</v>
      </c>
      <c r="I2264" s="259"/>
      <c r="J2264" s="255"/>
      <c r="K2264" s="255"/>
      <c r="L2264" s="260"/>
      <c r="M2264" s="261"/>
      <c r="N2264" s="262"/>
      <c r="O2264" s="262"/>
      <c r="P2264" s="262"/>
      <c r="Q2264" s="262"/>
      <c r="R2264" s="262"/>
      <c r="S2264" s="262"/>
      <c r="T2264" s="26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64" t="s">
        <v>211</v>
      </c>
      <c r="AU2264" s="264" t="s">
        <v>82</v>
      </c>
      <c r="AV2264" s="14" t="s">
        <v>82</v>
      </c>
      <c r="AW2264" s="14" t="s">
        <v>30</v>
      </c>
      <c r="AX2264" s="14" t="s">
        <v>73</v>
      </c>
      <c r="AY2264" s="264" t="s">
        <v>202</v>
      </c>
    </row>
    <row r="2265" s="13" customFormat="1">
      <c r="A2265" s="13"/>
      <c r="B2265" s="243"/>
      <c r="C2265" s="244"/>
      <c r="D2265" s="245" t="s">
        <v>211</v>
      </c>
      <c r="E2265" s="246" t="s">
        <v>1</v>
      </c>
      <c r="F2265" s="247" t="s">
        <v>556</v>
      </c>
      <c r="G2265" s="244"/>
      <c r="H2265" s="246" t="s">
        <v>1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3" t="s">
        <v>211</v>
      </c>
      <c r="AU2265" s="253" t="s">
        <v>82</v>
      </c>
      <c r="AV2265" s="13" t="s">
        <v>80</v>
      </c>
      <c r="AW2265" s="13" t="s">
        <v>30</v>
      </c>
      <c r="AX2265" s="13" t="s">
        <v>73</v>
      </c>
      <c r="AY2265" s="253" t="s">
        <v>202</v>
      </c>
    </row>
    <row r="2266" s="14" customFormat="1">
      <c r="A2266" s="14"/>
      <c r="B2266" s="254"/>
      <c r="C2266" s="255"/>
      <c r="D2266" s="245" t="s">
        <v>211</v>
      </c>
      <c r="E2266" s="256" t="s">
        <v>1</v>
      </c>
      <c r="F2266" s="257" t="s">
        <v>1635</v>
      </c>
      <c r="G2266" s="255"/>
      <c r="H2266" s="258">
        <v>9.25</v>
      </c>
      <c r="I2266" s="259"/>
      <c r="J2266" s="255"/>
      <c r="K2266" s="255"/>
      <c r="L2266" s="260"/>
      <c r="M2266" s="261"/>
      <c r="N2266" s="262"/>
      <c r="O2266" s="262"/>
      <c r="P2266" s="262"/>
      <c r="Q2266" s="262"/>
      <c r="R2266" s="262"/>
      <c r="S2266" s="262"/>
      <c r="T2266" s="263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4" t="s">
        <v>211</v>
      </c>
      <c r="AU2266" s="264" t="s">
        <v>82</v>
      </c>
      <c r="AV2266" s="14" t="s">
        <v>82</v>
      </c>
      <c r="AW2266" s="14" t="s">
        <v>30</v>
      </c>
      <c r="AX2266" s="14" t="s">
        <v>73</v>
      </c>
      <c r="AY2266" s="264" t="s">
        <v>202</v>
      </c>
    </row>
    <row r="2267" s="13" customFormat="1">
      <c r="A2267" s="13"/>
      <c r="B2267" s="243"/>
      <c r="C2267" s="244"/>
      <c r="D2267" s="245" t="s">
        <v>211</v>
      </c>
      <c r="E2267" s="246" t="s">
        <v>1</v>
      </c>
      <c r="F2267" s="247" t="s">
        <v>558</v>
      </c>
      <c r="G2267" s="244"/>
      <c r="H2267" s="246" t="s">
        <v>1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3" t="s">
        <v>211</v>
      </c>
      <c r="AU2267" s="253" t="s">
        <v>82</v>
      </c>
      <c r="AV2267" s="13" t="s">
        <v>80</v>
      </c>
      <c r="AW2267" s="13" t="s">
        <v>30</v>
      </c>
      <c r="AX2267" s="13" t="s">
        <v>73</v>
      </c>
      <c r="AY2267" s="253" t="s">
        <v>202</v>
      </c>
    </row>
    <row r="2268" s="14" customFormat="1">
      <c r="A2268" s="14"/>
      <c r="B2268" s="254"/>
      <c r="C2268" s="255"/>
      <c r="D2268" s="245" t="s">
        <v>211</v>
      </c>
      <c r="E2268" s="256" t="s">
        <v>1</v>
      </c>
      <c r="F2268" s="257" t="s">
        <v>1639</v>
      </c>
      <c r="G2268" s="255"/>
      <c r="H2268" s="258">
        <v>16.960000000000001</v>
      </c>
      <c r="I2268" s="259"/>
      <c r="J2268" s="255"/>
      <c r="K2268" s="255"/>
      <c r="L2268" s="260"/>
      <c r="M2268" s="261"/>
      <c r="N2268" s="262"/>
      <c r="O2268" s="262"/>
      <c r="P2268" s="262"/>
      <c r="Q2268" s="262"/>
      <c r="R2268" s="262"/>
      <c r="S2268" s="262"/>
      <c r="T2268" s="263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4" t="s">
        <v>211</v>
      </c>
      <c r="AU2268" s="264" t="s">
        <v>82</v>
      </c>
      <c r="AV2268" s="14" t="s">
        <v>82</v>
      </c>
      <c r="AW2268" s="14" t="s">
        <v>30</v>
      </c>
      <c r="AX2268" s="14" t="s">
        <v>73</v>
      </c>
      <c r="AY2268" s="264" t="s">
        <v>202</v>
      </c>
    </row>
    <row r="2269" s="13" customFormat="1">
      <c r="A2269" s="13"/>
      <c r="B2269" s="243"/>
      <c r="C2269" s="244"/>
      <c r="D2269" s="245" t="s">
        <v>211</v>
      </c>
      <c r="E2269" s="246" t="s">
        <v>1</v>
      </c>
      <c r="F2269" s="247" t="s">
        <v>560</v>
      </c>
      <c r="G2269" s="244"/>
      <c r="H2269" s="246" t="s">
        <v>1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3" t="s">
        <v>211</v>
      </c>
      <c r="AU2269" s="253" t="s">
        <v>82</v>
      </c>
      <c r="AV2269" s="13" t="s">
        <v>80</v>
      </c>
      <c r="AW2269" s="13" t="s">
        <v>30</v>
      </c>
      <c r="AX2269" s="13" t="s">
        <v>73</v>
      </c>
      <c r="AY2269" s="253" t="s">
        <v>202</v>
      </c>
    </row>
    <row r="2270" s="14" customFormat="1">
      <c r="A2270" s="14"/>
      <c r="B2270" s="254"/>
      <c r="C2270" s="255"/>
      <c r="D2270" s="245" t="s">
        <v>211</v>
      </c>
      <c r="E2270" s="256" t="s">
        <v>1</v>
      </c>
      <c r="F2270" s="257" t="s">
        <v>1640</v>
      </c>
      <c r="G2270" s="255"/>
      <c r="H2270" s="258">
        <v>28.100000000000001</v>
      </c>
      <c r="I2270" s="259"/>
      <c r="J2270" s="255"/>
      <c r="K2270" s="255"/>
      <c r="L2270" s="260"/>
      <c r="M2270" s="261"/>
      <c r="N2270" s="262"/>
      <c r="O2270" s="262"/>
      <c r="P2270" s="262"/>
      <c r="Q2270" s="262"/>
      <c r="R2270" s="262"/>
      <c r="S2270" s="262"/>
      <c r="T2270" s="263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4" t="s">
        <v>211</v>
      </c>
      <c r="AU2270" s="264" t="s">
        <v>82</v>
      </c>
      <c r="AV2270" s="14" t="s">
        <v>82</v>
      </c>
      <c r="AW2270" s="14" t="s">
        <v>30</v>
      </c>
      <c r="AX2270" s="14" t="s">
        <v>73</v>
      </c>
      <c r="AY2270" s="264" t="s">
        <v>202</v>
      </c>
    </row>
    <row r="2271" s="13" customFormat="1">
      <c r="A2271" s="13"/>
      <c r="B2271" s="243"/>
      <c r="C2271" s="244"/>
      <c r="D2271" s="245" t="s">
        <v>211</v>
      </c>
      <c r="E2271" s="246" t="s">
        <v>1</v>
      </c>
      <c r="F2271" s="247" t="s">
        <v>718</v>
      </c>
      <c r="G2271" s="244"/>
      <c r="H2271" s="246" t="s">
        <v>1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3" t="s">
        <v>211</v>
      </c>
      <c r="AU2271" s="253" t="s">
        <v>82</v>
      </c>
      <c r="AV2271" s="13" t="s">
        <v>80</v>
      </c>
      <c r="AW2271" s="13" t="s">
        <v>30</v>
      </c>
      <c r="AX2271" s="13" t="s">
        <v>73</v>
      </c>
      <c r="AY2271" s="253" t="s">
        <v>202</v>
      </c>
    </row>
    <row r="2272" s="14" customFormat="1">
      <c r="A2272" s="14"/>
      <c r="B2272" s="254"/>
      <c r="C2272" s="255"/>
      <c r="D2272" s="245" t="s">
        <v>211</v>
      </c>
      <c r="E2272" s="256" t="s">
        <v>1</v>
      </c>
      <c r="F2272" s="257" t="s">
        <v>2551</v>
      </c>
      <c r="G2272" s="255"/>
      <c r="H2272" s="258">
        <v>6.7999999999999998</v>
      </c>
      <c r="I2272" s="259"/>
      <c r="J2272" s="255"/>
      <c r="K2272" s="255"/>
      <c r="L2272" s="260"/>
      <c r="M2272" s="261"/>
      <c r="N2272" s="262"/>
      <c r="O2272" s="262"/>
      <c r="P2272" s="262"/>
      <c r="Q2272" s="262"/>
      <c r="R2272" s="262"/>
      <c r="S2272" s="262"/>
      <c r="T2272" s="263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4" t="s">
        <v>211</v>
      </c>
      <c r="AU2272" s="264" t="s">
        <v>82</v>
      </c>
      <c r="AV2272" s="14" t="s">
        <v>82</v>
      </c>
      <c r="AW2272" s="14" t="s">
        <v>30</v>
      </c>
      <c r="AX2272" s="14" t="s">
        <v>73</v>
      </c>
      <c r="AY2272" s="264" t="s">
        <v>202</v>
      </c>
    </row>
    <row r="2273" s="13" customFormat="1">
      <c r="A2273" s="13"/>
      <c r="B2273" s="243"/>
      <c r="C2273" s="244"/>
      <c r="D2273" s="245" t="s">
        <v>211</v>
      </c>
      <c r="E2273" s="246" t="s">
        <v>1</v>
      </c>
      <c r="F2273" s="247" t="s">
        <v>720</v>
      </c>
      <c r="G2273" s="244"/>
      <c r="H2273" s="246" t="s">
        <v>1</v>
      </c>
      <c r="I2273" s="248"/>
      <c r="J2273" s="244"/>
      <c r="K2273" s="244"/>
      <c r="L2273" s="249"/>
      <c r="M2273" s="250"/>
      <c r="N2273" s="251"/>
      <c r="O2273" s="251"/>
      <c r="P2273" s="251"/>
      <c r="Q2273" s="251"/>
      <c r="R2273" s="251"/>
      <c r="S2273" s="251"/>
      <c r="T2273" s="252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3" t="s">
        <v>211</v>
      </c>
      <c r="AU2273" s="253" t="s">
        <v>82</v>
      </c>
      <c r="AV2273" s="13" t="s">
        <v>80</v>
      </c>
      <c r="AW2273" s="13" t="s">
        <v>30</v>
      </c>
      <c r="AX2273" s="13" t="s">
        <v>73</v>
      </c>
      <c r="AY2273" s="253" t="s">
        <v>202</v>
      </c>
    </row>
    <row r="2274" s="14" customFormat="1">
      <c r="A2274" s="14"/>
      <c r="B2274" s="254"/>
      <c r="C2274" s="255"/>
      <c r="D2274" s="245" t="s">
        <v>211</v>
      </c>
      <c r="E2274" s="256" t="s">
        <v>1</v>
      </c>
      <c r="F2274" s="257" t="s">
        <v>2552</v>
      </c>
      <c r="G2274" s="255"/>
      <c r="H2274" s="258">
        <v>11.18</v>
      </c>
      <c r="I2274" s="259"/>
      <c r="J2274" s="255"/>
      <c r="K2274" s="255"/>
      <c r="L2274" s="260"/>
      <c r="M2274" s="261"/>
      <c r="N2274" s="262"/>
      <c r="O2274" s="262"/>
      <c r="P2274" s="262"/>
      <c r="Q2274" s="262"/>
      <c r="R2274" s="262"/>
      <c r="S2274" s="262"/>
      <c r="T2274" s="263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4" t="s">
        <v>211</v>
      </c>
      <c r="AU2274" s="264" t="s">
        <v>82</v>
      </c>
      <c r="AV2274" s="14" t="s">
        <v>82</v>
      </c>
      <c r="AW2274" s="14" t="s">
        <v>30</v>
      </c>
      <c r="AX2274" s="14" t="s">
        <v>73</v>
      </c>
      <c r="AY2274" s="264" t="s">
        <v>202</v>
      </c>
    </row>
    <row r="2275" s="13" customFormat="1">
      <c r="A2275" s="13"/>
      <c r="B2275" s="243"/>
      <c r="C2275" s="244"/>
      <c r="D2275" s="245" t="s">
        <v>211</v>
      </c>
      <c r="E2275" s="246" t="s">
        <v>1</v>
      </c>
      <c r="F2275" s="247" t="s">
        <v>722</v>
      </c>
      <c r="G2275" s="244"/>
      <c r="H2275" s="246" t="s">
        <v>1</v>
      </c>
      <c r="I2275" s="248"/>
      <c r="J2275" s="244"/>
      <c r="K2275" s="244"/>
      <c r="L2275" s="249"/>
      <c r="M2275" s="250"/>
      <c r="N2275" s="251"/>
      <c r="O2275" s="251"/>
      <c r="P2275" s="251"/>
      <c r="Q2275" s="251"/>
      <c r="R2275" s="251"/>
      <c r="S2275" s="251"/>
      <c r="T2275" s="252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3" t="s">
        <v>211</v>
      </c>
      <c r="AU2275" s="253" t="s">
        <v>82</v>
      </c>
      <c r="AV2275" s="13" t="s">
        <v>80</v>
      </c>
      <c r="AW2275" s="13" t="s">
        <v>30</v>
      </c>
      <c r="AX2275" s="13" t="s">
        <v>73</v>
      </c>
      <c r="AY2275" s="253" t="s">
        <v>202</v>
      </c>
    </row>
    <row r="2276" s="14" customFormat="1">
      <c r="A2276" s="14"/>
      <c r="B2276" s="254"/>
      <c r="C2276" s="255"/>
      <c r="D2276" s="245" t="s">
        <v>211</v>
      </c>
      <c r="E2276" s="256" t="s">
        <v>1</v>
      </c>
      <c r="F2276" s="257" t="s">
        <v>2553</v>
      </c>
      <c r="G2276" s="255"/>
      <c r="H2276" s="258">
        <v>16.899999999999999</v>
      </c>
      <c r="I2276" s="259"/>
      <c r="J2276" s="255"/>
      <c r="K2276" s="255"/>
      <c r="L2276" s="260"/>
      <c r="M2276" s="261"/>
      <c r="N2276" s="262"/>
      <c r="O2276" s="262"/>
      <c r="P2276" s="262"/>
      <c r="Q2276" s="262"/>
      <c r="R2276" s="262"/>
      <c r="S2276" s="262"/>
      <c r="T2276" s="263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4" t="s">
        <v>211</v>
      </c>
      <c r="AU2276" s="264" t="s">
        <v>82</v>
      </c>
      <c r="AV2276" s="14" t="s">
        <v>82</v>
      </c>
      <c r="AW2276" s="14" t="s">
        <v>30</v>
      </c>
      <c r="AX2276" s="14" t="s">
        <v>73</v>
      </c>
      <c r="AY2276" s="264" t="s">
        <v>202</v>
      </c>
    </row>
    <row r="2277" s="13" customFormat="1">
      <c r="A2277" s="13"/>
      <c r="B2277" s="243"/>
      <c r="C2277" s="244"/>
      <c r="D2277" s="245" t="s">
        <v>211</v>
      </c>
      <c r="E2277" s="246" t="s">
        <v>1</v>
      </c>
      <c r="F2277" s="247" t="s">
        <v>724</v>
      </c>
      <c r="G2277" s="244"/>
      <c r="H2277" s="246" t="s">
        <v>1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3" t="s">
        <v>211</v>
      </c>
      <c r="AU2277" s="253" t="s">
        <v>82</v>
      </c>
      <c r="AV2277" s="13" t="s">
        <v>80</v>
      </c>
      <c r="AW2277" s="13" t="s">
        <v>30</v>
      </c>
      <c r="AX2277" s="13" t="s">
        <v>73</v>
      </c>
      <c r="AY2277" s="253" t="s">
        <v>202</v>
      </c>
    </row>
    <row r="2278" s="14" customFormat="1">
      <c r="A2278" s="14"/>
      <c r="B2278" s="254"/>
      <c r="C2278" s="255"/>
      <c r="D2278" s="245" t="s">
        <v>211</v>
      </c>
      <c r="E2278" s="256" t="s">
        <v>1</v>
      </c>
      <c r="F2278" s="257" t="s">
        <v>2554</v>
      </c>
      <c r="G2278" s="255"/>
      <c r="H2278" s="258">
        <v>12</v>
      </c>
      <c r="I2278" s="259"/>
      <c r="J2278" s="255"/>
      <c r="K2278" s="255"/>
      <c r="L2278" s="260"/>
      <c r="M2278" s="261"/>
      <c r="N2278" s="262"/>
      <c r="O2278" s="262"/>
      <c r="P2278" s="262"/>
      <c r="Q2278" s="262"/>
      <c r="R2278" s="262"/>
      <c r="S2278" s="262"/>
      <c r="T2278" s="263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4" t="s">
        <v>211</v>
      </c>
      <c r="AU2278" s="264" t="s">
        <v>82</v>
      </c>
      <c r="AV2278" s="14" t="s">
        <v>82</v>
      </c>
      <c r="AW2278" s="14" t="s">
        <v>30</v>
      </c>
      <c r="AX2278" s="14" t="s">
        <v>73</v>
      </c>
      <c r="AY2278" s="264" t="s">
        <v>202</v>
      </c>
    </row>
    <row r="2279" s="13" customFormat="1">
      <c r="A2279" s="13"/>
      <c r="B2279" s="243"/>
      <c r="C2279" s="244"/>
      <c r="D2279" s="245" t="s">
        <v>211</v>
      </c>
      <c r="E2279" s="246" t="s">
        <v>1</v>
      </c>
      <c r="F2279" s="247" t="s">
        <v>726</v>
      </c>
      <c r="G2279" s="244"/>
      <c r="H2279" s="246" t="s">
        <v>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3" t="s">
        <v>211</v>
      </c>
      <c r="AU2279" s="253" t="s">
        <v>82</v>
      </c>
      <c r="AV2279" s="13" t="s">
        <v>80</v>
      </c>
      <c r="AW2279" s="13" t="s">
        <v>30</v>
      </c>
      <c r="AX2279" s="13" t="s">
        <v>73</v>
      </c>
      <c r="AY2279" s="253" t="s">
        <v>202</v>
      </c>
    </row>
    <row r="2280" s="14" customFormat="1">
      <c r="A2280" s="14"/>
      <c r="B2280" s="254"/>
      <c r="C2280" s="255"/>
      <c r="D2280" s="245" t="s">
        <v>211</v>
      </c>
      <c r="E2280" s="256" t="s">
        <v>1</v>
      </c>
      <c r="F2280" s="257" t="s">
        <v>2555</v>
      </c>
      <c r="G2280" s="255"/>
      <c r="H2280" s="258">
        <v>9.5999999999999996</v>
      </c>
      <c r="I2280" s="259"/>
      <c r="J2280" s="255"/>
      <c r="K2280" s="255"/>
      <c r="L2280" s="260"/>
      <c r="M2280" s="261"/>
      <c r="N2280" s="262"/>
      <c r="O2280" s="262"/>
      <c r="P2280" s="262"/>
      <c r="Q2280" s="262"/>
      <c r="R2280" s="262"/>
      <c r="S2280" s="262"/>
      <c r="T2280" s="263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4" t="s">
        <v>211</v>
      </c>
      <c r="AU2280" s="264" t="s">
        <v>82</v>
      </c>
      <c r="AV2280" s="14" t="s">
        <v>82</v>
      </c>
      <c r="AW2280" s="14" t="s">
        <v>30</v>
      </c>
      <c r="AX2280" s="14" t="s">
        <v>73</v>
      </c>
      <c r="AY2280" s="264" t="s">
        <v>202</v>
      </c>
    </row>
    <row r="2281" s="13" customFormat="1">
      <c r="A2281" s="13"/>
      <c r="B2281" s="243"/>
      <c r="C2281" s="244"/>
      <c r="D2281" s="245" t="s">
        <v>211</v>
      </c>
      <c r="E2281" s="246" t="s">
        <v>1</v>
      </c>
      <c r="F2281" s="247" t="s">
        <v>758</v>
      </c>
      <c r="G2281" s="244"/>
      <c r="H2281" s="246" t="s">
        <v>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3" t="s">
        <v>211</v>
      </c>
      <c r="AU2281" s="253" t="s">
        <v>82</v>
      </c>
      <c r="AV2281" s="13" t="s">
        <v>80</v>
      </c>
      <c r="AW2281" s="13" t="s">
        <v>30</v>
      </c>
      <c r="AX2281" s="13" t="s">
        <v>73</v>
      </c>
      <c r="AY2281" s="253" t="s">
        <v>202</v>
      </c>
    </row>
    <row r="2282" s="14" customFormat="1">
      <c r="A2282" s="14"/>
      <c r="B2282" s="254"/>
      <c r="C2282" s="255"/>
      <c r="D2282" s="245" t="s">
        <v>211</v>
      </c>
      <c r="E2282" s="256" t="s">
        <v>1</v>
      </c>
      <c r="F2282" s="257" t="s">
        <v>2556</v>
      </c>
      <c r="G2282" s="255"/>
      <c r="H2282" s="258">
        <v>23.800000000000001</v>
      </c>
      <c r="I2282" s="259"/>
      <c r="J2282" s="255"/>
      <c r="K2282" s="255"/>
      <c r="L2282" s="260"/>
      <c r="M2282" s="261"/>
      <c r="N2282" s="262"/>
      <c r="O2282" s="262"/>
      <c r="P2282" s="262"/>
      <c r="Q2282" s="262"/>
      <c r="R2282" s="262"/>
      <c r="S2282" s="262"/>
      <c r="T2282" s="26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4" t="s">
        <v>211</v>
      </c>
      <c r="AU2282" s="264" t="s">
        <v>82</v>
      </c>
      <c r="AV2282" s="14" t="s">
        <v>82</v>
      </c>
      <c r="AW2282" s="14" t="s">
        <v>30</v>
      </c>
      <c r="AX2282" s="14" t="s">
        <v>73</v>
      </c>
      <c r="AY2282" s="264" t="s">
        <v>202</v>
      </c>
    </row>
    <row r="2283" s="13" customFormat="1">
      <c r="A2283" s="13"/>
      <c r="B2283" s="243"/>
      <c r="C2283" s="244"/>
      <c r="D2283" s="245" t="s">
        <v>211</v>
      </c>
      <c r="E2283" s="246" t="s">
        <v>1</v>
      </c>
      <c r="F2283" s="247" t="s">
        <v>759</v>
      </c>
      <c r="G2283" s="244"/>
      <c r="H2283" s="246" t="s">
        <v>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3" t="s">
        <v>211</v>
      </c>
      <c r="AU2283" s="253" t="s">
        <v>82</v>
      </c>
      <c r="AV2283" s="13" t="s">
        <v>80</v>
      </c>
      <c r="AW2283" s="13" t="s">
        <v>30</v>
      </c>
      <c r="AX2283" s="13" t="s">
        <v>73</v>
      </c>
      <c r="AY2283" s="253" t="s">
        <v>202</v>
      </c>
    </row>
    <row r="2284" s="14" customFormat="1">
      <c r="A2284" s="14"/>
      <c r="B2284" s="254"/>
      <c r="C2284" s="255"/>
      <c r="D2284" s="245" t="s">
        <v>211</v>
      </c>
      <c r="E2284" s="256" t="s">
        <v>1</v>
      </c>
      <c r="F2284" s="257" t="s">
        <v>2557</v>
      </c>
      <c r="G2284" s="255"/>
      <c r="H2284" s="258">
        <v>4.4199999999999999</v>
      </c>
      <c r="I2284" s="259"/>
      <c r="J2284" s="255"/>
      <c r="K2284" s="255"/>
      <c r="L2284" s="260"/>
      <c r="M2284" s="261"/>
      <c r="N2284" s="262"/>
      <c r="O2284" s="262"/>
      <c r="P2284" s="262"/>
      <c r="Q2284" s="262"/>
      <c r="R2284" s="262"/>
      <c r="S2284" s="262"/>
      <c r="T2284" s="263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4" t="s">
        <v>211</v>
      </c>
      <c r="AU2284" s="264" t="s">
        <v>82</v>
      </c>
      <c r="AV2284" s="14" t="s">
        <v>82</v>
      </c>
      <c r="AW2284" s="14" t="s">
        <v>30</v>
      </c>
      <c r="AX2284" s="14" t="s">
        <v>73</v>
      </c>
      <c r="AY2284" s="264" t="s">
        <v>202</v>
      </c>
    </row>
    <row r="2285" s="15" customFormat="1">
      <c r="A2285" s="15"/>
      <c r="B2285" s="265"/>
      <c r="C2285" s="266"/>
      <c r="D2285" s="245" t="s">
        <v>211</v>
      </c>
      <c r="E2285" s="267" t="s">
        <v>1</v>
      </c>
      <c r="F2285" s="268" t="s">
        <v>222</v>
      </c>
      <c r="G2285" s="266"/>
      <c r="H2285" s="269">
        <v>259.89000000000004</v>
      </c>
      <c r="I2285" s="270"/>
      <c r="J2285" s="266"/>
      <c r="K2285" s="266"/>
      <c r="L2285" s="271"/>
      <c r="M2285" s="272"/>
      <c r="N2285" s="273"/>
      <c r="O2285" s="273"/>
      <c r="P2285" s="273"/>
      <c r="Q2285" s="273"/>
      <c r="R2285" s="273"/>
      <c r="S2285" s="273"/>
      <c r="T2285" s="274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75" t="s">
        <v>211</v>
      </c>
      <c r="AU2285" s="275" t="s">
        <v>82</v>
      </c>
      <c r="AV2285" s="15" t="s">
        <v>209</v>
      </c>
      <c r="AW2285" s="15" t="s">
        <v>30</v>
      </c>
      <c r="AX2285" s="15" t="s">
        <v>80</v>
      </c>
      <c r="AY2285" s="275" t="s">
        <v>202</v>
      </c>
    </row>
    <row r="2286" s="2" customFormat="1" ht="24.15" customHeight="1">
      <c r="A2286" s="40"/>
      <c r="B2286" s="41"/>
      <c r="C2286" s="287" t="s">
        <v>2558</v>
      </c>
      <c r="D2286" s="287" t="s">
        <v>534</v>
      </c>
      <c r="E2286" s="288" t="s">
        <v>2559</v>
      </c>
      <c r="F2286" s="289" t="s">
        <v>2560</v>
      </c>
      <c r="G2286" s="290" t="s">
        <v>466</v>
      </c>
      <c r="H2286" s="291">
        <v>643.22799999999995</v>
      </c>
      <c r="I2286" s="292"/>
      <c r="J2286" s="293">
        <f>ROUND(I2286*H2286,2)</f>
        <v>0</v>
      </c>
      <c r="K2286" s="289" t="s">
        <v>208</v>
      </c>
      <c r="L2286" s="294"/>
      <c r="M2286" s="295" t="s">
        <v>1</v>
      </c>
      <c r="N2286" s="296" t="s">
        <v>38</v>
      </c>
      <c r="O2286" s="93"/>
      <c r="P2286" s="239">
        <f>O2286*H2286</f>
        <v>0</v>
      </c>
      <c r="Q2286" s="239">
        <v>0.00046999999999999999</v>
      </c>
      <c r="R2286" s="239">
        <f>Q2286*H2286</f>
        <v>0.30231715999999997</v>
      </c>
      <c r="S2286" s="239">
        <v>0</v>
      </c>
      <c r="T2286" s="240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41" t="s">
        <v>442</v>
      </c>
      <c r="AT2286" s="241" t="s">
        <v>534</v>
      </c>
      <c r="AU2286" s="241" t="s">
        <v>82</v>
      </c>
      <c r="AY2286" s="19" t="s">
        <v>202</v>
      </c>
      <c r="BE2286" s="242">
        <f>IF(N2286="základní",J2286,0)</f>
        <v>0</v>
      </c>
      <c r="BF2286" s="242">
        <f>IF(N2286="snížená",J2286,0)</f>
        <v>0</v>
      </c>
      <c r="BG2286" s="242">
        <f>IF(N2286="zákl. přenesená",J2286,0)</f>
        <v>0</v>
      </c>
      <c r="BH2286" s="242">
        <f>IF(N2286="sníž. přenesená",J2286,0)</f>
        <v>0</v>
      </c>
      <c r="BI2286" s="242">
        <f>IF(N2286="nulová",J2286,0)</f>
        <v>0</v>
      </c>
      <c r="BJ2286" s="19" t="s">
        <v>80</v>
      </c>
      <c r="BK2286" s="242">
        <f>ROUND(I2286*H2286,2)</f>
        <v>0</v>
      </c>
      <c r="BL2286" s="19" t="s">
        <v>317</v>
      </c>
      <c r="BM2286" s="241" t="s">
        <v>2561</v>
      </c>
    </row>
    <row r="2287" s="14" customFormat="1">
      <c r="A2287" s="14"/>
      <c r="B2287" s="254"/>
      <c r="C2287" s="255"/>
      <c r="D2287" s="245" t="s">
        <v>211</v>
      </c>
      <c r="E2287" s="256" t="s">
        <v>1</v>
      </c>
      <c r="F2287" s="257" t="s">
        <v>2562</v>
      </c>
      <c r="G2287" s="255"/>
      <c r="H2287" s="258">
        <v>643.22799999999995</v>
      </c>
      <c r="I2287" s="259"/>
      <c r="J2287" s="255"/>
      <c r="K2287" s="255"/>
      <c r="L2287" s="260"/>
      <c r="M2287" s="261"/>
      <c r="N2287" s="262"/>
      <c r="O2287" s="262"/>
      <c r="P2287" s="262"/>
      <c r="Q2287" s="262"/>
      <c r="R2287" s="262"/>
      <c r="S2287" s="262"/>
      <c r="T2287" s="26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4" t="s">
        <v>211</v>
      </c>
      <c r="AU2287" s="264" t="s">
        <v>82</v>
      </c>
      <c r="AV2287" s="14" t="s">
        <v>82</v>
      </c>
      <c r="AW2287" s="14" t="s">
        <v>30</v>
      </c>
      <c r="AX2287" s="14" t="s">
        <v>80</v>
      </c>
      <c r="AY2287" s="264" t="s">
        <v>202</v>
      </c>
    </row>
    <row r="2288" s="2" customFormat="1" ht="24.15" customHeight="1">
      <c r="A2288" s="40"/>
      <c r="B2288" s="41"/>
      <c r="C2288" s="230" t="s">
        <v>2563</v>
      </c>
      <c r="D2288" s="230" t="s">
        <v>204</v>
      </c>
      <c r="E2288" s="231" t="s">
        <v>2564</v>
      </c>
      <c r="F2288" s="232" t="s">
        <v>2565</v>
      </c>
      <c r="G2288" s="233" t="s">
        <v>844</v>
      </c>
      <c r="H2288" s="234">
        <v>45.100000000000001</v>
      </c>
      <c r="I2288" s="235"/>
      <c r="J2288" s="236">
        <f>ROUND(I2288*H2288,2)</f>
        <v>0</v>
      </c>
      <c r="K2288" s="232" t="s">
        <v>208</v>
      </c>
      <c r="L2288" s="46"/>
      <c r="M2288" s="237" t="s">
        <v>1</v>
      </c>
      <c r="N2288" s="238" t="s">
        <v>38</v>
      </c>
      <c r="O2288" s="93"/>
      <c r="P2288" s="239">
        <f>O2288*H2288</f>
        <v>0</v>
      </c>
      <c r="Q2288" s="239">
        <v>0.0018</v>
      </c>
      <c r="R2288" s="239">
        <f>Q2288*H2288</f>
        <v>0.081180000000000002</v>
      </c>
      <c r="S2288" s="239">
        <v>0</v>
      </c>
      <c r="T2288" s="240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41" t="s">
        <v>317</v>
      </c>
      <c r="AT2288" s="241" t="s">
        <v>204</v>
      </c>
      <c r="AU2288" s="241" t="s">
        <v>82</v>
      </c>
      <c r="AY2288" s="19" t="s">
        <v>202</v>
      </c>
      <c r="BE2288" s="242">
        <f>IF(N2288="základní",J2288,0)</f>
        <v>0</v>
      </c>
      <c r="BF2288" s="242">
        <f>IF(N2288="snížená",J2288,0)</f>
        <v>0</v>
      </c>
      <c r="BG2288" s="242">
        <f>IF(N2288="zákl. přenesená",J2288,0)</f>
        <v>0</v>
      </c>
      <c r="BH2288" s="242">
        <f>IF(N2288="sníž. přenesená",J2288,0)</f>
        <v>0</v>
      </c>
      <c r="BI2288" s="242">
        <f>IF(N2288="nulová",J2288,0)</f>
        <v>0</v>
      </c>
      <c r="BJ2288" s="19" t="s">
        <v>80</v>
      </c>
      <c r="BK2288" s="242">
        <f>ROUND(I2288*H2288,2)</f>
        <v>0</v>
      </c>
      <c r="BL2288" s="19" t="s">
        <v>317</v>
      </c>
      <c r="BM2288" s="241" t="s">
        <v>2566</v>
      </c>
    </row>
    <row r="2289" s="13" customFormat="1">
      <c r="A2289" s="13"/>
      <c r="B2289" s="243"/>
      <c r="C2289" s="244"/>
      <c r="D2289" s="245" t="s">
        <v>211</v>
      </c>
      <c r="E2289" s="246" t="s">
        <v>1</v>
      </c>
      <c r="F2289" s="247" t="s">
        <v>2567</v>
      </c>
      <c r="G2289" s="244"/>
      <c r="H2289" s="246" t="s">
        <v>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3" t="s">
        <v>211</v>
      </c>
      <c r="AU2289" s="253" t="s">
        <v>82</v>
      </c>
      <c r="AV2289" s="13" t="s">
        <v>80</v>
      </c>
      <c r="AW2289" s="13" t="s">
        <v>30</v>
      </c>
      <c r="AX2289" s="13" t="s">
        <v>73</v>
      </c>
      <c r="AY2289" s="253" t="s">
        <v>202</v>
      </c>
    </row>
    <row r="2290" s="14" customFormat="1">
      <c r="A2290" s="14"/>
      <c r="B2290" s="254"/>
      <c r="C2290" s="255"/>
      <c r="D2290" s="245" t="s">
        <v>211</v>
      </c>
      <c r="E2290" s="256" t="s">
        <v>1</v>
      </c>
      <c r="F2290" s="257" t="s">
        <v>2568</v>
      </c>
      <c r="G2290" s="255"/>
      <c r="H2290" s="258">
        <v>22</v>
      </c>
      <c r="I2290" s="259"/>
      <c r="J2290" s="255"/>
      <c r="K2290" s="255"/>
      <c r="L2290" s="260"/>
      <c r="M2290" s="261"/>
      <c r="N2290" s="262"/>
      <c r="O2290" s="262"/>
      <c r="P2290" s="262"/>
      <c r="Q2290" s="262"/>
      <c r="R2290" s="262"/>
      <c r="S2290" s="262"/>
      <c r="T2290" s="263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4" t="s">
        <v>211</v>
      </c>
      <c r="AU2290" s="264" t="s">
        <v>82</v>
      </c>
      <c r="AV2290" s="14" t="s">
        <v>82</v>
      </c>
      <c r="AW2290" s="14" t="s">
        <v>30</v>
      </c>
      <c r="AX2290" s="14" t="s">
        <v>73</v>
      </c>
      <c r="AY2290" s="264" t="s">
        <v>202</v>
      </c>
    </row>
    <row r="2291" s="13" customFormat="1">
      <c r="A2291" s="13"/>
      <c r="B2291" s="243"/>
      <c r="C2291" s="244"/>
      <c r="D2291" s="245" t="s">
        <v>211</v>
      </c>
      <c r="E2291" s="246" t="s">
        <v>1</v>
      </c>
      <c r="F2291" s="247" t="s">
        <v>724</v>
      </c>
      <c r="G2291" s="244"/>
      <c r="H2291" s="246" t="s">
        <v>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53" t="s">
        <v>211</v>
      </c>
      <c r="AU2291" s="253" t="s">
        <v>82</v>
      </c>
      <c r="AV2291" s="13" t="s">
        <v>80</v>
      </c>
      <c r="AW2291" s="13" t="s">
        <v>30</v>
      </c>
      <c r="AX2291" s="13" t="s">
        <v>73</v>
      </c>
      <c r="AY2291" s="253" t="s">
        <v>202</v>
      </c>
    </row>
    <row r="2292" s="14" customFormat="1">
      <c r="A2292" s="14"/>
      <c r="B2292" s="254"/>
      <c r="C2292" s="255"/>
      <c r="D2292" s="245" t="s">
        <v>211</v>
      </c>
      <c r="E2292" s="256" t="s">
        <v>1</v>
      </c>
      <c r="F2292" s="257" t="s">
        <v>2569</v>
      </c>
      <c r="G2292" s="255"/>
      <c r="H2292" s="258">
        <v>23.100000000000001</v>
      </c>
      <c r="I2292" s="259"/>
      <c r="J2292" s="255"/>
      <c r="K2292" s="255"/>
      <c r="L2292" s="260"/>
      <c r="M2292" s="261"/>
      <c r="N2292" s="262"/>
      <c r="O2292" s="262"/>
      <c r="P2292" s="262"/>
      <c r="Q2292" s="262"/>
      <c r="R2292" s="262"/>
      <c r="S2292" s="262"/>
      <c r="T2292" s="26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4" t="s">
        <v>211</v>
      </c>
      <c r="AU2292" s="264" t="s">
        <v>82</v>
      </c>
      <c r="AV2292" s="14" t="s">
        <v>82</v>
      </c>
      <c r="AW2292" s="14" t="s">
        <v>30</v>
      </c>
      <c r="AX2292" s="14" t="s">
        <v>73</v>
      </c>
      <c r="AY2292" s="264" t="s">
        <v>202</v>
      </c>
    </row>
    <row r="2293" s="15" customFormat="1">
      <c r="A2293" s="15"/>
      <c r="B2293" s="265"/>
      <c r="C2293" s="266"/>
      <c r="D2293" s="245" t="s">
        <v>211</v>
      </c>
      <c r="E2293" s="267" t="s">
        <v>1</v>
      </c>
      <c r="F2293" s="268" t="s">
        <v>222</v>
      </c>
      <c r="G2293" s="266"/>
      <c r="H2293" s="269">
        <v>45.100000000000001</v>
      </c>
      <c r="I2293" s="270"/>
      <c r="J2293" s="266"/>
      <c r="K2293" s="266"/>
      <c r="L2293" s="271"/>
      <c r="M2293" s="272"/>
      <c r="N2293" s="273"/>
      <c r="O2293" s="273"/>
      <c r="P2293" s="273"/>
      <c r="Q2293" s="273"/>
      <c r="R2293" s="273"/>
      <c r="S2293" s="273"/>
      <c r="T2293" s="274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75" t="s">
        <v>211</v>
      </c>
      <c r="AU2293" s="275" t="s">
        <v>82</v>
      </c>
      <c r="AV2293" s="15" t="s">
        <v>209</v>
      </c>
      <c r="AW2293" s="15" t="s">
        <v>30</v>
      </c>
      <c r="AX2293" s="15" t="s">
        <v>80</v>
      </c>
      <c r="AY2293" s="275" t="s">
        <v>202</v>
      </c>
    </row>
    <row r="2294" s="2" customFormat="1" ht="33" customHeight="1">
      <c r="A2294" s="40"/>
      <c r="B2294" s="41"/>
      <c r="C2294" s="230" t="s">
        <v>2570</v>
      </c>
      <c r="D2294" s="230" t="s">
        <v>204</v>
      </c>
      <c r="E2294" s="231" t="s">
        <v>2571</v>
      </c>
      <c r="F2294" s="232" t="s">
        <v>2572</v>
      </c>
      <c r="G2294" s="233" t="s">
        <v>844</v>
      </c>
      <c r="H2294" s="234">
        <v>47.299999999999997</v>
      </c>
      <c r="I2294" s="235"/>
      <c r="J2294" s="236">
        <f>ROUND(I2294*H2294,2)</f>
        <v>0</v>
      </c>
      <c r="K2294" s="232" t="s">
        <v>208</v>
      </c>
      <c r="L2294" s="46"/>
      <c r="M2294" s="237" t="s">
        <v>1</v>
      </c>
      <c r="N2294" s="238" t="s">
        <v>38</v>
      </c>
      <c r="O2294" s="93"/>
      <c r="P2294" s="239">
        <f>O2294*H2294</f>
        <v>0</v>
      </c>
      <c r="Q2294" s="239">
        <v>0.0010200000000000001</v>
      </c>
      <c r="R2294" s="239">
        <f>Q2294*H2294</f>
        <v>0.048245999999999997</v>
      </c>
      <c r="S2294" s="239">
        <v>0</v>
      </c>
      <c r="T2294" s="240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41" t="s">
        <v>317</v>
      </c>
      <c r="AT2294" s="241" t="s">
        <v>204</v>
      </c>
      <c r="AU2294" s="241" t="s">
        <v>82</v>
      </c>
      <c r="AY2294" s="19" t="s">
        <v>202</v>
      </c>
      <c r="BE2294" s="242">
        <f>IF(N2294="základní",J2294,0)</f>
        <v>0</v>
      </c>
      <c r="BF2294" s="242">
        <f>IF(N2294="snížená",J2294,0)</f>
        <v>0</v>
      </c>
      <c r="BG2294" s="242">
        <f>IF(N2294="zákl. přenesená",J2294,0)</f>
        <v>0</v>
      </c>
      <c r="BH2294" s="242">
        <f>IF(N2294="sníž. přenesená",J2294,0)</f>
        <v>0</v>
      </c>
      <c r="BI2294" s="242">
        <f>IF(N2294="nulová",J2294,0)</f>
        <v>0</v>
      </c>
      <c r="BJ2294" s="19" t="s">
        <v>80</v>
      </c>
      <c r="BK2294" s="242">
        <f>ROUND(I2294*H2294,2)</f>
        <v>0</v>
      </c>
      <c r="BL2294" s="19" t="s">
        <v>317</v>
      </c>
      <c r="BM2294" s="241" t="s">
        <v>2573</v>
      </c>
    </row>
    <row r="2295" s="13" customFormat="1">
      <c r="A2295" s="13"/>
      <c r="B2295" s="243"/>
      <c r="C2295" s="244"/>
      <c r="D2295" s="245" t="s">
        <v>211</v>
      </c>
      <c r="E2295" s="246" t="s">
        <v>1</v>
      </c>
      <c r="F2295" s="247" t="s">
        <v>2567</v>
      </c>
      <c r="G2295" s="244"/>
      <c r="H2295" s="246" t="s">
        <v>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3" t="s">
        <v>211</v>
      </c>
      <c r="AU2295" s="253" t="s">
        <v>82</v>
      </c>
      <c r="AV2295" s="13" t="s">
        <v>80</v>
      </c>
      <c r="AW2295" s="13" t="s">
        <v>30</v>
      </c>
      <c r="AX2295" s="13" t="s">
        <v>73</v>
      </c>
      <c r="AY2295" s="253" t="s">
        <v>202</v>
      </c>
    </row>
    <row r="2296" s="14" customFormat="1">
      <c r="A2296" s="14"/>
      <c r="B2296" s="254"/>
      <c r="C2296" s="255"/>
      <c r="D2296" s="245" t="s">
        <v>211</v>
      </c>
      <c r="E2296" s="256" t="s">
        <v>1</v>
      </c>
      <c r="F2296" s="257" t="s">
        <v>2568</v>
      </c>
      <c r="G2296" s="255"/>
      <c r="H2296" s="258">
        <v>22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4" t="s">
        <v>211</v>
      </c>
      <c r="AU2296" s="264" t="s">
        <v>82</v>
      </c>
      <c r="AV2296" s="14" t="s">
        <v>82</v>
      </c>
      <c r="AW2296" s="14" t="s">
        <v>30</v>
      </c>
      <c r="AX2296" s="14" t="s">
        <v>73</v>
      </c>
      <c r="AY2296" s="264" t="s">
        <v>202</v>
      </c>
    </row>
    <row r="2297" s="13" customFormat="1">
      <c r="A2297" s="13"/>
      <c r="B2297" s="243"/>
      <c r="C2297" s="244"/>
      <c r="D2297" s="245" t="s">
        <v>211</v>
      </c>
      <c r="E2297" s="246" t="s">
        <v>1</v>
      </c>
      <c r="F2297" s="247" t="s">
        <v>724</v>
      </c>
      <c r="G2297" s="244"/>
      <c r="H2297" s="246" t="s">
        <v>1</v>
      </c>
      <c r="I2297" s="248"/>
      <c r="J2297" s="244"/>
      <c r="K2297" s="244"/>
      <c r="L2297" s="249"/>
      <c r="M2297" s="250"/>
      <c r="N2297" s="251"/>
      <c r="O2297" s="251"/>
      <c r="P2297" s="251"/>
      <c r="Q2297" s="251"/>
      <c r="R2297" s="251"/>
      <c r="S2297" s="251"/>
      <c r="T2297" s="25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3" t="s">
        <v>211</v>
      </c>
      <c r="AU2297" s="253" t="s">
        <v>82</v>
      </c>
      <c r="AV2297" s="13" t="s">
        <v>80</v>
      </c>
      <c r="AW2297" s="13" t="s">
        <v>30</v>
      </c>
      <c r="AX2297" s="13" t="s">
        <v>73</v>
      </c>
      <c r="AY2297" s="253" t="s">
        <v>202</v>
      </c>
    </row>
    <row r="2298" s="14" customFormat="1">
      <c r="A2298" s="14"/>
      <c r="B2298" s="254"/>
      <c r="C2298" s="255"/>
      <c r="D2298" s="245" t="s">
        <v>211</v>
      </c>
      <c r="E2298" s="256" t="s">
        <v>1</v>
      </c>
      <c r="F2298" s="257" t="s">
        <v>2574</v>
      </c>
      <c r="G2298" s="255"/>
      <c r="H2298" s="258">
        <v>25.300000000000001</v>
      </c>
      <c r="I2298" s="259"/>
      <c r="J2298" s="255"/>
      <c r="K2298" s="255"/>
      <c r="L2298" s="260"/>
      <c r="M2298" s="261"/>
      <c r="N2298" s="262"/>
      <c r="O2298" s="262"/>
      <c r="P2298" s="262"/>
      <c r="Q2298" s="262"/>
      <c r="R2298" s="262"/>
      <c r="S2298" s="262"/>
      <c r="T2298" s="263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4" t="s">
        <v>211</v>
      </c>
      <c r="AU2298" s="264" t="s">
        <v>82</v>
      </c>
      <c r="AV2298" s="14" t="s">
        <v>82</v>
      </c>
      <c r="AW2298" s="14" t="s">
        <v>30</v>
      </c>
      <c r="AX2298" s="14" t="s">
        <v>73</v>
      </c>
      <c r="AY2298" s="264" t="s">
        <v>202</v>
      </c>
    </row>
    <row r="2299" s="15" customFormat="1">
      <c r="A2299" s="15"/>
      <c r="B2299" s="265"/>
      <c r="C2299" s="266"/>
      <c r="D2299" s="245" t="s">
        <v>211</v>
      </c>
      <c r="E2299" s="267" t="s">
        <v>1</v>
      </c>
      <c r="F2299" s="268" t="s">
        <v>222</v>
      </c>
      <c r="G2299" s="266"/>
      <c r="H2299" s="269">
        <v>47.299999999999997</v>
      </c>
      <c r="I2299" s="270"/>
      <c r="J2299" s="266"/>
      <c r="K2299" s="266"/>
      <c r="L2299" s="271"/>
      <c r="M2299" s="272"/>
      <c r="N2299" s="273"/>
      <c r="O2299" s="273"/>
      <c r="P2299" s="273"/>
      <c r="Q2299" s="273"/>
      <c r="R2299" s="273"/>
      <c r="S2299" s="273"/>
      <c r="T2299" s="274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75" t="s">
        <v>211</v>
      </c>
      <c r="AU2299" s="275" t="s">
        <v>82</v>
      </c>
      <c r="AV2299" s="15" t="s">
        <v>209</v>
      </c>
      <c r="AW2299" s="15" t="s">
        <v>30</v>
      </c>
      <c r="AX2299" s="15" t="s">
        <v>80</v>
      </c>
      <c r="AY2299" s="275" t="s">
        <v>202</v>
      </c>
    </row>
    <row r="2300" s="2" customFormat="1" ht="33" customHeight="1">
      <c r="A2300" s="40"/>
      <c r="B2300" s="41"/>
      <c r="C2300" s="287" t="s">
        <v>2575</v>
      </c>
      <c r="D2300" s="287" t="s">
        <v>534</v>
      </c>
      <c r="E2300" s="288" t="s">
        <v>2576</v>
      </c>
      <c r="F2300" s="289" t="s">
        <v>2577</v>
      </c>
      <c r="G2300" s="290" t="s">
        <v>254</v>
      </c>
      <c r="H2300" s="291">
        <v>24.138999999999999</v>
      </c>
      <c r="I2300" s="292"/>
      <c r="J2300" s="293">
        <f>ROUND(I2300*H2300,2)</f>
        <v>0</v>
      </c>
      <c r="K2300" s="289" t="s">
        <v>208</v>
      </c>
      <c r="L2300" s="294"/>
      <c r="M2300" s="295" t="s">
        <v>1</v>
      </c>
      <c r="N2300" s="296" t="s">
        <v>38</v>
      </c>
      <c r="O2300" s="93"/>
      <c r="P2300" s="239">
        <f>O2300*H2300</f>
        <v>0</v>
      </c>
      <c r="Q2300" s="239">
        <v>0.019199999999999998</v>
      </c>
      <c r="R2300" s="239">
        <f>Q2300*H2300</f>
        <v>0.46346879999999996</v>
      </c>
      <c r="S2300" s="239">
        <v>0</v>
      </c>
      <c r="T2300" s="240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41" t="s">
        <v>442</v>
      </c>
      <c r="AT2300" s="241" t="s">
        <v>534</v>
      </c>
      <c r="AU2300" s="241" t="s">
        <v>82</v>
      </c>
      <c r="AY2300" s="19" t="s">
        <v>202</v>
      </c>
      <c r="BE2300" s="242">
        <f>IF(N2300="základní",J2300,0)</f>
        <v>0</v>
      </c>
      <c r="BF2300" s="242">
        <f>IF(N2300="snížená",J2300,0)</f>
        <v>0</v>
      </c>
      <c r="BG2300" s="242">
        <f>IF(N2300="zákl. přenesená",J2300,0)</f>
        <v>0</v>
      </c>
      <c r="BH2300" s="242">
        <f>IF(N2300="sníž. přenesená",J2300,0)</f>
        <v>0</v>
      </c>
      <c r="BI2300" s="242">
        <f>IF(N2300="nulová",J2300,0)</f>
        <v>0</v>
      </c>
      <c r="BJ2300" s="19" t="s">
        <v>80</v>
      </c>
      <c r="BK2300" s="242">
        <f>ROUND(I2300*H2300,2)</f>
        <v>0</v>
      </c>
      <c r="BL2300" s="19" t="s">
        <v>317</v>
      </c>
      <c r="BM2300" s="241" t="s">
        <v>2578</v>
      </c>
    </row>
    <row r="2301" s="13" customFormat="1">
      <c r="A2301" s="13"/>
      <c r="B2301" s="243"/>
      <c r="C2301" s="244"/>
      <c r="D2301" s="245" t="s">
        <v>211</v>
      </c>
      <c r="E2301" s="246" t="s">
        <v>1</v>
      </c>
      <c r="F2301" s="247" t="s">
        <v>2567</v>
      </c>
      <c r="G2301" s="244"/>
      <c r="H2301" s="246" t="s">
        <v>1</v>
      </c>
      <c r="I2301" s="248"/>
      <c r="J2301" s="244"/>
      <c r="K2301" s="244"/>
      <c r="L2301" s="249"/>
      <c r="M2301" s="250"/>
      <c r="N2301" s="251"/>
      <c r="O2301" s="251"/>
      <c r="P2301" s="251"/>
      <c r="Q2301" s="251"/>
      <c r="R2301" s="251"/>
      <c r="S2301" s="251"/>
      <c r="T2301" s="252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3" t="s">
        <v>211</v>
      </c>
      <c r="AU2301" s="253" t="s">
        <v>82</v>
      </c>
      <c r="AV2301" s="13" t="s">
        <v>80</v>
      </c>
      <c r="AW2301" s="13" t="s">
        <v>30</v>
      </c>
      <c r="AX2301" s="13" t="s">
        <v>73</v>
      </c>
      <c r="AY2301" s="253" t="s">
        <v>202</v>
      </c>
    </row>
    <row r="2302" s="14" customFormat="1">
      <c r="A2302" s="14"/>
      <c r="B2302" s="254"/>
      <c r="C2302" s="255"/>
      <c r="D2302" s="245" t="s">
        <v>211</v>
      </c>
      <c r="E2302" s="256" t="s">
        <v>1</v>
      </c>
      <c r="F2302" s="257" t="s">
        <v>2579</v>
      </c>
      <c r="G2302" s="255"/>
      <c r="H2302" s="258">
        <v>9.8059999999999992</v>
      </c>
      <c r="I2302" s="259"/>
      <c r="J2302" s="255"/>
      <c r="K2302" s="255"/>
      <c r="L2302" s="260"/>
      <c r="M2302" s="261"/>
      <c r="N2302" s="262"/>
      <c r="O2302" s="262"/>
      <c r="P2302" s="262"/>
      <c r="Q2302" s="262"/>
      <c r="R2302" s="262"/>
      <c r="S2302" s="262"/>
      <c r="T2302" s="263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4" t="s">
        <v>211</v>
      </c>
      <c r="AU2302" s="264" t="s">
        <v>82</v>
      </c>
      <c r="AV2302" s="14" t="s">
        <v>82</v>
      </c>
      <c r="AW2302" s="14" t="s">
        <v>30</v>
      </c>
      <c r="AX2302" s="14" t="s">
        <v>73</v>
      </c>
      <c r="AY2302" s="264" t="s">
        <v>202</v>
      </c>
    </row>
    <row r="2303" s="13" customFormat="1">
      <c r="A2303" s="13"/>
      <c r="B2303" s="243"/>
      <c r="C2303" s="244"/>
      <c r="D2303" s="245" t="s">
        <v>211</v>
      </c>
      <c r="E2303" s="246" t="s">
        <v>1</v>
      </c>
      <c r="F2303" s="247" t="s">
        <v>724</v>
      </c>
      <c r="G2303" s="244"/>
      <c r="H2303" s="246" t="s">
        <v>1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3" t="s">
        <v>211</v>
      </c>
      <c r="AU2303" s="253" t="s">
        <v>82</v>
      </c>
      <c r="AV2303" s="13" t="s">
        <v>80</v>
      </c>
      <c r="AW2303" s="13" t="s">
        <v>30</v>
      </c>
      <c r="AX2303" s="13" t="s">
        <v>73</v>
      </c>
      <c r="AY2303" s="253" t="s">
        <v>202</v>
      </c>
    </row>
    <row r="2304" s="14" customFormat="1">
      <c r="A2304" s="14"/>
      <c r="B2304" s="254"/>
      <c r="C2304" s="255"/>
      <c r="D2304" s="245" t="s">
        <v>211</v>
      </c>
      <c r="E2304" s="256" t="s">
        <v>1</v>
      </c>
      <c r="F2304" s="257" t="s">
        <v>2580</v>
      </c>
      <c r="G2304" s="255"/>
      <c r="H2304" s="258">
        <v>7.1609999999999996</v>
      </c>
      <c r="I2304" s="259"/>
      <c r="J2304" s="255"/>
      <c r="K2304" s="255"/>
      <c r="L2304" s="260"/>
      <c r="M2304" s="261"/>
      <c r="N2304" s="262"/>
      <c r="O2304" s="262"/>
      <c r="P2304" s="262"/>
      <c r="Q2304" s="262"/>
      <c r="R2304" s="262"/>
      <c r="S2304" s="262"/>
      <c r="T2304" s="263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4" t="s">
        <v>211</v>
      </c>
      <c r="AU2304" s="264" t="s">
        <v>82</v>
      </c>
      <c r="AV2304" s="14" t="s">
        <v>82</v>
      </c>
      <c r="AW2304" s="14" t="s">
        <v>30</v>
      </c>
      <c r="AX2304" s="14" t="s">
        <v>73</v>
      </c>
      <c r="AY2304" s="264" t="s">
        <v>202</v>
      </c>
    </row>
    <row r="2305" s="14" customFormat="1">
      <c r="A2305" s="14"/>
      <c r="B2305" s="254"/>
      <c r="C2305" s="255"/>
      <c r="D2305" s="245" t="s">
        <v>211</v>
      </c>
      <c r="E2305" s="256" t="s">
        <v>1</v>
      </c>
      <c r="F2305" s="257" t="s">
        <v>2581</v>
      </c>
      <c r="G2305" s="255"/>
      <c r="H2305" s="258">
        <v>4.0229999999999997</v>
      </c>
      <c r="I2305" s="259"/>
      <c r="J2305" s="255"/>
      <c r="K2305" s="255"/>
      <c r="L2305" s="260"/>
      <c r="M2305" s="261"/>
      <c r="N2305" s="262"/>
      <c r="O2305" s="262"/>
      <c r="P2305" s="262"/>
      <c r="Q2305" s="262"/>
      <c r="R2305" s="262"/>
      <c r="S2305" s="262"/>
      <c r="T2305" s="26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4" t="s">
        <v>211</v>
      </c>
      <c r="AU2305" s="264" t="s">
        <v>82</v>
      </c>
      <c r="AV2305" s="14" t="s">
        <v>82</v>
      </c>
      <c r="AW2305" s="14" t="s">
        <v>30</v>
      </c>
      <c r="AX2305" s="14" t="s">
        <v>73</v>
      </c>
      <c r="AY2305" s="264" t="s">
        <v>202</v>
      </c>
    </row>
    <row r="2306" s="15" customFormat="1">
      <c r="A2306" s="15"/>
      <c r="B2306" s="265"/>
      <c r="C2306" s="266"/>
      <c r="D2306" s="245" t="s">
        <v>211</v>
      </c>
      <c r="E2306" s="267" t="s">
        <v>1</v>
      </c>
      <c r="F2306" s="268" t="s">
        <v>222</v>
      </c>
      <c r="G2306" s="266"/>
      <c r="H2306" s="269">
        <v>20.989999999999998</v>
      </c>
      <c r="I2306" s="270"/>
      <c r="J2306" s="266"/>
      <c r="K2306" s="266"/>
      <c r="L2306" s="271"/>
      <c r="M2306" s="272"/>
      <c r="N2306" s="273"/>
      <c r="O2306" s="273"/>
      <c r="P2306" s="273"/>
      <c r="Q2306" s="273"/>
      <c r="R2306" s="273"/>
      <c r="S2306" s="273"/>
      <c r="T2306" s="274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5" t="s">
        <v>211</v>
      </c>
      <c r="AU2306" s="275" t="s">
        <v>82</v>
      </c>
      <c r="AV2306" s="15" t="s">
        <v>209</v>
      </c>
      <c r="AW2306" s="15" t="s">
        <v>30</v>
      </c>
      <c r="AX2306" s="15" t="s">
        <v>73</v>
      </c>
      <c r="AY2306" s="275" t="s">
        <v>202</v>
      </c>
    </row>
    <row r="2307" s="14" customFormat="1">
      <c r="A2307" s="14"/>
      <c r="B2307" s="254"/>
      <c r="C2307" s="255"/>
      <c r="D2307" s="245" t="s">
        <v>211</v>
      </c>
      <c r="E2307" s="256" t="s">
        <v>1</v>
      </c>
      <c r="F2307" s="257" t="s">
        <v>2582</v>
      </c>
      <c r="G2307" s="255"/>
      <c r="H2307" s="258">
        <v>24.138999999999999</v>
      </c>
      <c r="I2307" s="259"/>
      <c r="J2307" s="255"/>
      <c r="K2307" s="255"/>
      <c r="L2307" s="260"/>
      <c r="M2307" s="261"/>
      <c r="N2307" s="262"/>
      <c r="O2307" s="262"/>
      <c r="P2307" s="262"/>
      <c r="Q2307" s="262"/>
      <c r="R2307" s="262"/>
      <c r="S2307" s="262"/>
      <c r="T2307" s="26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64" t="s">
        <v>211</v>
      </c>
      <c r="AU2307" s="264" t="s">
        <v>82</v>
      </c>
      <c r="AV2307" s="14" t="s">
        <v>82</v>
      </c>
      <c r="AW2307" s="14" t="s">
        <v>30</v>
      </c>
      <c r="AX2307" s="14" t="s">
        <v>80</v>
      </c>
      <c r="AY2307" s="264" t="s">
        <v>202</v>
      </c>
    </row>
    <row r="2308" s="2" customFormat="1" ht="33" customHeight="1">
      <c r="A2308" s="40"/>
      <c r="B2308" s="41"/>
      <c r="C2308" s="230" t="s">
        <v>2583</v>
      </c>
      <c r="D2308" s="230" t="s">
        <v>204</v>
      </c>
      <c r="E2308" s="231" t="s">
        <v>2584</v>
      </c>
      <c r="F2308" s="232" t="s">
        <v>2585</v>
      </c>
      <c r="G2308" s="233" t="s">
        <v>844</v>
      </c>
      <c r="H2308" s="234">
        <v>21.247</v>
      </c>
      <c r="I2308" s="235"/>
      <c r="J2308" s="236">
        <f>ROUND(I2308*H2308,2)</f>
        <v>0</v>
      </c>
      <c r="K2308" s="232" t="s">
        <v>208</v>
      </c>
      <c r="L2308" s="46"/>
      <c r="M2308" s="237" t="s">
        <v>1</v>
      </c>
      <c r="N2308" s="238" t="s">
        <v>38</v>
      </c>
      <c r="O2308" s="93"/>
      <c r="P2308" s="239">
        <f>O2308*H2308</f>
        <v>0</v>
      </c>
      <c r="Q2308" s="239">
        <v>0.000428</v>
      </c>
      <c r="R2308" s="239">
        <f>Q2308*H2308</f>
        <v>0.009093716</v>
      </c>
      <c r="S2308" s="239">
        <v>0</v>
      </c>
      <c r="T2308" s="240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41" t="s">
        <v>317</v>
      </c>
      <c r="AT2308" s="241" t="s">
        <v>204</v>
      </c>
      <c r="AU2308" s="241" t="s">
        <v>82</v>
      </c>
      <c r="AY2308" s="19" t="s">
        <v>202</v>
      </c>
      <c r="BE2308" s="242">
        <f>IF(N2308="základní",J2308,0)</f>
        <v>0</v>
      </c>
      <c r="BF2308" s="242">
        <f>IF(N2308="snížená",J2308,0)</f>
        <v>0</v>
      </c>
      <c r="BG2308" s="242">
        <f>IF(N2308="zákl. přenesená",J2308,0)</f>
        <v>0</v>
      </c>
      <c r="BH2308" s="242">
        <f>IF(N2308="sníž. přenesená",J2308,0)</f>
        <v>0</v>
      </c>
      <c r="BI2308" s="242">
        <f>IF(N2308="nulová",J2308,0)</f>
        <v>0</v>
      </c>
      <c r="BJ2308" s="19" t="s">
        <v>80</v>
      </c>
      <c r="BK2308" s="242">
        <f>ROUND(I2308*H2308,2)</f>
        <v>0</v>
      </c>
      <c r="BL2308" s="19" t="s">
        <v>317</v>
      </c>
      <c r="BM2308" s="241" t="s">
        <v>2586</v>
      </c>
    </row>
    <row r="2309" s="13" customFormat="1">
      <c r="A2309" s="13"/>
      <c r="B2309" s="243"/>
      <c r="C2309" s="244"/>
      <c r="D2309" s="245" t="s">
        <v>211</v>
      </c>
      <c r="E2309" s="246" t="s">
        <v>1</v>
      </c>
      <c r="F2309" s="247" t="s">
        <v>2567</v>
      </c>
      <c r="G2309" s="244"/>
      <c r="H2309" s="246" t="s">
        <v>1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3" t="s">
        <v>211</v>
      </c>
      <c r="AU2309" s="253" t="s">
        <v>82</v>
      </c>
      <c r="AV2309" s="13" t="s">
        <v>80</v>
      </c>
      <c r="AW2309" s="13" t="s">
        <v>30</v>
      </c>
      <c r="AX2309" s="13" t="s">
        <v>73</v>
      </c>
      <c r="AY2309" s="253" t="s">
        <v>202</v>
      </c>
    </row>
    <row r="2310" s="14" customFormat="1">
      <c r="A2310" s="14"/>
      <c r="B2310" s="254"/>
      <c r="C2310" s="255"/>
      <c r="D2310" s="245" t="s">
        <v>211</v>
      </c>
      <c r="E2310" s="256" t="s">
        <v>1</v>
      </c>
      <c r="F2310" s="257" t="s">
        <v>2587</v>
      </c>
      <c r="G2310" s="255"/>
      <c r="H2310" s="258">
        <v>10.460000000000001</v>
      </c>
      <c r="I2310" s="259"/>
      <c r="J2310" s="255"/>
      <c r="K2310" s="255"/>
      <c r="L2310" s="260"/>
      <c r="M2310" s="261"/>
      <c r="N2310" s="262"/>
      <c r="O2310" s="262"/>
      <c r="P2310" s="262"/>
      <c r="Q2310" s="262"/>
      <c r="R2310" s="262"/>
      <c r="S2310" s="262"/>
      <c r="T2310" s="26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64" t="s">
        <v>211</v>
      </c>
      <c r="AU2310" s="264" t="s">
        <v>82</v>
      </c>
      <c r="AV2310" s="14" t="s">
        <v>82</v>
      </c>
      <c r="AW2310" s="14" t="s">
        <v>30</v>
      </c>
      <c r="AX2310" s="14" t="s">
        <v>73</v>
      </c>
      <c r="AY2310" s="264" t="s">
        <v>202</v>
      </c>
    </row>
    <row r="2311" s="13" customFormat="1">
      <c r="A2311" s="13"/>
      <c r="B2311" s="243"/>
      <c r="C2311" s="244"/>
      <c r="D2311" s="245" t="s">
        <v>211</v>
      </c>
      <c r="E2311" s="246" t="s">
        <v>1</v>
      </c>
      <c r="F2311" s="247" t="s">
        <v>724</v>
      </c>
      <c r="G2311" s="244"/>
      <c r="H2311" s="246" t="s">
        <v>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3" t="s">
        <v>211</v>
      </c>
      <c r="AU2311" s="253" t="s">
        <v>82</v>
      </c>
      <c r="AV2311" s="13" t="s">
        <v>80</v>
      </c>
      <c r="AW2311" s="13" t="s">
        <v>30</v>
      </c>
      <c r="AX2311" s="13" t="s">
        <v>73</v>
      </c>
      <c r="AY2311" s="253" t="s">
        <v>202</v>
      </c>
    </row>
    <row r="2312" s="14" customFormat="1">
      <c r="A2312" s="14"/>
      <c r="B2312" s="254"/>
      <c r="C2312" s="255"/>
      <c r="D2312" s="245" t="s">
        <v>211</v>
      </c>
      <c r="E2312" s="256" t="s">
        <v>1</v>
      </c>
      <c r="F2312" s="257" t="s">
        <v>2588</v>
      </c>
      <c r="G2312" s="255"/>
      <c r="H2312" s="258">
        <v>10.787000000000001</v>
      </c>
      <c r="I2312" s="259"/>
      <c r="J2312" s="255"/>
      <c r="K2312" s="255"/>
      <c r="L2312" s="260"/>
      <c r="M2312" s="261"/>
      <c r="N2312" s="262"/>
      <c r="O2312" s="262"/>
      <c r="P2312" s="262"/>
      <c r="Q2312" s="262"/>
      <c r="R2312" s="262"/>
      <c r="S2312" s="262"/>
      <c r="T2312" s="26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64" t="s">
        <v>211</v>
      </c>
      <c r="AU2312" s="264" t="s">
        <v>82</v>
      </c>
      <c r="AV2312" s="14" t="s">
        <v>82</v>
      </c>
      <c r="AW2312" s="14" t="s">
        <v>30</v>
      </c>
      <c r="AX2312" s="14" t="s">
        <v>73</v>
      </c>
      <c r="AY2312" s="264" t="s">
        <v>202</v>
      </c>
    </row>
    <row r="2313" s="15" customFormat="1">
      <c r="A2313" s="15"/>
      <c r="B2313" s="265"/>
      <c r="C2313" s="266"/>
      <c r="D2313" s="245" t="s">
        <v>211</v>
      </c>
      <c r="E2313" s="267" t="s">
        <v>1</v>
      </c>
      <c r="F2313" s="268" t="s">
        <v>222</v>
      </c>
      <c r="G2313" s="266"/>
      <c r="H2313" s="269">
        <v>21.247</v>
      </c>
      <c r="I2313" s="270"/>
      <c r="J2313" s="266"/>
      <c r="K2313" s="266"/>
      <c r="L2313" s="271"/>
      <c r="M2313" s="272"/>
      <c r="N2313" s="273"/>
      <c r="O2313" s="273"/>
      <c r="P2313" s="273"/>
      <c r="Q2313" s="273"/>
      <c r="R2313" s="273"/>
      <c r="S2313" s="273"/>
      <c r="T2313" s="274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75" t="s">
        <v>211</v>
      </c>
      <c r="AU2313" s="275" t="s">
        <v>82</v>
      </c>
      <c r="AV2313" s="15" t="s">
        <v>209</v>
      </c>
      <c r="AW2313" s="15" t="s">
        <v>30</v>
      </c>
      <c r="AX2313" s="15" t="s">
        <v>80</v>
      </c>
      <c r="AY2313" s="275" t="s">
        <v>202</v>
      </c>
    </row>
    <row r="2314" s="2" customFormat="1" ht="24.15" customHeight="1">
      <c r="A2314" s="40"/>
      <c r="B2314" s="41"/>
      <c r="C2314" s="287" t="s">
        <v>2589</v>
      </c>
      <c r="D2314" s="287" t="s">
        <v>534</v>
      </c>
      <c r="E2314" s="288" t="s">
        <v>2559</v>
      </c>
      <c r="F2314" s="289" t="s">
        <v>2560</v>
      </c>
      <c r="G2314" s="290" t="s">
        <v>466</v>
      </c>
      <c r="H2314" s="291">
        <v>52.585999999999999</v>
      </c>
      <c r="I2314" s="292"/>
      <c r="J2314" s="293">
        <f>ROUND(I2314*H2314,2)</f>
        <v>0</v>
      </c>
      <c r="K2314" s="289" t="s">
        <v>208</v>
      </c>
      <c r="L2314" s="294"/>
      <c r="M2314" s="295" t="s">
        <v>1</v>
      </c>
      <c r="N2314" s="296" t="s">
        <v>38</v>
      </c>
      <c r="O2314" s="93"/>
      <c r="P2314" s="239">
        <f>O2314*H2314</f>
        <v>0</v>
      </c>
      <c r="Q2314" s="239">
        <v>0.00046999999999999999</v>
      </c>
      <c r="R2314" s="239">
        <f>Q2314*H2314</f>
        <v>0.024715419999999998</v>
      </c>
      <c r="S2314" s="239">
        <v>0</v>
      </c>
      <c r="T2314" s="240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41" t="s">
        <v>442</v>
      </c>
      <c r="AT2314" s="241" t="s">
        <v>534</v>
      </c>
      <c r="AU2314" s="241" t="s">
        <v>82</v>
      </c>
      <c r="AY2314" s="19" t="s">
        <v>202</v>
      </c>
      <c r="BE2314" s="242">
        <f>IF(N2314="základní",J2314,0)</f>
        <v>0</v>
      </c>
      <c r="BF2314" s="242">
        <f>IF(N2314="snížená",J2314,0)</f>
        <v>0</v>
      </c>
      <c r="BG2314" s="242">
        <f>IF(N2314="zákl. přenesená",J2314,0)</f>
        <v>0</v>
      </c>
      <c r="BH2314" s="242">
        <f>IF(N2314="sníž. přenesená",J2314,0)</f>
        <v>0</v>
      </c>
      <c r="BI2314" s="242">
        <f>IF(N2314="nulová",J2314,0)</f>
        <v>0</v>
      </c>
      <c r="BJ2314" s="19" t="s">
        <v>80</v>
      </c>
      <c r="BK2314" s="242">
        <f>ROUND(I2314*H2314,2)</f>
        <v>0</v>
      </c>
      <c r="BL2314" s="19" t="s">
        <v>317</v>
      </c>
      <c r="BM2314" s="241" t="s">
        <v>2590</v>
      </c>
    </row>
    <row r="2315" s="14" customFormat="1">
      <c r="A2315" s="14"/>
      <c r="B2315" s="254"/>
      <c r="C2315" s="255"/>
      <c r="D2315" s="245" t="s">
        <v>211</v>
      </c>
      <c r="E2315" s="256" t="s">
        <v>1</v>
      </c>
      <c r="F2315" s="257" t="s">
        <v>2591</v>
      </c>
      <c r="G2315" s="255"/>
      <c r="H2315" s="258">
        <v>52.585999999999999</v>
      </c>
      <c r="I2315" s="259"/>
      <c r="J2315" s="255"/>
      <c r="K2315" s="255"/>
      <c r="L2315" s="260"/>
      <c r="M2315" s="261"/>
      <c r="N2315" s="262"/>
      <c r="O2315" s="262"/>
      <c r="P2315" s="262"/>
      <c r="Q2315" s="262"/>
      <c r="R2315" s="262"/>
      <c r="S2315" s="262"/>
      <c r="T2315" s="26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4" t="s">
        <v>211</v>
      </c>
      <c r="AU2315" s="264" t="s">
        <v>82</v>
      </c>
      <c r="AV2315" s="14" t="s">
        <v>82</v>
      </c>
      <c r="AW2315" s="14" t="s">
        <v>30</v>
      </c>
      <c r="AX2315" s="14" t="s">
        <v>80</v>
      </c>
      <c r="AY2315" s="264" t="s">
        <v>202</v>
      </c>
    </row>
    <row r="2316" s="2" customFormat="1" ht="24.15" customHeight="1">
      <c r="A2316" s="40"/>
      <c r="B2316" s="41"/>
      <c r="C2316" s="230" t="s">
        <v>2592</v>
      </c>
      <c r="D2316" s="230" t="s">
        <v>204</v>
      </c>
      <c r="E2316" s="231" t="s">
        <v>2593</v>
      </c>
      <c r="F2316" s="232" t="s">
        <v>2594</v>
      </c>
      <c r="G2316" s="233" t="s">
        <v>297</v>
      </c>
      <c r="H2316" s="234">
        <v>10.619999999999999</v>
      </c>
      <c r="I2316" s="235"/>
      <c r="J2316" s="236">
        <f>ROUND(I2316*H2316,2)</f>
        <v>0</v>
      </c>
      <c r="K2316" s="232" t="s">
        <v>208</v>
      </c>
      <c r="L2316" s="46"/>
      <c r="M2316" s="237" t="s">
        <v>1</v>
      </c>
      <c r="N2316" s="238" t="s">
        <v>38</v>
      </c>
      <c r="O2316" s="93"/>
      <c r="P2316" s="239">
        <f>O2316*H2316</f>
        <v>0</v>
      </c>
      <c r="Q2316" s="239">
        <v>0</v>
      </c>
      <c r="R2316" s="239">
        <f>Q2316*H2316</f>
        <v>0</v>
      </c>
      <c r="S2316" s="239">
        <v>0</v>
      </c>
      <c r="T2316" s="240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41" t="s">
        <v>317</v>
      </c>
      <c r="AT2316" s="241" t="s">
        <v>204</v>
      </c>
      <c r="AU2316" s="241" t="s">
        <v>82</v>
      </c>
      <c r="AY2316" s="19" t="s">
        <v>202</v>
      </c>
      <c r="BE2316" s="242">
        <f>IF(N2316="základní",J2316,0)</f>
        <v>0</v>
      </c>
      <c r="BF2316" s="242">
        <f>IF(N2316="snížená",J2316,0)</f>
        <v>0</v>
      </c>
      <c r="BG2316" s="242">
        <f>IF(N2316="zákl. přenesená",J2316,0)</f>
        <v>0</v>
      </c>
      <c r="BH2316" s="242">
        <f>IF(N2316="sníž. přenesená",J2316,0)</f>
        <v>0</v>
      </c>
      <c r="BI2316" s="242">
        <f>IF(N2316="nulová",J2316,0)</f>
        <v>0</v>
      </c>
      <c r="BJ2316" s="19" t="s">
        <v>80</v>
      </c>
      <c r="BK2316" s="242">
        <f>ROUND(I2316*H2316,2)</f>
        <v>0</v>
      </c>
      <c r="BL2316" s="19" t="s">
        <v>317</v>
      </c>
      <c r="BM2316" s="241" t="s">
        <v>2595</v>
      </c>
    </row>
    <row r="2317" s="12" customFormat="1" ht="22.8" customHeight="1">
      <c r="A2317" s="12"/>
      <c r="B2317" s="214"/>
      <c r="C2317" s="215"/>
      <c r="D2317" s="216" t="s">
        <v>72</v>
      </c>
      <c r="E2317" s="228" t="s">
        <v>2596</v>
      </c>
      <c r="F2317" s="228" t="s">
        <v>2597</v>
      </c>
      <c r="G2317" s="215"/>
      <c r="H2317" s="215"/>
      <c r="I2317" s="218"/>
      <c r="J2317" s="229">
        <f>BK2317</f>
        <v>0</v>
      </c>
      <c r="K2317" s="215"/>
      <c r="L2317" s="220"/>
      <c r="M2317" s="221"/>
      <c r="N2317" s="222"/>
      <c r="O2317" s="222"/>
      <c r="P2317" s="223">
        <f>SUM(P2318:P2337)</f>
        <v>0</v>
      </c>
      <c r="Q2317" s="222"/>
      <c r="R2317" s="223">
        <f>SUM(R2318:R2337)</f>
        <v>0</v>
      </c>
      <c r="S2317" s="222"/>
      <c r="T2317" s="224">
        <f>SUM(T2318:T2337)</f>
        <v>0.23124599999999998</v>
      </c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R2317" s="225" t="s">
        <v>82</v>
      </c>
      <c r="AT2317" s="226" t="s">
        <v>72</v>
      </c>
      <c r="AU2317" s="226" t="s">
        <v>80</v>
      </c>
      <c r="AY2317" s="225" t="s">
        <v>202</v>
      </c>
      <c r="BK2317" s="227">
        <f>SUM(BK2318:BK2337)</f>
        <v>0</v>
      </c>
    </row>
    <row r="2318" s="2" customFormat="1" ht="24.15" customHeight="1">
      <c r="A2318" s="40"/>
      <c r="B2318" s="41"/>
      <c r="C2318" s="230" t="s">
        <v>2598</v>
      </c>
      <c r="D2318" s="230" t="s">
        <v>204</v>
      </c>
      <c r="E2318" s="231" t="s">
        <v>2599</v>
      </c>
      <c r="F2318" s="232" t="s">
        <v>2600</v>
      </c>
      <c r="G2318" s="233" t="s">
        <v>254</v>
      </c>
      <c r="H2318" s="234">
        <v>70.569999999999993</v>
      </c>
      <c r="I2318" s="235"/>
      <c r="J2318" s="236">
        <f>ROUND(I2318*H2318,2)</f>
        <v>0</v>
      </c>
      <c r="K2318" s="232" t="s">
        <v>208</v>
      </c>
      <c r="L2318" s="46"/>
      <c r="M2318" s="237" t="s">
        <v>1</v>
      </c>
      <c r="N2318" s="238" t="s">
        <v>38</v>
      </c>
      <c r="O2318" s="93"/>
      <c r="P2318" s="239">
        <f>O2318*H2318</f>
        <v>0</v>
      </c>
      <c r="Q2318" s="239">
        <v>0</v>
      </c>
      <c r="R2318" s="239">
        <f>Q2318*H2318</f>
        <v>0</v>
      </c>
      <c r="S2318" s="239">
        <v>0.0030000000000000001</v>
      </c>
      <c r="T2318" s="240">
        <f>S2318*H2318</f>
        <v>0.21170999999999998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41" t="s">
        <v>317</v>
      </c>
      <c r="AT2318" s="241" t="s">
        <v>204</v>
      </c>
      <c r="AU2318" s="241" t="s">
        <v>82</v>
      </c>
      <c r="AY2318" s="19" t="s">
        <v>202</v>
      </c>
      <c r="BE2318" s="242">
        <f>IF(N2318="základní",J2318,0)</f>
        <v>0</v>
      </c>
      <c r="BF2318" s="242">
        <f>IF(N2318="snížená",J2318,0)</f>
        <v>0</v>
      </c>
      <c r="BG2318" s="242">
        <f>IF(N2318="zákl. přenesená",J2318,0)</f>
        <v>0</v>
      </c>
      <c r="BH2318" s="242">
        <f>IF(N2318="sníž. přenesená",J2318,0)</f>
        <v>0</v>
      </c>
      <c r="BI2318" s="242">
        <f>IF(N2318="nulová",J2318,0)</f>
        <v>0</v>
      </c>
      <c r="BJ2318" s="19" t="s">
        <v>80</v>
      </c>
      <c r="BK2318" s="242">
        <f>ROUND(I2318*H2318,2)</f>
        <v>0</v>
      </c>
      <c r="BL2318" s="19" t="s">
        <v>317</v>
      </c>
      <c r="BM2318" s="241" t="s">
        <v>2601</v>
      </c>
    </row>
    <row r="2319" s="13" customFormat="1">
      <c r="A2319" s="13"/>
      <c r="B2319" s="243"/>
      <c r="C2319" s="244"/>
      <c r="D2319" s="245" t="s">
        <v>211</v>
      </c>
      <c r="E2319" s="246" t="s">
        <v>1</v>
      </c>
      <c r="F2319" s="247" t="s">
        <v>775</v>
      </c>
      <c r="G2319" s="244"/>
      <c r="H2319" s="246" t="s">
        <v>1</v>
      </c>
      <c r="I2319" s="248"/>
      <c r="J2319" s="244"/>
      <c r="K2319" s="244"/>
      <c r="L2319" s="249"/>
      <c r="M2319" s="250"/>
      <c r="N2319" s="251"/>
      <c r="O2319" s="251"/>
      <c r="P2319" s="251"/>
      <c r="Q2319" s="251"/>
      <c r="R2319" s="251"/>
      <c r="S2319" s="251"/>
      <c r="T2319" s="252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3" t="s">
        <v>211</v>
      </c>
      <c r="AU2319" s="253" t="s">
        <v>82</v>
      </c>
      <c r="AV2319" s="13" t="s">
        <v>80</v>
      </c>
      <c r="AW2319" s="13" t="s">
        <v>30</v>
      </c>
      <c r="AX2319" s="13" t="s">
        <v>73</v>
      </c>
      <c r="AY2319" s="253" t="s">
        <v>202</v>
      </c>
    </row>
    <row r="2320" s="14" customFormat="1">
      <c r="A2320" s="14"/>
      <c r="B2320" s="254"/>
      <c r="C2320" s="255"/>
      <c r="D2320" s="245" t="s">
        <v>211</v>
      </c>
      <c r="E2320" s="256" t="s">
        <v>1</v>
      </c>
      <c r="F2320" s="257" t="s">
        <v>1000</v>
      </c>
      <c r="G2320" s="255"/>
      <c r="H2320" s="258">
        <v>14.460000000000001</v>
      </c>
      <c r="I2320" s="259"/>
      <c r="J2320" s="255"/>
      <c r="K2320" s="255"/>
      <c r="L2320" s="260"/>
      <c r="M2320" s="261"/>
      <c r="N2320" s="262"/>
      <c r="O2320" s="262"/>
      <c r="P2320" s="262"/>
      <c r="Q2320" s="262"/>
      <c r="R2320" s="262"/>
      <c r="S2320" s="262"/>
      <c r="T2320" s="26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4" t="s">
        <v>211</v>
      </c>
      <c r="AU2320" s="264" t="s">
        <v>82</v>
      </c>
      <c r="AV2320" s="14" t="s">
        <v>82</v>
      </c>
      <c r="AW2320" s="14" t="s">
        <v>30</v>
      </c>
      <c r="AX2320" s="14" t="s">
        <v>73</v>
      </c>
      <c r="AY2320" s="264" t="s">
        <v>202</v>
      </c>
    </row>
    <row r="2321" s="13" customFormat="1">
      <c r="A2321" s="13"/>
      <c r="B2321" s="243"/>
      <c r="C2321" s="244"/>
      <c r="D2321" s="245" t="s">
        <v>211</v>
      </c>
      <c r="E2321" s="246" t="s">
        <v>1</v>
      </c>
      <c r="F2321" s="247" t="s">
        <v>777</v>
      </c>
      <c r="G2321" s="244"/>
      <c r="H2321" s="246" t="s">
        <v>1</v>
      </c>
      <c r="I2321" s="248"/>
      <c r="J2321" s="244"/>
      <c r="K2321" s="244"/>
      <c r="L2321" s="249"/>
      <c r="M2321" s="250"/>
      <c r="N2321" s="251"/>
      <c r="O2321" s="251"/>
      <c r="P2321" s="251"/>
      <c r="Q2321" s="251"/>
      <c r="R2321" s="251"/>
      <c r="S2321" s="251"/>
      <c r="T2321" s="252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3" t="s">
        <v>211</v>
      </c>
      <c r="AU2321" s="253" t="s">
        <v>82</v>
      </c>
      <c r="AV2321" s="13" t="s">
        <v>80</v>
      </c>
      <c r="AW2321" s="13" t="s">
        <v>30</v>
      </c>
      <c r="AX2321" s="13" t="s">
        <v>73</v>
      </c>
      <c r="AY2321" s="253" t="s">
        <v>202</v>
      </c>
    </row>
    <row r="2322" s="14" customFormat="1">
      <c r="A2322" s="14"/>
      <c r="B2322" s="254"/>
      <c r="C2322" s="255"/>
      <c r="D2322" s="245" t="s">
        <v>211</v>
      </c>
      <c r="E2322" s="256" t="s">
        <v>1</v>
      </c>
      <c r="F2322" s="257" t="s">
        <v>1348</v>
      </c>
      <c r="G2322" s="255"/>
      <c r="H2322" s="258">
        <v>17.18</v>
      </c>
      <c r="I2322" s="259"/>
      <c r="J2322" s="255"/>
      <c r="K2322" s="255"/>
      <c r="L2322" s="260"/>
      <c r="M2322" s="261"/>
      <c r="N2322" s="262"/>
      <c r="O2322" s="262"/>
      <c r="P2322" s="262"/>
      <c r="Q2322" s="262"/>
      <c r="R2322" s="262"/>
      <c r="S2322" s="262"/>
      <c r="T2322" s="26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4" t="s">
        <v>211</v>
      </c>
      <c r="AU2322" s="264" t="s">
        <v>82</v>
      </c>
      <c r="AV2322" s="14" t="s">
        <v>82</v>
      </c>
      <c r="AW2322" s="14" t="s">
        <v>30</v>
      </c>
      <c r="AX2322" s="14" t="s">
        <v>73</v>
      </c>
      <c r="AY2322" s="264" t="s">
        <v>202</v>
      </c>
    </row>
    <row r="2323" s="13" customFormat="1">
      <c r="A2323" s="13"/>
      <c r="B2323" s="243"/>
      <c r="C2323" s="244"/>
      <c r="D2323" s="245" t="s">
        <v>211</v>
      </c>
      <c r="E2323" s="246" t="s">
        <v>1</v>
      </c>
      <c r="F2323" s="247" t="s">
        <v>757</v>
      </c>
      <c r="G2323" s="244"/>
      <c r="H2323" s="246" t="s">
        <v>1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3" t="s">
        <v>211</v>
      </c>
      <c r="AU2323" s="253" t="s">
        <v>82</v>
      </c>
      <c r="AV2323" s="13" t="s">
        <v>80</v>
      </c>
      <c r="AW2323" s="13" t="s">
        <v>30</v>
      </c>
      <c r="AX2323" s="13" t="s">
        <v>73</v>
      </c>
      <c r="AY2323" s="253" t="s">
        <v>202</v>
      </c>
    </row>
    <row r="2324" s="14" customFormat="1">
      <c r="A2324" s="14"/>
      <c r="B2324" s="254"/>
      <c r="C2324" s="255"/>
      <c r="D2324" s="245" t="s">
        <v>211</v>
      </c>
      <c r="E2324" s="256" t="s">
        <v>1</v>
      </c>
      <c r="F2324" s="257" t="s">
        <v>1349</v>
      </c>
      <c r="G2324" s="255"/>
      <c r="H2324" s="258">
        <v>19.73</v>
      </c>
      <c r="I2324" s="259"/>
      <c r="J2324" s="255"/>
      <c r="K2324" s="255"/>
      <c r="L2324" s="260"/>
      <c r="M2324" s="261"/>
      <c r="N2324" s="262"/>
      <c r="O2324" s="262"/>
      <c r="P2324" s="262"/>
      <c r="Q2324" s="262"/>
      <c r="R2324" s="262"/>
      <c r="S2324" s="262"/>
      <c r="T2324" s="26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64" t="s">
        <v>211</v>
      </c>
      <c r="AU2324" s="264" t="s">
        <v>82</v>
      </c>
      <c r="AV2324" s="14" t="s">
        <v>82</v>
      </c>
      <c r="AW2324" s="14" t="s">
        <v>30</v>
      </c>
      <c r="AX2324" s="14" t="s">
        <v>73</v>
      </c>
      <c r="AY2324" s="264" t="s">
        <v>202</v>
      </c>
    </row>
    <row r="2325" s="13" customFormat="1">
      <c r="A2325" s="13"/>
      <c r="B2325" s="243"/>
      <c r="C2325" s="244"/>
      <c r="D2325" s="245" t="s">
        <v>211</v>
      </c>
      <c r="E2325" s="246" t="s">
        <v>1</v>
      </c>
      <c r="F2325" s="247" t="s">
        <v>558</v>
      </c>
      <c r="G2325" s="244"/>
      <c r="H2325" s="246" t="s">
        <v>1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3" t="s">
        <v>211</v>
      </c>
      <c r="AU2325" s="253" t="s">
        <v>82</v>
      </c>
      <c r="AV2325" s="13" t="s">
        <v>80</v>
      </c>
      <c r="AW2325" s="13" t="s">
        <v>30</v>
      </c>
      <c r="AX2325" s="13" t="s">
        <v>73</v>
      </c>
      <c r="AY2325" s="253" t="s">
        <v>202</v>
      </c>
    </row>
    <row r="2326" s="14" customFormat="1">
      <c r="A2326" s="14"/>
      <c r="B2326" s="254"/>
      <c r="C2326" s="255"/>
      <c r="D2326" s="245" t="s">
        <v>211</v>
      </c>
      <c r="E2326" s="256" t="s">
        <v>1</v>
      </c>
      <c r="F2326" s="257" t="s">
        <v>1350</v>
      </c>
      <c r="G2326" s="255"/>
      <c r="H2326" s="258">
        <v>19.199999999999999</v>
      </c>
      <c r="I2326" s="259"/>
      <c r="J2326" s="255"/>
      <c r="K2326" s="255"/>
      <c r="L2326" s="260"/>
      <c r="M2326" s="261"/>
      <c r="N2326" s="262"/>
      <c r="O2326" s="262"/>
      <c r="P2326" s="262"/>
      <c r="Q2326" s="262"/>
      <c r="R2326" s="262"/>
      <c r="S2326" s="262"/>
      <c r="T2326" s="26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4" t="s">
        <v>211</v>
      </c>
      <c r="AU2326" s="264" t="s">
        <v>82</v>
      </c>
      <c r="AV2326" s="14" t="s">
        <v>82</v>
      </c>
      <c r="AW2326" s="14" t="s">
        <v>30</v>
      </c>
      <c r="AX2326" s="14" t="s">
        <v>73</v>
      </c>
      <c r="AY2326" s="264" t="s">
        <v>202</v>
      </c>
    </row>
    <row r="2327" s="15" customFormat="1">
      <c r="A2327" s="15"/>
      <c r="B2327" s="265"/>
      <c r="C2327" s="266"/>
      <c r="D2327" s="245" t="s">
        <v>211</v>
      </c>
      <c r="E2327" s="267" t="s">
        <v>1</v>
      </c>
      <c r="F2327" s="268" t="s">
        <v>222</v>
      </c>
      <c r="G2327" s="266"/>
      <c r="H2327" s="269">
        <v>70.570000000000007</v>
      </c>
      <c r="I2327" s="270"/>
      <c r="J2327" s="266"/>
      <c r="K2327" s="266"/>
      <c r="L2327" s="271"/>
      <c r="M2327" s="272"/>
      <c r="N2327" s="273"/>
      <c r="O2327" s="273"/>
      <c r="P2327" s="273"/>
      <c r="Q2327" s="273"/>
      <c r="R2327" s="273"/>
      <c r="S2327" s="273"/>
      <c r="T2327" s="274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75" t="s">
        <v>211</v>
      </c>
      <c r="AU2327" s="275" t="s">
        <v>82</v>
      </c>
      <c r="AV2327" s="15" t="s">
        <v>209</v>
      </c>
      <c r="AW2327" s="15" t="s">
        <v>30</v>
      </c>
      <c r="AX2327" s="15" t="s">
        <v>80</v>
      </c>
      <c r="AY2327" s="275" t="s">
        <v>202</v>
      </c>
    </row>
    <row r="2328" s="2" customFormat="1" ht="21.75" customHeight="1">
      <c r="A2328" s="40"/>
      <c r="B2328" s="41"/>
      <c r="C2328" s="230" t="s">
        <v>2602</v>
      </c>
      <c r="D2328" s="230" t="s">
        <v>204</v>
      </c>
      <c r="E2328" s="231" t="s">
        <v>2603</v>
      </c>
      <c r="F2328" s="232" t="s">
        <v>2604</v>
      </c>
      <c r="G2328" s="233" t="s">
        <v>844</v>
      </c>
      <c r="H2328" s="234">
        <v>65.120000000000005</v>
      </c>
      <c r="I2328" s="235"/>
      <c r="J2328" s="236">
        <f>ROUND(I2328*H2328,2)</f>
        <v>0</v>
      </c>
      <c r="K2328" s="232" t="s">
        <v>208</v>
      </c>
      <c r="L2328" s="46"/>
      <c r="M2328" s="237" t="s">
        <v>1</v>
      </c>
      <c r="N2328" s="238" t="s">
        <v>38</v>
      </c>
      <c r="O2328" s="93"/>
      <c r="P2328" s="239">
        <f>O2328*H2328</f>
        <v>0</v>
      </c>
      <c r="Q2328" s="239">
        <v>0</v>
      </c>
      <c r="R2328" s="239">
        <f>Q2328*H2328</f>
        <v>0</v>
      </c>
      <c r="S2328" s="239">
        <v>0.00029999999999999997</v>
      </c>
      <c r="T2328" s="240">
        <f>S2328*H2328</f>
        <v>0.019536000000000001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41" t="s">
        <v>317</v>
      </c>
      <c r="AT2328" s="241" t="s">
        <v>204</v>
      </c>
      <c r="AU2328" s="241" t="s">
        <v>82</v>
      </c>
      <c r="AY2328" s="19" t="s">
        <v>202</v>
      </c>
      <c r="BE2328" s="242">
        <f>IF(N2328="základní",J2328,0)</f>
        <v>0</v>
      </c>
      <c r="BF2328" s="242">
        <f>IF(N2328="snížená",J2328,0)</f>
        <v>0</v>
      </c>
      <c r="BG2328" s="242">
        <f>IF(N2328="zákl. přenesená",J2328,0)</f>
        <v>0</v>
      </c>
      <c r="BH2328" s="242">
        <f>IF(N2328="sníž. přenesená",J2328,0)</f>
        <v>0</v>
      </c>
      <c r="BI2328" s="242">
        <f>IF(N2328="nulová",J2328,0)</f>
        <v>0</v>
      </c>
      <c r="BJ2328" s="19" t="s">
        <v>80</v>
      </c>
      <c r="BK2328" s="242">
        <f>ROUND(I2328*H2328,2)</f>
        <v>0</v>
      </c>
      <c r="BL2328" s="19" t="s">
        <v>317</v>
      </c>
      <c r="BM2328" s="241" t="s">
        <v>2605</v>
      </c>
    </row>
    <row r="2329" s="13" customFormat="1">
      <c r="A2329" s="13"/>
      <c r="B2329" s="243"/>
      <c r="C2329" s="244"/>
      <c r="D2329" s="245" t="s">
        <v>211</v>
      </c>
      <c r="E2329" s="246" t="s">
        <v>1</v>
      </c>
      <c r="F2329" s="247" t="s">
        <v>775</v>
      </c>
      <c r="G2329" s="244"/>
      <c r="H2329" s="246" t="s">
        <v>1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3" t="s">
        <v>211</v>
      </c>
      <c r="AU2329" s="253" t="s">
        <v>82</v>
      </c>
      <c r="AV2329" s="13" t="s">
        <v>80</v>
      </c>
      <c r="AW2329" s="13" t="s">
        <v>30</v>
      </c>
      <c r="AX2329" s="13" t="s">
        <v>73</v>
      </c>
      <c r="AY2329" s="253" t="s">
        <v>202</v>
      </c>
    </row>
    <row r="2330" s="14" customFormat="1">
      <c r="A2330" s="14"/>
      <c r="B2330" s="254"/>
      <c r="C2330" s="255"/>
      <c r="D2330" s="245" t="s">
        <v>211</v>
      </c>
      <c r="E2330" s="256" t="s">
        <v>1</v>
      </c>
      <c r="F2330" s="257" t="s">
        <v>2606</v>
      </c>
      <c r="G2330" s="255"/>
      <c r="H2330" s="258">
        <v>15.66</v>
      </c>
      <c r="I2330" s="259"/>
      <c r="J2330" s="255"/>
      <c r="K2330" s="255"/>
      <c r="L2330" s="260"/>
      <c r="M2330" s="261"/>
      <c r="N2330" s="262"/>
      <c r="O2330" s="262"/>
      <c r="P2330" s="262"/>
      <c r="Q2330" s="262"/>
      <c r="R2330" s="262"/>
      <c r="S2330" s="262"/>
      <c r="T2330" s="26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4" t="s">
        <v>211</v>
      </c>
      <c r="AU2330" s="264" t="s">
        <v>82</v>
      </c>
      <c r="AV2330" s="14" t="s">
        <v>82</v>
      </c>
      <c r="AW2330" s="14" t="s">
        <v>30</v>
      </c>
      <c r="AX2330" s="14" t="s">
        <v>73</v>
      </c>
      <c r="AY2330" s="264" t="s">
        <v>202</v>
      </c>
    </row>
    <row r="2331" s="13" customFormat="1">
      <c r="A2331" s="13"/>
      <c r="B2331" s="243"/>
      <c r="C2331" s="244"/>
      <c r="D2331" s="245" t="s">
        <v>211</v>
      </c>
      <c r="E2331" s="246" t="s">
        <v>1</v>
      </c>
      <c r="F2331" s="247" t="s">
        <v>777</v>
      </c>
      <c r="G2331" s="244"/>
      <c r="H2331" s="246" t="s">
        <v>1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53" t="s">
        <v>211</v>
      </c>
      <c r="AU2331" s="253" t="s">
        <v>82</v>
      </c>
      <c r="AV2331" s="13" t="s">
        <v>80</v>
      </c>
      <c r="AW2331" s="13" t="s">
        <v>30</v>
      </c>
      <c r="AX2331" s="13" t="s">
        <v>73</v>
      </c>
      <c r="AY2331" s="253" t="s">
        <v>202</v>
      </c>
    </row>
    <row r="2332" s="14" customFormat="1">
      <c r="A2332" s="14"/>
      <c r="B2332" s="254"/>
      <c r="C2332" s="255"/>
      <c r="D2332" s="245" t="s">
        <v>211</v>
      </c>
      <c r="E2332" s="256" t="s">
        <v>1</v>
      </c>
      <c r="F2332" s="257" t="s">
        <v>2607</v>
      </c>
      <c r="G2332" s="255"/>
      <c r="H2332" s="258">
        <v>15.76</v>
      </c>
      <c r="I2332" s="259"/>
      <c r="J2332" s="255"/>
      <c r="K2332" s="255"/>
      <c r="L2332" s="260"/>
      <c r="M2332" s="261"/>
      <c r="N2332" s="262"/>
      <c r="O2332" s="262"/>
      <c r="P2332" s="262"/>
      <c r="Q2332" s="262"/>
      <c r="R2332" s="262"/>
      <c r="S2332" s="262"/>
      <c r="T2332" s="263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4" t="s">
        <v>211</v>
      </c>
      <c r="AU2332" s="264" t="s">
        <v>82</v>
      </c>
      <c r="AV2332" s="14" t="s">
        <v>82</v>
      </c>
      <c r="AW2332" s="14" t="s">
        <v>30</v>
      </c>
      <c r="AX2332" s="14" t="s">
        <v>73</v>
      </c>
      <c r="AY2332" s="264" t="s">
        <v>202</v>
      </c>
    </row>
    <row r="2333" s="13" customFormat="1">
      <c r="A2333" s="13"/>
      <c r="B2333" s="243"/>
      <c r="C2333" s="244"/>
      <c r="D2333" s="245" t="s">
        <v>211</v>
      </c>
      <c r="E2333" s="246" t="s">
        <v>1</v>
      </c>
      <c r="F2333" s="247" t="s">
        <v>757</v>
      </c>
      <c r="G2333" s="244"/>
      <c r="H2333" s="246" t="s">
        <v>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3" t="s">
        <v>211</v>
      </c>
      <c r="AU2333" s="253" t="s">
        <v>82</v>
      </c>
      <c r="AV2333" s="13" t="s">
        <v>80</v>
      </c>
      <c r="AW2333" s="13" t="s">
        <v>30</v>
      </c>
      <c r="AX2333" s="13" t="s">
        <v>73</v>
      </c>
      <c r="AY2333" s="253" t="s">
        <v>202</v>
      </c>
    </row>
    <row r="2334" s="14" customFormat="1">
      <c r="A2334" s="14"/>
      <c r="B2334" s="254"/>
      <c r="C2334" s="255"/>
      <c r="D2334" s="245" t="s">
        <v>211</v>
      </c>
      <c r="E2334" s="256" t="s">
        <v>1</v>
      </c>
      <c r="F2334" s="257" t="s">
        <v>2608</v>
      </c>
      <c r="G2334" s="255"/>
      <c r="H2334" s="258">
        <v>16.800000000000001</v>
      </c>
      <c r="I2334" s="259"/>
      <c r="J2334" s="255"/>
      <c r="K2334" s="255"/>
      <c r="L2334" s="260"/>
      <c r="M2334" s="261"/>
      <c r="N2334" s="262"/>
      <c r="O2334" s="262"/>
      <c r="P2334" s="262"/>
      <c r="Q2334" s="262"/>
      <c r="R2334" s="262"/>
      <c r="S2334" s="262"/>
      <c r="T2334" s="263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4" t="s">
        <v>211</v>
      </c>
      <c r="AU2334" s="264" t="s">
        <v>82</v>
      </c>
      <c r="AV2334" s="14" t="s">
        <v>82</v>
      </c>
      <c r="AW2334" s="14" t="s">
        <v>30</v>
      </c>
      <c r="AX2334" s="14" t="s">
        <v>73</v>
      </c>
      <c r="AY2334" s="264" t="s">
        <v>202</v>
      </c>
    </row>
    <row r="2335" s="13" customFormat="1">
      <c r="A2335" s="13"/>
      <c r="B2335" s="243"/>
      <c r="C2335" s="244"/>
      <c r="D2335" s="245" t="s">
        <v>211</v>
      </c>
      <c r="E2335" s="246" t="s">
        <v>1</v>
      </c>
      <c r="F2335" s="247" t="s">
        <v>558</v>
      </c>
      <c r="G2335" s="244"/>
      <c r="H2335" s="246" t="s">
        <v>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3" t="s">
        <v>211</v>
      </c>
      <c r="AU2335" s="253" t="s">
        <v>82</v>
      </c>
      <c r="AV2335" s="13" t="s">
        <v>80</v>
      </c>
      <c r="AW2335" s="13" t="s">
        <v>30</v>
      </c>
      <c r="AX2335" s="13" t="s">
        <v>73</v>
      </c>
      <c r="AY2335" s="253" t="s">
        <v>202</v>
      </c>
    </row>
    <row r="2336" s="14" customFormat="1">
      <c r="A2336" s="14"/>
      <c r="B2336" s="254"/>
      <c r="C2336" s="255"/>
      <c r="D2336" s="245" t="s">
        <v>211</v>
      </c>
      <c r="E2336" s="256" t="s">
        <v>1</v>
      </c>
      <c r="F2336" s="257" t="s">
        <v>2609</v>
      </c>
      <c r="G2336" s="255"/>
      <c r="H2336" s="258">
        <v>16.899999999999999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64" t="s">
        <v>211</v>
      </c>
      <c r="AU2336" s="264" t="s">
        <v>82</v>
      </c>
      <c r="AV2336" s="14" t="s">
        <v>82</v>
      </c>
      <c r="AW2336" s="14" t="s">
        <v>30</v>
      </c>
      <c r="AX2336" s="14" t="s">
        <v>73</v>
      </c>
      <c r="AY2336" s="264" t="s">
        <v>202</v>
      </c>
    </row>
    <row r="2337" s="15" customFormat="1">
      <c r="A2337" s="15"/>
      <c r="B2337" s="265"/>
      <c r="C2337" s="266"/>
      <c r="D2337" s="245" t="s">
        <v>211</v>
      </c>
      <c r="E2337" s="267" t="s">
        <v>1</v>
      </c>
      <c r="F2337" s="268" t="s">
        <v>222</v>
      </c>
      <c r="G2337" s="266"/>
      <c r="H2337" s="269">
        <v>65.120000000000005</v>
      </c>
      <c r="I2337" s="270"/>
      <c r="J2337" s="266"/>
      <c r="K2337" s="266"/>
      <c r="L2337" s="271"/>
      <c r="M2337" s="272"/>
      <c r="N2337" s="273"/>
      <c r="O2337" s="273"/>
      <c r="P2337" s="273"/>
      <c r="Q2337" s="273"/>
      <c r="R2337" s="273"/>
      <c r="S2337" s="273"/>
      <c r="T2337" s="274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75" t="s">
        <v>211</v>
      </c>
      <c r="AU2337" s="275" t="s">
        <v>82</v>
      </c>
      <c r="AV2337" s="15" t="s">
        <v>209</v>
      </c>
      <c r="AW2337" s="15" t="s">
        <v>30</v>
      </c>
      <c r="AX2337" s="15" t="s">
        <v>80</v>
      </c>
      <c r="AY2337" s="275" t="s">
        <v>202</v>
      </c>
    </row>
    <row r="2338" s="12" customFormat="1" ht="22.8" customHeight="1">
      <c r="A2338" s="12"/>
      <c r="B2338" s="214"/>
      <c r="C2338" s="215"/>
      <c r="D2338" s="216" t="s">
        <v>72</v>
      </c>
      <c r="E2338" s="228" t="s">
        <v>2610</v>
      </c>
      <c r="F2338" s="228" t="s">
        <v>2611</v>
      </c>
      <c r="G2338" s="215"/>
      <c r="H2338" s="215"/>
      <c r="I2338" s="218"/>
      <c r="J2338" s="229">
        <f>BK2338</f>
        <v>0</v>
      </c>
      <c r="K2338" s="215"/>
      <c r="L2338" s="220"/>
      <c r="M2338" s="221"/>
      <c r="N2338" s="222"/>
      <c r="O2338" s="222"/>
      <c r="P2338" s="223">
        <f>SUM(P2339:P2347)</f>
        <v>0</v>
      </c>
      <c r="Q2338" s="222"/>
      <c r="R2338" s="223">
        <f>SUM(R2339:R2347)</f>
        <v>0</v>
      </c>
      <c r="S2338" s="222"/>
      <c r="T2338" s="224">
        <f>SUM(T2339:T2347)</f>
        <v>0</v>
      </c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R2338" s="225" t="s">
        <v>82</v>
      </c>
      <c r="AT2338" s="226" t="s">
        <v>72</v>
      </c>
      <c r="AU2338" s="226" t="s">
        <v>80</v>
      </c>
      <c r="AY2338" s="225" t="s">
        <v>202</v>
      </c>
      <c r="BK2338" s="227">
        <f>SUM(BK2339:BK2347)</f>
        <v>0</v>
      </c>
    </row>
    <row r="2339" s="2" customFormat="1" ht="16.5" customHeight="1">
      <c r="A2339" s="40"/>
      <c r="B2339" s="41"/>
      <c r="C2339" s="230" t="s">
        <v>2612</v>
      </c>
      <c r="D2339" s="230" t="s">
        <v>204</v>
      </c>
      <c r="E2339" s="231" t="s">
        <v>2613</v>
      </c>
      <c r="F2339" s="232" t="s">
        <v>2614</v>
      </c>
      <c r="G2339" s="233" t="s">
        <v>254</v>
      </c>
      <c r="H2339" s="234">
        <v>142.94999999999999</v>
      </c>
      <c r="I2339" s="235"/>
      <c r="J2339" s="236">
        <f>ROUND(I2339*H2339,2)</f>
        <v>0</v>
      </c>
      <c r="K2339" s="232" t="s">
        <v>2615</v>
      </c>
      <c r="L2339" s="46"/>
      <c r="M2339" s="237" t="s">
        <v>1</v>
      </c>
      <c r="N2339" s="238" t="s">
        <v>38</v>
      </c>
      <c r="O2339" s="93"/>
      <c r="P2339" s="239">
        <f>O2339*H2339</f>
        <v>0</v>
      </c>
      <c r="Q2339" s="239">
        <v>0</v>
      </c>
      <c r="R2339" s="239">
        <f>Q2339*H2339</f>
        <v>0</v>
      </c>
      <c r="S2339" s="239">
        <v>0</v>
      </c>
      <c r="T2339" s="240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41" t="s">
        <v>317</v>
      </c>
      <c r="AT2339" s="241" t="s">
        <v>204</v>
      </c>
      <c r="AU2339" s="241" t="s">
        <v>82</v>
      </c>
      <c r="AY2339" s="19" t="s">
        <v>202</v>
      </c>
      <c r="BE2339" s="242">
        <f>IF(N2339="základní",J2339,0)</f>
        <v>0</v>
      </c>
      <c r="BF2339" s="242">
        <f>IF(N2339="snížená",J2339,0)</f>
        <v>0</v>
      </c>
      <c r="BG2339" s="242">
        <f>IF(N2339="zákl. přenesená",J2339,0)</f>
        <v>0</v>
      </c>
      <c r="BH2339" s="242">
        <f>IF(N2339="sníž. přenesená",J2339,0)</f>
        <v>0</v>
      </c>
      <c r="BI2339" s="242">
        <f>IF(N2339="nulová",J2339,0)</f>
        <v>0</v>
      </c>
      <c r="BJ2339" s="19" t="s">
        <v>80</v>
      </c>
      <c r="BK2339" s="242">
        <f>ROUND(I2339*H2339,2)</f>
        <v>0</v>
      </c>
      <c r="BL2339" s="19" t="s">
        <v>317</v>
      </c>
      <c r="BM2339" s="241" t="s">
        <v>2616</v>
      </c>
    </row>
    <row r="2340" s="13" customFormat="1">
      <c r="A2340" s="13"/>
      <c r="B2340" s="243"/>
      <c r="C2340" s="244"/>
      <c r="D2340" s="245" t="s">
        <v>211</v>
      </c>
      <c r="E2340" s="246" t="s">
        <v>1</v>
      </c>
      <c r="F2340" s="247" t="s">
        <v>368</v>
      </c>
      <c r="G2340" s="244"/>
      <c r="H2340" s="246" t="s">
        <v>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3" t="s">
        <v>211</v>
      </c>
      <c r="AU2340" s="253" t="s">
        <v>82</v>
      </c>
      <c r="AV2340" s="13" t="s">
        <v>80</v>
      </c>
      <c r="AW2340" s="13" t="s">
        <v>30</v>
      </c>
      <c r="AX2340" s="13" t="s">
        <v>73</v>
      </c>
      <c r="AY2340" s="253" t="s">
        <v>202</v>
      </c>
    </row>
    <row r="2341" s="13" customFormat="1">
      <c r="A2341" s="13"/>
      <c r="B2341" s="243"/>
      <c r="C2341" s="244"/>
      <c r="D2341" s="245" t="s">
        <v>211</v>
      </c>
      <c r="E2341" s="246" t="s">
        <v>1</v>
      </c>
      <c r="F2341" s="247" t="s">
        <v>373</v>
      </c>
      <c r="G2341" s="244"/>
      <c r="H2341" s="246" t="s">
        <v>1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3" t="s">
        <v>211</v>
      </c>
      <c r="AU2341" s="253" t="s">
        <v>82</v>
      </c>
      <c r="AV2341" s="13" t="s">
        <v>80</v>
      </c>
      <c r="AW2341" s="13" t="s">
        <v>30</v>
      </c>
      <c r="AX2341" s="13" t="s">
        <v>73</v>
      </c>
      <c r="AY2341" s="253" t="s">
        <v>202</v>
      </c>
    </row>
    <row r="2342" s="14" customFormat="1">
      <c r="A2342" s="14"/>
      <c r="B2342" s="254"/>
      <c r="C2342" s="255"/>
      <c r="D2342" s="245" t="s">
        <v>211</v>
      </c>
      <c r="E2342" s="256" t="s">
        <v>1</v>
      </c>
      <c r="F2342" s="257" t="s">
        <v>1511</v>
      </c>
      <c r="G2342" s="255"/>
      <c r="H2342" s="258">
        <v>49.43</v>
      </c>
      <c r="I2342" s="259"/>
      <c r="J2342" s="255"/>
      <c r="K2342" s="255"/>
      <c r="L2342" s="260"/>
      <c r="M2342" s="261"/>
      <c r="N2342" s="262"/>
      <c r="O2342" s="262"/>
      <c r="P2342" s="262"/>
      <c r="Q2342" s="262"/>
      <c r="R2342" s="262"/>
      <c r="S2342" s="262"/>
      <c r="T2342" s="26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4" t="s">
        <v>211</v>
      </c>
      <c r="AU2342" s="264" t="s">
        <v>82</v>
      </c>
      <c r="AV2342" s="14" t="s">
        <v>82</v>
      </c>
      <c r="AW2342" s="14" t="s">
        <v>30</v>
      </c>
      <c r="AX2342" s="14" t="s">
        <v>73</v>
      </c>
      <c r="AY2342" s="264" t="s">
        <v>202</v>
      </c>
    </row>
    <row r="2343" s="13" customFormat="1">
      <c r="A2343" s="13"/>
      <c r="B2343" s="243"/>
      <c r="C2343" s="244"/>
      <c r="D2343" s="245" t="s">
        <v>211</v>
      </c>
      <c r="E2343" s="246" t="s">
        <v>1</v>
      </c>
      <c r="F2343" s="247" t="s">
        <v>734</v>
      </c>
      <c r="G2343" s="244"/>
      <c r="H2343" s="246" t="s">
        <v>1</v>
      </c>
      <c r="I2343" s="248"/>
      <c r="J2343" s="244"/>
      <c r="K2343" s="244"/>
      <c r="L2343" s="249"/>
      <c r="M2343" s="250"/>
      <c r="N2343" s="251"/>
      <c r="O2343" s="251"/>
      <c r="P2343" s="251"/>
      <c r="Q2343" s="251"/>
      <c r="R2343" s="251"/>
      <c r="S2343" s="251"/>
      <c r="T2343" s="25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3" t="s">
        <v>211</v>
      </c>
      <c r="AU2343" s="253" t="s">
        <v>82</v>
      </c>
      <c r="AV2343" s="13" t="s">
        <v>80</v>
      </c>
      <c r="AW2343" s="13" t="s">
        <v>30</v>
      </c>
      <c r="AX2343" s="13" t="s">
        <v>73</v>
      </c>
      <c r="AY2343" s="253" t="s">
        <v>202</v>
      </c>
    </row>
    <row r="2344" s="14" customFormat="1">
      <c r="A2344" s="14"/>
      <c r="B2344" s="254"/>
      <c r="C2344" s="255"/>
      <c r="D2344" s="245" t="s">
        <v>211</v>
      </c>
      <c r="E2344" s="256" t="s">
        <v>1</v>
      </c>
      <c r="F2344" s="257" t="s">
        <v>961</v>
      </c>
      <c r="G2344" s="255"/>
      <c r="H2344" s="258">
        <v>75.840000000000003</v>
      </c>
      <c r="I2344" s="259"/>
      <c r="J2344" s="255"/>
      <c r="K2344" s="255"/>
      <c r="L2344" s="260"/>
      <c r="M2344" s="261"/>
      <c r="N2344" s="262"/>
      <c r="O2344" s="262"/>
      <c r="P2344" s="262"/>
      <c r="Q2344" s="262"/>
      <c r="R2344" s="262"/>
      <c r="S2344" s="262"/>
      <c r="T2344" s="26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4" t="s">
        <v>211</v>
      </c>
      <c r="AU2344" s="264" t="s">
        <v>82</v>
      </c>
      <c r="AV2344" s="14" t="s">
        <v>82</v>
      </c>
      <c r="AW2344" s="14" t="s">
        <v>30</v>
      </c>
      <c r="AX2344" s="14" t="s">
        <v>73</v>
      </c>
      <c r="AY2344" s="264" t="s">
        <v>202</v>
      </c>
    </row>
    <row r="2345" s="13" customFormat="1">
      <c r="A2345" s="13"/>
      <c r="B2345" s="243"/>
      <c r="C2345" s="244"/>
      <c r="D2345" s="245" t="s">
        <v>211</v>
      </c>
      <c r="E2345" s="246" t="s">
        <v>1</v>
      </c>
      <c r="F2345" s="247" t="s">
        <v>2617</v>
      </c>
      <c r="G2345" s="244"/>
      <c r="H2345" s="246" t="s">
        <v>1</v>
      </c>
      <c r="I2345" s="248"/>
      <c r="J2345" s="244"/>
      <c r="K2345" s="244"/>
      <c r="L2345" s="249"/>
      <c r="M2345" s="250"/>
      <c r="N2345" s="251"/>
      <c r="O2345" s="251"/>
      <c r="P2345" s="251"/>
      <c r="Q2345" s="251"/>
      <c r="R2345" s="251"/>
      <c r="S2345" s="251"/>
      <c r="T2345" s="252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3" t="s">
        <v>211</v>
      </c>
      <c r="AU2345" s="253" t="s">
        <v>82</v>
      </c>
      <c r="AV2345" s="13" t="s">
        <v>80</v>
      </c>
      <c r="AW2345" s="13" t="s">
        <v>30</v>
      </c>
      <c r="AX2345" s="13" t="s">
        <v>73</v>
      </c>
      <c r="AY2345" s="253" t="s">
        <v>202</v>
      </c>
    </row>
    <row r="2346" s="14" customFormat="1">
      <c r="A2346" s="14"/>
      <c r="B2346" s="254"/>
      <c r="C2346" s="255"/>
      <c r="D2346" s="245" t="s">
        <v>211</v>
      </c>
      <c r="E2346" s="256" t="s">
        <v>1</v>
      </c>
      <c r="F2346" s="257" t="s">
        <v>2618</v>
      </c>
      <c r="G2346" s="255"/>
      <c r="H2346" s="258">
        <v>17.68</v>
      </c>
      <c r="I2346" s="259"/>
      <c r="J2346" s="255"/>
      <c r="K2346" s="255"/>
      <c r="L2346" s="260"/>
      <c r="M2346" s="261"/>
      <c r="N2346" s="262"/>
      <c r="O2346" s="262"/>
      <c r="P2346" s="262"/>
      <c r="Q2346" s="262"/>
      <c r="R2346" s="262"/>
      <c r="S2346" s="262"/>
      <c r="T2346" s="26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4" t="s">
        <v>211</v>
      </c>
      <c r="AU2346" s="264" t="s">
        <v>82</v>
      </c>
      <c r="AV2346" s="14" t="s">
        <v>82</v>
      </c>
      <c r="AW2346" s="14" t="s">
        <v>30</v>
      </c>
      <c r="AX2346" s="14" t="s">
        <v>73</v>
      </c>
      <c r="AY2346" s="264" t="s">
        <v>202</v>
      </c>
    </row>
    <row r="2347" s="15" customFormat="1">
      <c r="A2347" s="15"/>
      <c r="B2347" s="265"/>
      <c r="C2347" s="266"/>
      <c r="D2347" s="245" t="s">
        <v>211</v>
      </c>
      <c r="E2347" s="267" t="s">
        <v>1</v>
      </c>
      <c r="F2347" s="268" t="s">
        <v>222</v>
      </c>
      <c r="G2347" s="266"/>
      <c r="H2347" s="269">
        <v>142.95000000000002</v>
      </c>
      <c r="I2347" s="270"/>
      <c r="J2347" s="266"/>
      <c r="K2347" s="266"/>
      <c r="L2347" s="271"/>
      <c r="M2347" s="272"/>
      <c r="N2347" s="273"/>
      <c r="O2347" s="273"/>
      <c r="P2347" s="273"/>
      <c r="Q2347" s="273"/>
      <c r="R2347" s="273"/>
      <c r="S2347" s="273"/>
      <c r="T2347" s="274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75" t="s">
        <v>211</v>
      </c>
      <c r="AU2347" s="275" t="s">
        <v>82</v>
      </c>
      <c r="AV2347" s="15" t="s">
        <v>209</v>
      </c>
      <c r="AW2347" s="15" t="s">
        <v>30</v>
      </c>
      <c r="AX2347" s="15" t="s">
        <v>80</v>
      </c>
      <c r="AY2347" s="275" t="s">
        <v>202</v>
      </c>
    </row>
    <row r="2348" s="12" customFormat="1" ht="22.8" customHeight="1">
      <c r="A2348" s="12"/>
      <c r="B2348" s="214"/>
      <c r="C2348" s="215"/>
      <c r="D2348" s="216" t="s">
        <v>72</v>
      </c>
      <c r="E2348" s="228" t="s">
        <v>2619</v>
      </c>
      <c r="F2348" s="228" t="s">
        <v>2620</v>
      </c>
      <c r="G2348" s="215"/>
      <c r="H2348" s="215"/>
      <c r="I2348" s="218"/>
      <c r="J2348" s="229">
        <f>BK2348</f>
        <v>0</v>
      </c>
      <c r="K2348" s="215"/>
      <c r="L2348" s="220"/>
      <c r="M2348" s="221"/>
      <c r="N2348" s="222"/>
      <c r="O2348" s="222"/>
      <c r="P2348" s="223">
        <f>SUM(P2349:P2410)</f>
        <v>0</v>
      </c>
      <c r="Q2348" s="222"/>
      <c r="R2348" s="223">
        <f>SUM(R2349:R2410)</f>
        <v>2.4358216000000001</v>
      </c>
      <c r="S2348" s="222"/>
      <c r="T2348" s="224">
        <f>SUM(T2349:T2410)</f>
        <v>1.389086</v>
      </c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R2348" s="225" t="s">
        <v>82</v>
      </c>
      <c r="AT2348" s="226" t="s">
        <v>72</v>
      </c>
      <c r="AU2348" s="226" t="s">
        <v>80</v>
      </c>
      <c r="AY2348" s="225" t="s">
        <v>202</v>
      </c>
      <c r="BK2348" s="227">
        <f>SUM(BK2349:BK2410)</f>
        <v>0</v>
      </c>
    </row>
    <row r="2349" s="2" customFormat="1" ht="24.15" customHeight="1">
      <c r="A2349" s="40"/>
      <c r="B2349" s="41"/>
      <c r="C2349" s="230" t="s">
        <v>2621</v>
      </c>
      <c r="D2349" s="230" t="s">
        <v>204</v>
      </c>
      <c r="E2349" s="231" t="s">
        <v>2622</v>
      </c>
      <c r="F2349" s="232" t="s">
        <v>2623</v>
      </c>
      <c r="G2349" s="233" t="s">
        <v>254</v>
      </c>
      <c r="H2349" s="234">
        <v>17.044</v>
      </c>
      <c r="I2349" s="235"/>
      <c r="J2349" s="236">
        <f>ROUND(I2349*H2349,2)</f>
        <v>0</v>
      </c>
      <c r="K2349" s="232" t="s">
        <v>208</v>
      </c>
      <c r="L2349" s="46"/>
      <c r="M2349" s="237" t="s">
        <v>1</v>
      </c>
      <c r="N2349" s="238" t="s">
        <v>38</v>
      </c>
      <c r="O2349" s="93"/>
      <c r="P2349" s="239">
        <f>O2349*H2349</f>
        <v>0</v>
      </c>
      <c r="Q2349" s="239">
        <v>0</v>
      </c>
      <c r="R2349" s="239">
        <f>Q2349*H2349</f>
        <v>0</v>
      </c>
      <c r="S2349" s="239">
        <v>0.081500000000000003</v>
      </c>
      <c r="T2349" s="240">
        <f>S2349*H2349</f>
        <v>1.389086</v>
      </c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R2349" s="241" t="s">
        <v>317</v>
      </c>
      <c r="AT2349" s="241" t="s">
        <v>204</v>
      </c>
      <c r="AU2349" s="241" t="s">
        <v>82</v>
      </c>
      <c r="AY2349" s="19" t="s">
        <v>202</v>
      </c>
      <c r="BE2349" s="242">
        <f>IF(N2349="základní",J2349,0)</f>
        <v>0</v>
      </c>
      <c r="BF2349" s="242">
        <f>IF(N2349="snížená",J2349,0)</f>
        <v>0</v>
      </c>
      <c r="BG2349" s="242">
        <f>IF(N2349="zákl. přenesená",J2349,0)</f>
        <v>0</v>
      </c>
      <c r="BH2349" s="242">
        <f>IF(N2349="sníž. přenesená",J2349,0)</f>
        <v>0</v>
      </c>
      <c r="BI2349" s="242">
        <f>IF(N2349="nulová",J2349,0)</f>
        <v>0</v>
      </c>
      <c r="BJ2349" s="19" t="s">
        <v>80</v>
      </c>
      <c r="BK2349" s="242">
        <f>ROUND(I2349*H2349,2)</f>
        <v>0</v>
      </c>
      <c r="BL2349" s="19" t="s">
        <v>317</v>
      </c>
      <c r="BM2349" s="241" t="s">
        <v>2624</v>
      </c>
    </row>
    <row r="2350" s="13" customFormat="1">
      <c r="A2350" s="13"/>
      <c r="B2350" s="243"/>
      <c r="C2350" s="244"/>
      <c r="D2350" s="245" t="s">
        <v>211</v>
      </c>
      <c r="E2350" s="246" t="s">
        <v>1</v>
      </c>
      <c r="F2350" s="247" t="s">
        <v>754</v>
      </c>
      <c r="G2350" s="244"/>
      <c r="H2350" s="246" t="s">
        <v>1</v>
      </c>
      <c r="I2350" s="248"/>
      <c r="J2350" s="244"/>
      <c r="K2350" s="244"/>
      <c r="L2350" s="249"/>
      <c r="M2350" s="250"/>
      <c r="N2350" s="251"/>
      <c r="O2350" s="251"/>
      <c r="P2350" s="251"/>
      <c r="Q2350" s="251"/>
      <c r="R2350" s="251"/>
      <c r="S2350" s="251"/>
      <c r="T2350" s="252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3" t="s">
        <v>211</v>
      </c>
      <c r="AU2350" s="253" t="s">
        <v>82</v>
      </c>
      <c r="AV2350" s="13" t="s">
        <v>80</v>
      </c>
      <c r="AW2350" s="13" t="s">
        <v>30</v>
      </c>
      <c r="AX2350" s="13" t="s">
        <v>73</v>
      </c>
      <c r="AY2350" s="253" t="s">
        <v>202</v>
      </c>
    </row>
    <row r="2351" s="14" customFormat="1">
      <c r="A2351" s="14"/>
      <c r="B2351" s="254"/>
      <c r="C2351" s="255"/>
      <c r="D2351" s="245" t="s">
        <v>211</v>
      </c>
      <c r="E2351" s="256" t="s">
        <v>1</v>
      </c>
      <c r="F2351" s="257" t="s">
        <v>2625</v>
      </c>
      <c r="G2351" s="255"/>
      <c r="H2351" s="258">
        <v>17.044</v>
      </c>
      <c r="I2351" s="259"/>
      <c r="J2351" s="255"/>
      <c r="K2351" s="255"/>
      <c r="L2351" s="260"/>
      <c r="M2351" s="261"/>
      <c r="N2351" s="262"/>
      <c r="O2351" s="262"/>
      <c r="P2351" s="262"/>
      <c r="Q2351" s="262"/>
      <c r="R2351" s="262"/>
      <c r="S2351" s="262"/>
      <c r="T2351" s="263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4" t="s">
        <v>211</v>
      </c>
      <c r="AU2351" s="264" t="s">
        <v>82</v>
      </c>
      <c r="AV2351" s="14" t="s">
        <v>82</v>
      </c>
      <c r="AW2351" s="14" t="s">
        <v>30</v>
      </c>
      <c r="AX2351" s="14" t="s">
        <v>80</v>
      </c>
      <c r="AY2351" s="264" t="s">
        <v>202</v>
      </c>
    </row>
    <row r="2352" s="2" customFormat="1" ht="24.15" customHeight="1">
      <c r="A2352" s="40"/>
      <c r="B2352" s="41"/>
      <c r="C2352" s="230" t="s">
        <v>2626</v>
      </c>
      <c r="D2352" s="230" t="s">
        <v>204</v>
      </c>
      <c r="E2352" s="231" t="s">
        <v>2627</v>
      </c>
      <c r="F2352" s="232" t="s">
        <v>2628</v>
      </c>
      <c r="G2352" s="233" t="s">
        <v>254</v>
      </c>
      <c r="H2352" s="234">
        <v>40.103999999999999</v>
      </c>
      <c r="I2352" s="235"/>
      <c r="J2352" s="236">
        <f>ROUND(I2352*H2352,2)</f>
        <v>0</v>
      </c>
      <c r="K2352" s="232" t="s">
        <v>208</v>
      </c>
      <c r="L2352" s="46"/>
      <c r="M2352" s="237" t="s">
        <v>1</v>
      </c>
      <c r="N2352" s="238" t="s">
        <v>38</v>
      </c>
      <c r="O2352" s="93"/>
      <c r="P2352" s="239">
        <f>O2352*H2352</f>
        <v>0</v>
      </c>
      <c r="Q2352" s="239">
        <v>0.0015</v>
      </c>
      <c r="R2352" s="239">
        <f>Q2352*H2352</f>
        <v>0.060156000000000001</v>
      </c>
      <c r="S2352" s="239">
        <v>0</v>
      </c>
      <c r="T2352" s="240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41" t="s">
        <v>317</v>
      </c>
      <c r="AT2352" s="241" t="s">
        <v>204</v>
      </c>
      <c r="AU2352" s="241" t="s">
        <v>82</v>
      </c>
      <c r="AY2352" s="19" t="s">
        <v>202</v>
      </c>
      <c r="BE2352" s="242">
        <f>IF(N2352="základní",J2352,0)</f>
        <v>0</v>
      </c>
      <c r="BF2352" s="242">
        <f>IF(N2352="snížená",J2352,0)</f>
        <v>0</v>
      </c>
      <c r="BG2352" s="242">
        <f>IF(N2352="zákl. přenesená",J2352,0)</f>
        <v>0</v>
      </c>
      <c r="BH2352" s="242">
        <f>IF(N2352="sníž. přenesená",J2352,0)</f>
        <v>0</v>
      </c>
      <c r="BI2352" s="242">
        <f>IF(N2352="nulová",J2352,0)</f>
        <v>0</v>
      </c>
      <c r="BJ2352" s="19" t="s">
        <v>80</v>
      </c>
      <c r="BK2352" s="242">
        <f>ROUND(I2352*H2352,2)</f>
        <v>0</v>
      </c>
      <c r="BL2352" s="19" t="s">
        <v>317</v>
      </c>
      <c r="BM2352" s="241" t="s">
        <v>2629</v>
      </c>
    </row>
    <row r="2353" s="13" customFormat="1">
      <c r="A2353" s="13"/>
      <c r="B2353" s="243"/>
      <c r="C2353" s="244"/>
      <c r="D2353" s="245" t="s">
        <v>211</v>
      </c>
      <c r="E2353" s="246" t="s">
        <v>1</v>
      </c>
      <c r="F2353" s="247" t="s">
        <v>242</v>
      </c>
      <c r="G2353" s="244"/>
      <c r="H2353" s="246" t="s">
        <v>1</v>
      </c>
      <c r="I2353" s="248"/>
      <c r="J2353" s="244"/>
      <c r="K2353" s="244"/>
      <c r="L2353" s="249"/>
      <c r="M2353" s="250"/>
      <c r="N2353" s="251"/>
      <c r="O2353" s="251"/>
      <c r="P2353" s="251"/>
      <c r="Q2353" s="251"/>
      <c r="R2353" s="251"/>
      <c r="S2353" s="251"/>
      <c r="T2353" s="252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3" t="s">
        <v>211</v>
      </c>
      <c r="AU2353" s="253" t="s">
        <v>82</v>
      </c>
      <c r="AV2353" s="13" t="s">
        <v>80</v>
      </c>
      <c r="AW2353" s="13" t="s">
        <v>30</v>
      </c>
      <c r="AX2353" s="13" t="s">
        <v>73</v>
      </c>
      <c r="AY2353" s="253" t="s">
        <v>202</v>
      </c>
    </row>
    <row r="2354" s="14" customFormat="1">
      <c r="A2354" s="14"/>
      <c r="B2354" s="254"/>
      <c r="C2354" s="255"/>
      <c r="D2354" s="245" t="s">
        <v>211</v>
      </c>
      <c r="E2354" s="256" t="s">
        <v>1</v>
      </c>
      <c r="F2354" s="257" t="s">
        <v>2630</v>
      </c>
      <c r="G2354" s="255"/>
      <c r="H2354" s="258">
        <v>19.184999999999999</v>
      </c>
      <c r="I2354" s="259"/>
      <c r="J2354" s="255"/>
      <c r="K2354" s="255"/>
      <c r="L2354" s="260"/>
      <c r="M2354" s="261"/>
      <c r="N2354" s="262"/>
      <c r="O2354" s="262"/>
      <c r="P2354" s="262"/>
      <c r="Q2354" s="262"/>
      <c r="R2354" s="262"/>
      <c r="S2354" s="262"/>
      <c r="T2354" s="26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4" t="s">
        <v>211</v>
      </c>
      <c r="AU2354" s="264" t="s">
        <v>82</v>
      </c>
      <c r="AV2354" s="14" t="s">
        <v>82</v>
      </c>
      <c r="AW2354" s="14" t="s">
        <v>30</v>
      </c>
      <c r="AX2354" s="14" t="s">
        <v>73</v>
      </c>
      <c r="AY2354" s="264" t="s">
        <v>202</v>
      </c>
    </row>
    <row r="2355" s="13" customFormat="1">
      <c r="A2355" s="13"/>
      <c r="B2355" s="243"/>
      <c r="C2355" s="244"/>
      <c r="D2355" s="245" t="s">
        <v>211</v>
      </c>
      <c r="E2355" s="246" t="s">
        <v>1</v>
      </c>
      <c r="F2355" s="247" t="s">
        <v>754</v>
      </c>
      <c r="G2355" s="244"/>
      <c r="H2355" s="246" t="s">
        <v>1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3" t="s">
        <v>211</v>
      </c>
      <c r="AU2355" s="253" t="s">
        <v>82</v>
      </c>
      <c r="AV2355" s="13" t="s">
        <v>80</v>
      </c>
      <c r="AW2355" s="13" t="s">
        <v>30</v>
      </c>
      <c r="AX2355" s="13" t="s">
        <v>73</v>
      </c>
      <c r="AY2355" s="253" t="s">
        <v>202</v>
      </c>
    </row>
    <row r="2356" s="14" customFormat="1">
      <c r="A2356" s="14"/>
      <c r="B2356" s="254"/>
      <c r="C2356" s="255"/>
      <c r="D2356" s="245" t="s">
        <v>211</v>
      </c>
      <c r="E2356" s="256" t="s">
        <v>1</v>
      </c>
      <c r="F2356" s="257" t="s">
        <v>2631</v>
      </c>
      <c r="G2356" s="255"/>
      <c r="H2356" s="258">
        <v>18.024000000000001</v>
      </c>
      <c r="I2356" s="259"/>
      <c r="J2356" s="255"/>
      <c r="K2356" s="255"/>
      <c r="L2356" s="260"/>
      <c r="M2356" s="261"/>
      <c r="N2356" s="262"/>
      <c r="O2356" s="262"/>
      <c r="P2356" s="262"/>
      <c r="Q2356" s="262"/>
      <c r="R2356" s="262"/>
      <c r="S2356" s="262"/>
      <c r="T2356" s="26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4" t="s">
        <v>211</v>
      </c>
      <c r="AU2356" s="264" t="s">
        <v>82</v>
      </c>
      <c r="AV2356" s="14" t="s">
        <v>82</v>
      </c>
      <c r="AW2356" s="14" t="s">
        <v>30</v>
      </c>
      <c r="AX2356" s="14" t="s">
        <v>73</v>
      </c>
      <c r="AY2356" s="264" t="s">
        <v>202</v>
      </c>
    </row>
    <row r="2357" s="13" customFormat="1">
      <c r="A2357" s="13"/>
      <c r="B2357" s="243"/>
      <c r="C2357" s="244"/>
      <c r="D2357" s="245" t="s">
        <v>211</v>
      </c>
      <c r="E2357" s="246" t="s">
        <v>1</v>
      </c>
      <c r="F2357" s="247" t="s">
        <v>716</v>
      </c>
      <c r="G2357" s="244"/>
      <c r="H2357" s="246" t="s">
        <v>1</v>
      </c>
      <c r="I2357" s="248"/>
      <c r="J2357" s="244"/>
      <c r="K2357" s="244"/>
      <c r="L2357" s="249"/>
      <c r="M2357" s="250"/>
      <c r="N2357" s="251"/>
      <c r="O2357" s="251"/>
      <c r="P2357" s="251"/>
      <c r="Q2357" s="251"/>
      <c r="R2357" s="251"/>
      <c r="S2357" s="251"/>
      <c r="T2357" s="252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3" t="s">
        <v>211</v>
      </c>
      <c r="AU2357" s="253" t="s">
        <v>82</v>
      </c>
      <c r="AV2357" s="13" t="s">
        <v>80</v>
      </c>
      <c r="AW2357" s="13" t="s">
        <v>30</v>
      </c>
      <c r="AX2357" s="13" t="s">
        <v>73</v>
      </c>
      <c r="AY2357" s="253" t="s">
        <v>202</v>
      </c>
    </row>
    <row r="2358" s="14" customFormat="1">
      <c r="A2358" s="14"/>
      <c r="B2358" s="254"/>
      <c r="C2358" s="255"/>
      <c r="D2358" s="245" t="s">
        <v>211</v>
      </c>
      <c r="E2358" s="256" t="s">
        <v>1</v>
      </c>
      <c r="F2358" s="257" t="s">
        <v>2632</v>
      </c>
      <c r="G2358" s="255"/>
      <c r="H2358" s="258">
        <v>1.173</v>
      </c>
      <c r="I2358" s="259"/>
      <c r="J2358" s="255"/>
      <c r="K2358" s="255"/>
      <c r="L2358" s="260"/>
      <c r="M2358" s="261"/>
      <c r="N2358" s="262"/>
      <c r="O2358" s="262"/>
      <c r="P2358" s="262"/>
      <c r="Q2358" s="262"/>
      <c r="R2358" s="262"/>
      <c r="S2358" s="262"/>
      <c r="T2358" s="26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64" t="s">
        <v>211</v>
      </c>
      <c r="AU2358" s="264" t="s">
        <v>82</v>
      </c>
      <c r="AV2358" s="14" t="s">
        <v>82</v>
      </c>
      <c r="AW2358" s="14" t="s">
        <v>30</v>
      </c>
      <c r="AX2358" s="14" t="s">
        <v>73</v>
      </c>
      <c r="AY2358" s="264" t="s">
        <v>202</v>
      </c>
    </row>
    <row r="2359" s="13" customFormat="1">
      <c r="A2359" s="13"/>
      <c r="B2359" s="243"/>
      <c r="C2359" s="244"/>
      <c r="D2359" s="245" t="s">
        <v>211</v>
      </c>
      <c r="E2359" s="246" t="s">
        <v>1</v>
      </c>
      <c r="F2359" s="247" t="s">
        <v>799</v>
      </c>
      <c r="G2359" s="244"/>
      <c r="H2359" s="246" t="s">
        <v>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53" t="s">
        <v>211</v>
      </c>
      <c r="AU2359" s="253" t="s">
        <v>82</v>
      </c>
      <c r="AV2359" s="13" t="s">
        <v>80</v>
      </c>
      <c r="AW2359" s="13" t="s">
        <v>30</v>
      </c>
      <c r="AX2359" s="13" t="s">
        <v>73</v>
      </c>
      <c r="AY2359" s="253" t="s">
        <v>202</v>
      </c>
    </row>
    <row r="2360" s="14" customFormat="1">
      <c r="A2360" s="14"/>
      <c r="B2360" s="254"/>
      <c r="C2360" s="255"/>
      <c r="D2360" s="245" t="s">
        <v>211</v>
      </c>
      <c r="E2360" s="256" t="s">
        <v>1</v>
      </c>
      <c r="F2360" s="257" t="s">
        <v>2633</v>
      </c>
      <c r="G2360" s="255"/>
      <c r="H2360" s="258">
        <v>1.722</v>
      </c>
      <c r="I2360" s="259"/>
      <c r="J2360" s="255"/>
      <c r="K2360" s="255"/>
      <c r="L2360" s="260"/>
      <c r="M2360" s="261"/>
      <c r="N2360" s="262"/>
      <c r="O2360" s="262"/>
      <c r="P2360" s="262"/>
      <c r="Q2360" s="262"/>
      <c r="R2360" s="262"/>
      <c r="S2360" s="262"/>
      <c r="T2360" s="263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4" t="s">
        <v>211</v>
      </c>
      <c r="AU2360" s="264" t="s">
        <v>82</v>
      </c>
      <c r="AV2360" s="14" t="s">
        <v>82</v>
      </c>
      <c r="AW2360" s="14" t="s">
        <v>30</v>
      </c>
      <c r="AX2360" s="14" t="s">
        <v>73</v>
      </c>
      <c r="AY2360" s="264" t="s">
        <v>202</v>
      </c>
    </row>
    <row r="2361" s="15" customFormat="1">
      <c r="A2361" s="15"/>
      <c r="B2361" s="265"/>
      <c r="C2361" s="266"/>
      <c r="D2361" s="245" t="s">
        <v>211</v>
      </c>
      <c r="E2361" s="267" t="s">
        <v>1</v>
      </c>
      <c r="F2361" s="268" t="s">
        <v>222</v>
      </c>
      <c r="G2361" s="266"/>
      <c r="H2361" s="269">
        <v>40.104000000000006</v>
      </c>
      <c r="I2361" s="270"/>
      <c r="J2361" s="266"/>
      <c r="K2361" s="266"/>
      <c r="L2361" s="271"/>
      <c r="M2361" s="272"/>
      <c r="N2361" s="273"/>
      <c r="O2361" s="273"/>
      <c r="P2361" s="273"/>
      <c r="Q2361" s="273"/>
      <c r="R2361" s="273"/>
      <c r="S2361" s="273"/>
      <c r="T2361" s="274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75" t="s">
        <v>211</v>
      </c>
      <c r="AU2361" s="275" t="s">
        <v>82</v>
      </c>
      <c r="AV2361" s="15" t="s">
        <v>209</v>
      </c>
      <c r="AW2361" s="15" t="s">
        <v>30</v>
      </c>
      <c r="AX2361" s="15" t="s">
        <v>80</v>
      </c>
      <c r="AY2361" s="275" t="s">
        <v>202</v>
      </c>
    </row>
    <row r="2362" s="2" customFormat="1" ht="24.15" customHeight="1">
      <c r="A2362" s="40"/>
      <c r="B2362" s="41"/>
      <c r="C2362" s="230" t="s">
        <v>2634</v>
      </c>
      <c r="D2362" s="230" t="s">
        <v>204</v>
      </c>
      <c r="E2362" s="231" t="s">
        <v>2635</v>
      </c>
      <c r="F2362" s="232" t="s">
        <v>2636</v>
      </c>
      <c r="G2362" s="233" t="s">
        <v>844</v>
      </c>
      <c r="H2362" s="234">
        <v>16</v>
      </c>
      <c r="I2362" s="235"/>
      <c r="J2362" s="236">
        <f>ROUND(I2362*H2362,2)</f>
        <v>0</v>
      </c>
      <c r="K2362" s="232" t="s">
        <v>208</v>
      </c>
      <c r="L2362" s="46"/>
      <c r="M2362" s="237" t="s">
        <v>1</v>
      </c>
      <c r="N2362" s="238" t="s">
        <v>38</v>
      </c>
      <c r="O2362" s="93"/>
      <c r="P2362" s="239">
        <f>O2362*H2362</f>
        <v>0</v>
      </c>
      <c r="Q2362" s="239">
        <v>0.00027500000000000002</v>
      </c>
      <c r="R2362" s="239">
        <f>Q2362*H2362</f>
        <v>0.0044000000000000003</v>
      </c>
      <c r="S2362" s="239">
        <v>0</v>
      </c>
      <c r="T2362" s="240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41" t="s">
        <v>317</v>
      </c>
      <c r="AT2362" s="241" t="s">
        <v>204</v>
      </c>
      <c r="AU2362" s="241" t="s">
        <v>82</v>
      </c>
      <c r="AY2362" s="19" t="s">
        <v>202</v>
      </c>
      <c r="BE2362" s="242">
        <f>IF(N2362="základní",J2362,0)</f>
        <v>0</v>
      </c>
      <c r="BF2362" s="242">
        <f>IF(N2362="snížená",J2362,0)</f>
        <v>0</v>
      </c>
      <c r="BG2362" s="242">
        <f>IF(N2362="zákl. přenesená",J2362,0)</f>
        <v>0</v>
      </c>
      <c r="BH2362" s="242">
        <f>IF(N2362="sníž. přenesená",J2362,0)</f>
        <v>0</v>
      </c>
      <c r="BI2362" s="242">
        <f>IF(N2362="nulová",J2362,0)</f>
        <v>0</v>
      </c>
      <c r="BJ2362" s="19" t="s">
        <v>80</v>
      </c>
      <c r="BK2362" s="242">
        <f>ROUND(I2362*H2362,2)</f>
        <v>0</v>
      </c>
      <c r="BL2362" s="19" t="s">
        <v>317</v>
      </c>
      <c r="BM2362" s="241" t="s">
        <v>2637</v>
      </c>
    </row>
    <row r="2363" s="13" customFormat="1">
      <c r="A2363" s="13"/>
      <c r="B2363" s="243"/>
      <c r="C2363" s="244"/>
      <c r="D2363" s="245" t="s">
        <v>211</v>
      </c>
      <c r="E2363" s="246" t="s">
        <v>1</v>
      </c>
      <c r="F2363" s="247" t="s">
        <v>242</v>
      </c>
      <c r="G2363" s="244"/>
      <c r="H2363" s="246" t="s">
        <v>1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3" t="s">
        <v>211</v>
      </c>
      <c r="AU2363" s="253" t="s">
        <v>82</v>
      </c>
      <c r="AV2363" s="13" t="s">
        <v>80</v>
      </c>
      <c r="AW2363" s="13" t="s">
        <v>30</v>
      </c>
      <c r="AX2363" s="13" t="s">
        <v>73</v>
      </c>
      <c r="AY2363" s="253" t="s">
        <v>202</v>
      </c>
    </row>
    <row r="2364" s="14" customFormat="1">
      <c r="A2364" s="14"/>
      <c r="B2364" s="254"/>
      <c r="C2364" s="255"/>
      <c r="D2364" s="245" t="s">
        <v>211</v>
      </c>
      <c r="E2364" s="256" t="s">
        <v>1</v>
      </c>
      <c r="F2364" s="257" t="s">
        <v>2638</v>
      </c>
      <c r="G2364" s="255"/>
      <c r="H2364" s="258">
        <v>8</v>
      </c>
      <c r="I2364" s="259"/>
      <c r="J2364" s="255"/>
      <c r="K2364" s="255"/>
      <c r="L2364" s="260"/>
      <c r="M2364" s="261"/>
      <c r="N2364" s="262"/>
      <c r="O2364" s="262"/>
      <c r="P2364" s="262"/>
      <c r="Q2364" s="262"/>
      <c r="R2364" s="262"/>
      <c r="S2364" s="262"/>
      <c r="T2364" s="26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64" t="s">
        <v>211</v>
      </c>
      <c r="AU2364" s="264" t="s">
        <v>82</v>
      </c>
      <c r="AV2364" s="14" t="s">
        <v>82</v>
      </c>
      <c r="AW2364" s="14" t="s">
        <v>30</v>
      </c>
      <c r="AX2364" s="14" t="s">
        <v>73</v>
      </c>
      <c r="AY2364" s="264" t="s">
        <v>202</v>
      </c>
    </row>
    <row r="2365" s="13" customFormat="1">
      <c r="A2365" s="13"/>
      <c r="B2365" s="243"/>
      <c r="C2365" s="244"/>
      <c r="D2365" s="245" t="s">
        <v>211</v>
      </c>
      <c r="E2365" s="246" t="s">
        <v>1</v>
      </c>
      <c r="F2365" s="247" t="s">
        <v>754</v>
      </c>
      <c r="G2365" s="244"/>
      <c r="H2365" s="246" t="s">
        <v>1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3" t="s">
        <v>211</v>
      </c>
      <c r="AU2365" s="253" t="s">
        <v>82</v>
      </c>
      <c r="AV2365" s="13" t="s">
        <v>80</v>
      </c>
      <c r="AW2365" s="13" t="s">
        <v>30</v>
      </c>
      <c r="AX2365" s="13" t="s">
        <v>73</v>
      </c>
      <c r="AY2365" s="253" t="s">
        <v>202</v>
      </c>
    </row>
    <row r="2366" s="14" customFormat="1">
      <c r="A2366" s="14"/>
      <c r="B2366" s="254"/>
      <c r="C2366" s="255"/>
      <c r="D2366" s="245" t="s">
        <v>211</v>
      </c>
      <c r="E2366" s="256" t="s">
        <v>1</v>
      </c>
      <c r="F2366" s="257" t="s">
        <v>2638</v>
      </c>
      <c r="G2366" s="255"/>
      <c r="H2366" s="258">
        <v>8</v>
      </c>
      <c r="I2366" s="259"/>
      <c r="J2366" s="255"/>
      <c r="K2366" s="255"/>
      <c r="L2366" s="260"/>
      <c r="M2366" s="261"/>
      <c r="N2366" s="262"/>
      <c r="O2366" s="262"/>
      <c r="P2366" s="262"/>
      <c r="Q2366" s="262"/>
      <c r="R2366" s="262"/>
      <c r="S2366" s="262"/>
      <c r="T2366" s="26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4" t="s">
        <v>211</v>
      </c>
      <c r="AU2366" s="264" t="s">
        <v>82</v>
      </c>
      <c r="AV2366" s="14" t="s">
        <v>82</v>
      </c>
      <c r="AW2366" s="14" t="s">
        <v>30</v>
      </c>
      <c r="AX2366" s="14" t="s">
        <v>73</v>
      </c>
      <c r="AY2366" s="264" t="s">
        <v>202</v>
      </c>
    </row>
    <row r="2367" s="15" customFormat="1">
      <c r="A2367" s="15"/>
      <c r="B2367" s="265"/>
      <c r="C2367" s="266"/>
      <c r="D2367" s="245" t="s">
        <v>211</v>
      </c>
      <c r="E2367" s="267" t="s">
        <v>1</v>
      </c>
      <c r="F2367" s="268" t="s">
        <v>222</v>
      </c>
      <c r="G2367" s="266"/>
      <c r="H2367" s="269">
        <v>16</v>
      </c>
      <c r="I2367" s="270"/>
      <c r="J2367" s="266"/>
      <c r="K2367" s="266"/>
      <c r="L2367" s="271"/>
      <c r="M2367" s="272"/>
      <c r="N2367" s="273"/>
      <c r="O2367" s="273"/>
      <c r="P2367" s="273"/>
      <c r="Q2367" s="273"/>
      <c r="R2367" s="273"/>
      <c r="S2367" s="273"/>
      <c r="T2367" s="274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75" t="s">
        <v>211</v>
      </c>
      <c r="AU2367" s="275" t="s">
        <v>82</v>
      </c>
      <c r="AV2367" s="15" t="s">
        <v>209</v>
      </c>
      <c r="AW2367" s="15" t="s">
        <v>30</v>
      </c>
      <c r="AX2367" s="15" t="s">
        <v>80</v>
      </c>
      <c r="AY2367" s="275" t="s">
        <v>202</v>
      </c>
    </row>
    <row r="2368" s="2" customFormat="1" ht="16.5" customHeight="1">
      <c r="A2368" s="40"/>
      <c r="B2368" s="41"/>
      <c r="C2368" s="230" t="s">
        <v>2639</v>
      </c>
      <c r="D2368" s="230" t="s">
        <v>204</v>
      </c>
      <c r="E2368" s="231" t="s">
        <v>2640</v>
      </c>
      <c r="F2368" s="232" t="s">
        <v>2641</v>
      </c>
      <c r="G2368" s="233" t="s">
        <v>466</v>
      </c>
      <c r="H2368" s="234">
        <v>28</v>
      </c>
      <c r="I2368" s="235"/>
      <c r="J2368" s="236">
        <f>ROUND(I2368*H2368,2)</f>
        <v>0</v>
      </c>
      <c r="K2368" s="232" t="s">
        <v>208</v>
      </c>
      <c r="L2368" s="46"/>
      <c r="M2368" s="237" t="s">
        <v>1</v>
      </c>
      <c r="N2368" s="238" t="s">
        <v>38</v>
      </c>
      <c r="O2368" s="93"/>
      <c r="P2368" s="239">
        <f>O2368*H2368</f>
        <v>0</v>
      </c>
      <c r="Q2368" s="239">
        <v>0.00021000000000000001</v>
      </c>
      <c r="R2368" s="239">
        <f>Q2368*H2368</f>
        <v>0.0058799999999999998</v>
      </c>
      <c r="S2368" s="239">
        <v>0</v>
      </c>
      <c r="T2368" s="240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41" t="s">
        <v>317</v>
      </c>
      <c r="AT2368" s="241" t="s">
        <v>204</v>
      </c>
      <c r="AU2368" s="241" t="s">
        <v>82</v>
      </c>
      <c r="AY2368" s="19" t="s">
        <v>202</v>
      </c>
      <c r="BE2368" s="242">
        <f>IF(N2368="základní",J2368,0)</f>
        <v>0</v>
      </c>
      <c r="BF2368" s="242">
        <f>IF(N2368="snížená",J2368,0)</f>
        <v>0</v>
      </c>
      <c r="BG2368" s="242">
        <f>IF(N2368="zákl. přenesená",J2368,0)</f>
        <v>0</v>
      </c>
      <c r="BH2368" s="242">
        <f>IF(N2368="sníž. přenesená",J2368,0)</f>
        <v>0</v>
      </c>
      <c r="BI2368" s="242">
        <f>IF(N2368="nulová",J2368,0)</f>
        <v>0</v>
      </c>
      <c r="BJ2368" s="19" t="s">
        <v>80</v>
      </c>
      <c r="BK2368" s="242">
        <f>ROUND(I2368*H2368,2)</f>
        <v>0</v>
      </c>
      <c r="BL2368" s="19" t="s">
        <v>317</v>
      </c>
      <c r="BM2368" s="241" t="s">
        <v>2642</v>
      </c>
    </row>
    <row r="2369" s="13" customFormat="1">
      <c r="A2369" s="13"/>
      <c r="B2369" s="243"/>
      <c r="C2369" s="244"/>
      <c r="D2369" s="245" t="s">
        <v>211</v>
      </c>
      <c r="E2369" s="246" t="s">
        <v>1</v>
      </c>
      <c r="F2369" s="247" t="s">
        <v>242</v>
      </c>
      <c r="G2369" s="244"/>
      <c r="H2369" s="246" t="s">
        <v>1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3" t="s">
        <v>211</v>
      </c>
      <c r="AU2369" s="253" t="s">
        <v>82</v>
      </c>
      <c r="AV2369" s="13" t="s">
        <v>80</v>
      </c>
      <c r="AW2369" s="13" t="s">
        <v>30</v>
      </c>
      <c r="AX2369" s="13" t="s">
        <v>73</v>
      </c>
      <c r="AY2369" s="253" t="s">
        <v>202</v>
      </c>
    </row>
    <row r="2370" s="14" customFormat="1">
      <c r="A2370" s="14"/>
      <c r="B2370" s="254"/>
      <c r="C2370" s="255"/>
      <c r="D2370" s="245" t="s">
        <v>211</v>
      </c>
      <c r="E2370" s="256" t="s">
        <v>1</v>
      </c>
      <c r="F2370" s="257" t="s">
        <v>301</v>
      </c>
      <c r="G2370" s="255"/>
      <c r="H2370" s="258">
        <v>13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4" t="s">
        <v>211</v>
      </c>
      <c r="AU2370" s="264" t="s">
        <v>82</v>
      </c>
      <c r="AV2370" s="14" t="s">
        <v>82</v>
      </c>
      <c r="AW2370" s="14" t="s">
        <v>30</v>
      </c>
      <c r="AX2370" s="14" t="s">
        <v>73</v>
      </c>
      <c r="AY2370" s="264" t="s">
        <v>202</v>
      </c>
    </row>
    <row r="2371" s="13" customFormat="1">
      <c r="A2371" s="13"/>
      <c r="B2371" s="243"/>
      <c r="C2371" s="244"/>
      <c r="D2371" s="245" t="s">
        <v>211</v>
      </c>
      <c r="E2371" s="246" t="s">
        <v>1</v>
      </c>
      <c r="F2371" s="247" t="s">
        <v>754</v>
      </c>
      <c r="G2371" s="244"/>
      <c r="H2371" s="246" t="s">
        <v>1</v>
      </c>
      <c r="I2371" s="248"/>
      <c r="J2371" s="244"/>
      <c r="K2371" s="244"/>
      <c r="L2371" s="249"/>
      <c r="M2371" s="250"/>
      <c r="N2371" s="251"/>
      <c r="O2371" s="251"/>
      <c r="P2371" s="251"/>
      <c r="Q2371" s="251"/>
      <c r="R2371" s="251"/>
      <c r="S2371" s="251"/>
      <c r="T2371" s="25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3" t="s">
        <v>211</v>
      </c>
      <c r="AU2371" s="253" t="s">
        <v>82</v>
      </c>
      <c r="AV2371" s="13" t="s">
        <v>80</v>
      </c>
      <c r="AW2371" s="13" t="s">
        <v>30</v>
      </c>
      <c r="AX2371" s="13" t="s">
        <v>73</v>
      </c>
      <c r="AY2371" s="253" t="s">
        <v>202</v>
      </c>
    </row>
    <row r="2372" s="14" customFormat="1">
      <c r="A2372" s="14"/>
      <c r="B2372" s="254"/>
      <c r="C2372" s="255"/>
      <c r="D2372" s="245" t="s">
        <v>211</v>
      </c>
      <c r="E2372" s="256" t="s">
        <v>1</v>
      </c>
      <c r="F2372" s="257" t="s">
        <v>284</v>
      </c>
      <c r="G2372" s="255"/>
      <c r="H2372" s="258">
        <v>11</v>
      </c>
      <c r="I2372" s="259"/>
      <c r="J2372" s="255"/>
      <c r="K2372" s="255"/>
      <c r="L2372" s="260"/>
      <c r="M2372" s="261"/>
      <c r="N2372" s="262"/>
      <c r="O2372" s="262"/>
      <c r="P2372" s="262"/>
      <c r="Q2372" s="262"/>
      <c r="R2372" s="262"/>
      <c r="S2372" s="262"/>
      <c r="T2372" s="26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4" t="s">
        <v>211</v>
      </c>
      <c r="AU2372" s="264" t="s">
        <v>82</v>
      </c>
      <c r="AV2372" s="14" t="s">
        <v>82</v>
      </c>
      <c r="AW2372" s="14" t="s">
        <v>30</v>
      </c>
      <c r="AX2372" s="14" t="s">
        <v>73</v>
      </c>
      <c r="AY2372" s="264" t="s">
        <v>202</v>
      </c>
    </row>
    <row r="2373" s="13" customFormat="1">
      <c r="A2373" s="13"/>
      <c r="B2373" s="243"/>
      <c r="C2373" s="244"/>
      <c r="D2373" s="245" t="s">
        <v>211</v>
      </c>
      <c r="E2373" s="246" t="s">
        <v>1</v>
      </c>
      <c r="F2373" s="247" t="s">
        <v>716</v>
      </c>
      <c r="G2373" s="244"/>
      <c r="H2373" s="246" t="s">
        <v>1</v>
      </c>
      <c r="I2373" s="248"/>
      <c r="J2373" s="244"/>
      <c r="K2373" s="244"/>
      <c r="L2373" s="249"/>
      <c r="M2373" s="250"/>
      <c r="N2373" s="251"/>
      <c r="O2373" s="251"/>
      <c r="P2373" s="251"/>
      <c r="Q2373" s="251"/>
      <c r="R2373" s="251"/>
      <c r="S2373" s="251"/>
      <c r="T2373" s="252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3" t="s">
        <v>211</v>
      </c>
      <c r="AU2373" s="253" t="s">
        <v>82</v>
      </c>
      <c r="AV2373" s="13" t="s">
        <v>80</v>
      </c>
      <c r="AW2373" s="13" t="s">
        <v>30</v>
      </c>
      <c r="AX2373" s="13" t="s">
        <v>73</v>
      </c>
      <c r="AY2373" s="253" t="s">
        <v>202</v>
      </c>
    </row>
    <row r="2374" s="14" customFormat="1">
      <c r="A2374" s="14"/>
      <c r="B2374" s="254"/>
      <c r="C2374" s="255"/>
      <c r="D2374" s="245" t="s">
        <v>211</v>
      </c>
      <c r="E2374" s="256" t="s">
        <v>1</v>
      </c>
      <c r="F2374" s="257" t="s">
        <v>209</v>
      </c>
      <c r="G2374" s="255"/>
      <c r="H2374" s="258">
        <v>4</v>
      </c>
      <c r="I2374" s="259"/>
      <c r="J2374" s="255"/>
      <c r="K2374" s="255"/>
      <c r="L2374" s="260"/>
      <c r="M2374" s="261"/>
      <c r="N2374" s="262"/>
      <c r="O2374" s="262"/>
      <c r="P2374" s="262"/>
      <c r="Q2374" s="262"/>
      <c r="R2374" s="262"/>
      <c r="S2374" s="262"/>
      <c r="T2374" s="263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4" t="s">
        <v>211</v>
      </c>
      <c r="AU2374" s="264" t="s">
        <v>82</v>
      </c>
      <c r="AV2374" s="14" t="s">
        <v>82</v>
      </c>
      <c r="AW2374" s="14" t="s">
        <v>30</v>
      </c>
      <c r="AX2374" s="14" t="s">
        <v>73</v>
      </c>
      <c r="AY2374" s="264" t="s">
        <v>202</v>
      </c>
    </row>
    <row r="2375" s="15" customFormat="1">
      <c r="A2375" s="15"/>
      <c r="B2375" s="265"/>
      <c r="C2375" s="266"/>
      <c r="D2375" s="245" t="s">
        <v>211</v>
      </c>
      <c r="E2375" s="267" t="s">
        <v>1</v>
      </c>
      <c r="F2375" s="268" t="s">
        <v>222</v>
      </c>
      <c r="G2375" s="266"/>
      <c r="H2375" s="269">
        <v>28</v>
      </c>
      <c r="I2375" s="270"/>
      <c r="J2375" s="266"/>
      <c r="K2375" s="266"/>
      <c r="L2375" s="271"/>
      <c r="M2375" s="272"/>
      <c r="N2375" s="273"/>
      <c r="O2375" s="273"/>
      <c r="P2375" s="273"/>
      <c r="Q2375" s="273"/>
      <c r="R2375" s="273"/>
      <c r="S2375" s="273"/>
      <c r="T2375" s="274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75" t="s">
        <v>211</v>
      </c>
      <c r="AU2375" s="275" t="s">
        <v>82</v>
      </c>
      <c r="AV2375" s="15" t="s">
        <v>209</v>
      </c>
      <c r="AW2375" s="15" t="s">
        <v>30</v>
      </c>
      <c r="AX2375" s="15" t="s">
        <v>80</v>
      </c>
      <c r="AY2375" s="275" t="s">
        <v>202</v>
      </c>
    </row>
    <row r="2376" s="2" customFormat="1" ht="16.5" customHeight="1">
      <c r="A2376" s="40"/>
      <c r="B2376" s="41"/>
      <c r="C2376" s="230" t="s">
        <v>2643</v>
      </c>
      <c r="D2376" s="230" t="s">
        <v>204</v>
      </c>
      <c r="E2376" s="231" t="s">
        <v>2644</v>
      </c>
      <c r="F2376" s="232" t="s">
        <v>2645</v>
      </c>
      <c r="G2376" s="233" t="s">
        <v>466</v>
      </c>
      <c r="H2376" s="234">
        <v>16</v>
      </c>
      <c r="I2376" s="235"/>
      <c r="J2376" s="236">
        <f>ROUND(I2376*H2376,2)</f>
        <v>0</v>
      </c>
      <c r="K2376" s="232" t="s">
        <v>208</v>
      </c>
      <c r="L2376" s="46"/>
      <c r="M2376" s="237" t="s">
        <v>1</v>
      </c>
      <c r="N2376" s="238" t="s">
        <v>38</v>
      </c>
      <c r="O2376" s="93"/>
      <c r="P2376" s="239">
        <f>O2376*H2376</f>
        <v>0</v>
      </c>
      <c r="Q2376" s="239">
        <v>0.00020000000000000001</v>
      </c>
      <c r="R2376" s="239">
        <f>Q2376*H2376</f>
        <v>0.0032000000000000002</v>
      </c>
      <c r="S2376" s="239">
        <v>0</v>
      </c>
      <c r="T2376" s="240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41" t="s">
        <v>317</v>
      </c>
      <c r="AT2376" s="241" t="s">
        <v>204</v>
      </c>
      <c r="AU2376" s="241" t="s">
        <v>82</v>
      </c>
      <c r="AY2376" s="19" t="s">
        <v>202</v>
      </c>
      <c r="BE2376" s="242">
        <f>IF(N2376="základní",J2376,0)</f>
        <v>0</v>
      </c>
      <c r="BF2376" s="242">
        <f>IF(N2376="snížená",J2376,0)</f>
        <v>0</v>
      </c>
      <c r="BG2376" s="242">
        <f>IF(N2376="zákl. přenesená",J2376,0)</f>
        <v>0</v>
      </c>
      <c r="BH2376" s="242">
        <f>IF(N2376="sníž. přenesená",J2376,0)</f>
        <v>0</v>
      </c>
      <c r="BI2376" s="242">
        <f>IF(N2376="nulová",J2376,0)</f>
        <v>0</v>
      </c>
      <c r="BJ2376" s="19" t="s">
        <v>80</v>
      </c>
      <c r="BK2376" s="242">
        <f>ROUND(I2376*H2376,2)</f>
        <v>0</v>
      </c>
      <c r="BL2376" s="19" t="s">
        <v>317</v>
      </c>
      <c r="BM2376" s="241" t="s">
        <v>2646</v>
      </c>
    </row>
    <row r="2377" s="13" customFormat="1">
      <c r="A2377" s="13"/>
      <c r="B2377" s="243"/>
      <c r="C2377" s="244"/>
      <c r="D2377" s="245" t="s">
        <v>211</v>
      </c>
      <c r="E2377" s="246" t="s">
        <v>1</v>
      </c>
      <c r="F2377" s="247" t="s">
        <v>242</v>
      </c>
      <c r="G2377" s="244"/>
      <c r="H2377" s="246" t="s">
        <v>1</v>
      </c>
      <c r="I2377" s="248"/>
      <c r="J2377" s="244"/>
      <c r="K2377" s="244"/>
      <c r="L2377" s="249"/>
      <c r="M2377" s="250"/>
      <c r="N2377" s="251"/>
      <c r="O2377" s="251"/>
      <c r="P2377" s="251"/>
      <c r="Q2377" s="251"/>
      <c r="R2377" s="251"/>
      <c r="S2377" s="251"/>
      <c r="T2377" s="252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3" t="s">
        <v>211</v>
      </c>
      <c r="AU2377" s="253" t="s">
        <v>82</v>
      </c>
      <c r="AV2377" s="13" t="s">
        <v>80</v>
      </c>
      <c r="AW2377" s="13" t="s">
        <v>30</v>
      </c>
      <c r="AX2377" s="13" t="s">
        <v>73</v>
      </c>
      <c r="AY2377" s="253" t="s">
        <v>202</v>
      </c>
    </row>
    <row r="2378" s="14" customFormat="1">
      <c r="A2378" s="14"/>
      <c r="B2378" s="254"/>
      <c r="C2378" s="255"/>
      <c r="D2378" s="245" t="s">
        <v>211</v>
      </c>
      <c r="E2378" s="256" t="s">
        <v>1</v>
      </c>
      <c r="F2378" s="257" t="s">
        <v>274</v>
      </c>
      <c r="G2378" s="255"/>
      <c r="H2378" s="258">
        <v>9</v>
      </c>
      <c r="I2378" s="259"/>
      <c r="J2378" s="255"/>
      <c r="K2378" s="255"/>
      <c r="L2378" s="260"/>
      <c r="M2378" s="261"/>
      <c r="N2378" s="262"/>
      <c r="O2378" s="262"/>
      <c r="P2378" s="262"/>
      <c r="Q2378" s="262"/>
      <c r="R2378" s="262"/>
      <c r="S2378" s="262"/>
      <c r="T2378" s="26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4" t="s">
        <v>211</v>
      </c>
      <c r="AU2378" s="264" t="s">
        <v>82</v>
      </c>
      <c r="AV2378" s="14" t="s">
        <v>82</v>
      </c>
      <c r="AW2378" s="14" t="s">
        <v>30</v>
      </c>
      <c r="AX2378" s="14" t="s">
        <v>73</v>
      </c>
      <c r="AY2378" s="264" t="s">
        <v>202</v>
      </c>
    </row>
    <row r="2379" s="13" customFormat="1">
      <c r="A2379" s="13"/>
      <c r="B2379" s="243"/>
      <c r="C2379" s="244"/>
      <c r="D2379" s="245" t="s">
        <v>211</v>
      </c>
      <c r="E2379" s="246" t="s">
        <v>1</v>
      </c>
      <c r="F2379" s="247" t="s">
        <v>754</v>
      </c>
      <c r="G2379" s="244"/>
      <c r="H2379" s="246" t="s">
        <v>1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3" t="s">
        <v>211</v>
      </c>
      <c r="AU2379" s="253" t="s">
        <v>82</v>
      </c>
      <c r="AV2379" s="13" t="s">
        <v>80</v>
      </c>
      <c r="AW2379" s="13" t="s">
        <v>30</v>
      </c>
      <c r="AX2379" s="13" t="s">
        <v>73</v>
      </c>
      <c r="AY2379" s="253" t="s">
        <v>202</v>
      </c>
    </row>
    <row r="2380" s="14" customFormat="1">
      <c r="A2380" s="14"/>
      <c r="B2380" s="254"/>
      <c r="C2380" s="255"/>
      <c r="D2380" s="245" t="s">
        <v>211</v>
      </c>
      <c r="E2380" s="256" t="s">
        <v>1</v>
      </c>
      <c r="F2380" s="257" t="s">
        <v>262</v>
      </c>
      <c r="G2380" s="255"/>
      <c r="H2380" s="258">
        <v>7</v>
      </c>
      <c r="I2380" s="259"/>
      <c r="J2380" s="255"/>
      <c r="K2380" s="255"/>
      <c r="L2380" s="260"/>
      <c r="M2380" s="261"/>
      <c r="N2380" s="262"/>
      <c r="O2380" s="262"/>
      <c r="P2380" s="262"/>
      <c r="Q2380" s="262"/>
      <c r="R2380" s="262"/>
      <c r="S2380" s="262"/>
      <c r="T2380" s="26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4" t="s">
        <v>211</v>
      </c>
      <c r="AU2380" s="264" t="s">
        <v>82</v>
      </c>
      <c r="AV2380" s="14" t="s">
        <v>82</v>
      </c>
      <c r="AW2380" s="14" t="s">
        <v>30</v>
      </c>
      <c r="AX2380" s="14" t="s">
        <v>73</v>
      </c>
      <c r="AY2380" s="264" t="s">
        <v>202</v>
      </c>
    </row>
    <row r="2381" s="15" customFormat="1">
      <c r="A2381" s="15"/>
      <c r="B2381" s="265"/>
      <c r="C2381" s="266"/>
      <c r="D2381" s="245" t="s">
        <v>211</v>
      </c>
      <c r="E2381" s="267" t="s">
        <v>1</v>
      </c>
      <c r="F2381" s="268" t="s">
        <v>222</v>
      </c>
      <c r="G2381" s="266"/>
      <c r="H2381" s="269">
        <v>16</v>
      </c>
      <c r="I2381" s="270"/>
      <c r="J2381" s="266"/>
      <c r="K2381" s="266"/>
      <c r="L2381" s="271"/>
      <c r="M2381" s="272"/>
      <c r="N2381" s="273"/>
      <c r="O2381" s="273"/>
      <c r="P2381" s="273"/>
      <c r="Q2381" s="273"/>
      <c r="R2381" s="273"/>
      <c r="S2381" s="273"/>
      <c r="T2381" s="27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75" t="s">
        <v>211</v>
      </c>
      <c r="AU2381" s="275" t="s">
        <v>82</v>
      </c>
      <c r="AV2381" s="15" t="s">
        <v>209</v>
      </c>
      <c r="AW2381" s="15" t="s">
        <v>30</v>
      </c>
      <c r="AX2381" s="15" t="s">
        <v>80</v>
      </c>
      <c r="AY2381" s="275" t="s">
        <v>202</v>
      </c>
    </row>
    <row r="2382" s="2" customFormat="1" ht="16.5" customHeight="1">
      <c r="A2382" s="40"/>
      <c r="B2382" s="41"/>
      <c r="C2382" s="230" t="s">
        <v>2647</v>
      </c>
      <c r="D2382" s="230" t="s">
        <v>204</v>
      </c>
      <c r="E2382" s="231" t="s">
        <v>2648</v>
      </c>
      <c r="F2382" s="232" t="s">
        <v>2649</v>
      </c>
      <c r="G2382" s="233" t="s">
        <v>254</v>
      </c>
      <c r="H2382" s="234">
        <v>122.52</v>
      </c>
      <c r="I2382" s="235"/>
      <c r="J2382" s="236">
        <f>ROUND(I2382*H2382,2)</f>
        <v>0</v>
      </c>
      <c r="K2382" s="232" t="s">
        <v>208</v>
      </c>
      <c r="L2382" s="46"/>
      <c r="M2382" s="237" t="s">
        <v>1</v>
      </c>
      <c r="N2382" s="238" t="s">
        <v>38</v>
      </c>
      <c r="O2382" s="93"/>
      <c r="P2382" s="239">
        <f>O2382*H2382</f>
        <v>0</v>
      </c>
      <c r="Q2382" s="239">
        <v>0.00029999999999999997</v>
      </c>
      <c r="R2382" s="239">
        <f>Q2382*H2382</f>
        <v>0.036755999999999997</v>
      </c>
      <c r="S2382" s="239">
        <v>0</v>
      </c>
      <c r="T2382" s="240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41" t="s">
        <v>317</v>
      </c>
      <c r="AT2382" s="241" t="s">
        <v>204</v>
      </c>
      <c r="AU2382" s="241" t="s">
        <v>82</v>
      </c>
      <c r="AY2382" s="19" t="s">
        <v>202</v>
      </c>
      <c r="BE2382" s="242">
        <f>IF(N2382="základní",J2382,0)</f>
        <v>0</v>
      </c>
      <c r="BF2382" s="242">
        <f>IF(N2382="snížená",J2382,0)</f>
        <v>0</v>
      </c>
      <c r="BG2382" s="242">
        <f>IF(N2382="zákl. přenesená",J2382,0)</f>
        <v>0</v>
      </c>
      <c r="BH2382" s="242">
        <f>IF(N2382="sníž. přenesená",J2382,0)</f>
        <v>0</v>
      </c>
      <c r="BI2382" s="242">
        <f>IF(N2382="nulová",J2382,0)</f>
        <v>0</v>
      </c>
      <c r="BJ2382" s="19" t="s">
        <v>80</v>
      </c>
      <c r="BK2382" s="242">
        <f>ROUND(I2382*H2382,2)</f>
        <v>0</v>
      </c>
      <c r="BL2382" s="19" t="s">
        <v>317</v>
      </c>
      <c r="BM2382" s="241" t="s">
        <v>2650</v>
      </c>
    </row>
    <row r="2383" s="2" customFormat="1" ht="33" customHeight="1">
      <c r="A2383" s="40"/>
      <c r="B2383" s="41"/>
      <c r="C2383" s="230" t="s">
        <v>2651</v>
      </c>
      <c r="D2383" s="230" t="s">
        <v>204</v>
      </c>
      <c r="E2383" s="231" t="s">
        <v>2652</v>
      </c>
      <c r="F2383" s="232" t="s">
        <v>2653</v>
      </c>
      <c r="G2383" s="233" t="s">
        <v>254</v>
      </c>
      <c r="H2383" s="234">
        <v>122.52</v>
      </c>
      <c r="I2383" s="235"/>
      <c r="J2383" s="236">
        <f>ROUND(I2383*H2383,2)</f>
        <v>0</v>
      </c>
      <c r="K2383" s="232" t="s">
        <v>208</v>
      </c>
      <c r="L2383" s="46"/>
      <c r="M2383" s="237" t="s">
        <v>1</v>
      </c>
      <c r="N2383" s="238" t="s">
        <v>38</v>
      </c>
      <c r="O2383" s="93"/>
      <c r="P2383" s="239">
        <f>O2383*H2383</f>
        <v>0</v>
      </c>
      <c r="Q2383" s="239">
        <v>0.0060000000000000001</v>
      </c>
      <c r="R2383" s="239">
        <f>Q2383*H2383</f>
        <v>0.73512</v>
      </c>
      <c r="S2383" s="239">
        <v>0</v>
      </c>
      <c r="T2383" s="240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41" t="s">
        <v>317</v>
      </c>
      <c r="AT2383" s="241" t="s">
        <v>204</v>
      </c>
      <c r="AU2383" s="241" t="s">
        <v>82</v>
      </c>
      <c r="AY2383" s="19" t="s">
        <v>202</v>
      </c>
      <c r="BE2383" s="242">
        <f>IF(N2383="základní",J2383,0)</f>
        <v>0</v>
      </c>
      <c r="BF2383" s="242">
        <f>IF(N2383="snížená",J2383,0)</f>
        <v>0</v>
      </c>
      <c r="BG2383" s="242">
        <f>IF(N2383="zákl. přenesená",J2383,0)</f>
        <v>0</v>
      </c>
      <c r="BH2383" s="242">
        <f>IF(N2383="sníž. přenesená",J2383,0)</f>
        <v>0</v>
      </c>
      <c r="BI2383" s="242">
        <f>IF(N2383="nulová",J2383,0)</f>
        <v>0</v>
      </c>
      <c r="BJ2383" s="19" t="s">
        <v>80</v>
      </c>
      <c r="BK2383" s="242">
        <f>ROUND(I2383*H2383,2)</f>
        <v>0</v>
      </c>
      <c r="BL2383" s="19" t="s">
        <v>317</v>
      </c>
      <c r="BM2383" s="241" t="s">
        <v>2654</v>
      </c>
    </row>
    <row r="2384" s="13" customFormat="1">
      <c r="A2384" s="13"/>
      <c r="B2384" s="243"/>
      <c r="C2384" s="244"/>
      <c r="D2384" s="245" t="s">
        <v>211</v>
      </c>
      <c r="E2384" s="246" t="s">
        <v>1</v>
      </c>
      <c r="F2384" s="247" t="s">
        <v>734</v>
      </c>
      <c r="G2384" s="244"/>
      <c r="H2384" s="246" t="s">
        <v>1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3" t="s">
        <v>211</v>
      </c>
      <c r="AU2384" s="253" t="s">
        <v>82</v>
      </c>
      <c r="AV2384" s="13" t="s">
        <v>80</v>
      </c>
      <c r="AW2384" s="13" t="s">
        <v>30</v>
      </c>
      <c r="AX2384" s="13" t="s">
        <v>73</v>
      </c>
      <c r="AY2384" s="253" t="s">
        <v>202</v>
      </c>
    </row>
    <row r="2385" s="14" customFormat="1">
      <c r="A2385" s="14"/>
      <c r="B2385" s="254"/>
      <c r="C2385" s="255"/>
      <c r="D2385" s="245" t="s">
        <v>211</v>
      </c>
      <c r="E2385" s="256" t="s">
        <v>1</v>
      </c>
      <c r="F2385" s="257" t="s">
        <v>752</v>
      </c>
      <c r="G2385" s="255"/>
      <c r="H2385" s="258">
        <v>2</v>
      </c>
      <c r="I2385" s="259"/>
      <c r="J2385" s="255"/>
      <c r="K2385" s="255"/>
      <c r="L2385" s="260"/>
      <c r="M2385" s="261"/>
      <c r="N2385" s="262"/>
      <c r="O2385" s="262"/>
      <c r="P2385" s="262"/>
      <c r="Q2385" s="262"/>
      <c r="R2385" s="262"/>
      <c r="S2385" s="262"/>
      <c r="T2385" s="263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4" t="s">
        <v>211</v>
      </c>
      <c r="AU2385" s="264" t="s">
        <v>82</v>
      </c>
      <c r="AV2385" s="14" t="s">
        <v>82</v>
      </c>
      <c r="AW2385" s="14" t="s">
        <v>30</v>
      </c>
      <c r="AX2385" s="14" t="s">
        <v>73</v>
      </c>
      <c r="AY2385" s="264" t="s">
        <v>202</v>
      </c>
    </row>
    <row r="2386" s="13" customFormat="1">
      <c r="A2386" s="13"/>
      <c r="B2386" s="243"/>
      <c r="C2386" s="244"/>
      <c r="D2386" s="245" t="s">
        <v>211</v>
      </c>
      <c r="E2386" s="246" t="s">
        <v>1</v>
      </c>
      <c r="F2386" s="247" t="s">
        <v>242</v>
      </c>
      <c r="G2386" s="244"/>
      <c r="H2386" s="246" t="s">
        <v>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3" t="s">
        <v>211</v>
      </c>
      <c r="AU2386" s="253" t="s">
        <v>82</v>
      </c>
      <c r="AV2386" s="13" t="s">
        <v>80</v>
      </c>
      <c r="AW2386" s="13" t="s">
        <v>30</v>
      </c>
      <c r="AX2386" s="13" t="s">
        <v>73</v>
      </c>
      <c r="AY2386" s="253" t="s">
        <v>202</v>
      </c>
    </row>
    <row r="2387" s="14" customFormat="1">
      <c r="A2387" s="14"/>
      <c r="B2387" s="254"/>
      <c r="C2387" s="255"/>
      <c r="D2387" s="245" t="s">
        <v>211</v>
      </c>
      <c r="E2387" s="256" t="s">
        <v>1</v>
      </c>
      <c r="F2387" s="257" t="s">
        <v>2655</v>
      </c>
      <c r="G2387" s="255"/>
      <c r="H2387" s="258">
        <v>47.899999999999999</v>
      </c>
      <c r="I2387" s="259"/>
      <c r="J2387" s="255"/>
      <c r="K2387" s="255"/>
      <c r="L2387" s="260"/>
      <c r="M2387" s="261"/>
      <c r="N2387" s="262"/>
      <c r="O2387" s="262"/>
      <c r="P2387" s="262"/>
      <c r="Q2387" s="262"/>
      <c r="R2387" s="262"/>
      <c r="S2387" s="262"/>
      <c r="T2387" s="263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4" t="s">
        <v>211</v>
      </c>
      <c r="AU2387" s="264" t="s">
        <v>82</v>
      </c>
      <c r="AV2387" s="14" t="s">
        <v>82</v>
      </c>
      <c r="AW2387" s="14" t="s">
        <v>30</v>
      </c>
      <c r="AX2387" s="14" t="s">
        <v>73</v>
      </c>
      <c r="AY2387" s="264" t="s">
        <v>202</v>
      </c>
    </row>
    <row r="2388" s="13" customFormat="1">
      <c r="A2388" s="13"/>
      <c r="B2388" s="243"/>
      <c r="C2388" s="244"/>
      <c r="D2388" s="245" t="s">
        <v>211</v>
      </c>
      <c r="E2388" s="246" t="s">
        <v>1</v>
      </c>
      <c r="F2388" s="247" t="s">
        <v>754</v>
      </c>
      <c r="G2388" s="244"/>
      <c r="H2388" s="246" t="s">
        <v>1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3" t="s">
        <v>211</v>
      </c>
      <c r="AU2388" s="253" t="s">
        <v>82</v>
      </c>
      <c r="AV2388" s="13" t="s">
        <v>80</v>
      </c>
      <c r="AW2388" s="13" t="s">
        <v>30</v>
      </c>
      <c r="AX2388" s="13" t="s">
        <v>73</v>
      </c>
      <c r="AY2388" s="253" t="s">
        <v>202</v>
      </c>
    </row>
    <row r="2389" s="14" customFormat="1">
      <c r="A2389" s="14"/>
      <c r="B2389" s="254"/>
      <c r="C2389" s="255"/>
      <c r="D2389" s="245" t="s">
        <v>211</v>
      </c>
      <c r="E2389" s="256" t="s">
        <v>1</v>
      </c>
      <c r="F2389" s="257" t="s">
        <v>2656</v>
      </c>
      <c r="G2389" s="255"/>
      <c r="H2389" s="258">
        <v>37.744999999999997</v>
      </c>
      <c r="I2389" s="259"/>
      <c r="J2389" s="255"/>
      <c r="K2389" s="255"/>
      <c r="L2389" s="260"/>
      <c r="M2389" s="261"/>
      <c r="N2389" s="262"/>
      <c r="O2389" s="262"/>
      <c r="P2389" s="262"/>
      <c r="Q2389" s="262"/>
      <c r="R2389" s="262"/>
      <c r="S2389" s="262"/>
      <c r="T2389" s="26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4" t="s">
        <v>211</v>
      </c>
      <c r="AU2389" s="264" t="s">
        <v>82</v>
      </c>
      <c r="AV2389" s="14" t="s">
        <v>82</v>
      </c>
      <c r="AW2389" s="14" t="s">
        <v>30</v>
      </c>
      <c r="AX2389" s="14" t="s">
        <v>73</v>
      </c>
      <c r="AY2389" s="264" t="s">
        <v>202</v>
      </c>
    </row>
    <row r="2390" s="13" customFormat="1">
      <c r="A2390" s="13"/>
      <c r="B2390" s="243"/>
      <c r="C2390" s="244"/>
      <c r="D2390" s="245" t="s">
        <v>211</v>
      </c>
      <c r="E2390" s="246" t="s">
        <v>1</v>
      </c>
      <c r="F2390" s="247" t="s">
        <v>554</v>
      </c>
      <c r="G2390" s="244"/>
      <c r="H2390" s="246" t="s">
        <v>1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53" t="s">
        <v>211</v>
      </c>
      <c r="AU2390" s="253" t="s">
        <v>82</v>
      </c>
      <c r="AV2390" s="13" t="s">
        <v>80</v>
      </c>
      <c r="AW2390" s="13" t="s">
        <v>30</v>
      </c>
      <c r="AX2390" s="13" t="s">
        <v>73</v>
      </c>
      <c r="AY2390" s="253" t="s">
        <v>202</v>
      </c>
    </row>
    <row r="2391" s="14" customFormat="1">
      <c r="A2391" s="14"/>
      <c r="B2391" s="254"/>
      <c r="C2391" s="255"/>
      <c r="D2391" s="245" t="s">
        <v>211</v>
      </c>
      <c r="E2391" s="256" t="s">
        <v>1</v>
      </c>
      <c r="F2391" s="257" t="s">
        <v>752</v>
      </c>
      <c r="G2391" s="255"/>
      <c r="H2391" s="258">
        <v>2</v>
      </c>
      <c r="I2391" s="259"/>
      <c r="J2391" s="255"/>
      <c r="K2391" s="255"/>
      <c r="L2391" s="260"/>
      <c r="M2391" s="261"/>
      <c r="N2391" s="262"/>
      <c r="O2391" s="262"/>
      <c r="P2391" s="262"/>
      <c r="Q2391" s="262"/>
      <c r="R2391" s="262"/>
      <c r="S2391" s="262"/>
      <c r="T2391" s="26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4" t="s">
        <v>211</v>
      </c>
      <c r="AU2391" s="264" t="s">
        <v>82</v>
      </c>
      <c r="AV2391" s="14" t="s">
        <v>82</v>
      </c>
      <c r="AW2391" s="14" t="s">
        <v>30</v>
      </c>
      <c r="AX2391" s="14" t="s">
        <v>73</v>
      </c>
      <c r="AY2391" s="264" t="s">
        <v>202</v>
      </c>
    </row>
    <row r="2392" s="13" customFormat="1">
      <c r="A2392" s="13"/>
      <c r="B2392" s="243"/>
      <c r="C2392" s="244"/>
      <c r="D2392" s="245" t="s">
        <v>211</v>
      </c>
      <c r="E2392" s="246" t="s">
        <v>1</v>
      </c>
      <c r="F2392" s="247" t="s">
        <v>716</v>
      </c>
      <c r="G2392" s="244"/>
      <c r="H2392" s="246" t="s">
        <v>1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3" t="s">
        <v>211</v>
      </c>
      <c r="AU2392" s="253" t="s">
        <v>82</v>
      </c>
      <c r="AV2392" s="13" t="s">
        <v>80</v>
      </c>
      <c r="AW2392" s="13" t="s">
        <v>30</v>
      </c>
      <c r="AX2392" s="13" t="s">
        <v>73</v>
      </c>
      <c r="AY2392" s="253" t="s">
        <v>202</v>
      </c>
    </row>
    <row r="2393" s="14" customFormat="1">
      <c r="A2393" s="14"/>
      <c r="B2393" s="254"/>
      <c r="C2393" s="255"/>
      <c r="D2393" s="245" t="s">
        <v>211</v>
      </c>
      <c r="E2393" s="256" t="s">
        <v>1</v>
      </c>
      <c r="F2393" s="257" t="s">
        <v>2657</v>
      </c>
      <c r="G2393" s="255"/>
      <c r="H2393" s="258">
        <v>7.8200000000000003</v>
      </c>
      <c r="I2393" s="259"/>
      <c r="J2393" s="255"/>
      <c r="K2393" s="255"/>
      <c r="L2393" s="260"/>
      <c r="M2393" s="261"/>
      <c r="N2393" s="262"/>
      <c r="O2393" s="262"/>
      <c r="P2393" s="262"/>
      <c r="Q2393" s="262"/>
      <c r="R2393" s="262"/>
      <c r="S2393" s="262"/>
      <c r="T2393" s="26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4" t="s">
        <v>211</v>
      </c>
      <c r="AU2393" s="264" t="s">
        <v>82</v>
      </c>
      <c r="AV2393" s="14" t="s">
        <v>82</v>
      </c>
      <c r="AW2393" s="14" t="s">
        <v>30</v>
      </c>
      <c r="AX2393" s="14" t="s">
        <v>73</v>
      </c>
      <c r="AY2393" s="264" t="s">
        <v>202</v>
      </c>
    </row>
    <row r="2394" s="13" customFormat="1">
      <c r="A2394" s="13"/>
      <c r="B2394" s="243"/>
      <c r="C2394" s="244"/>
      <c r="D2394" s="245" t="s">
        <v>211</v>
      </c>
      <c r="E2394" s="246" t="s">
        <v>1</v>
      </c>
      <c r="F2394" s="247" t="s">
        <v>757</v>
      </c>
      <c r="G2394" s="244"/>
      <c r="H2394" s="246" t="s">
        <v>1</v>
      </c>
      <c r="I2394" s="248"/>
      <c r="J2394" s="244"/>
      <c r="K2394" s="244"/>
      <c r="L2394" s="249"/>
      <c r="M2394" s="250"/>
      <c r="N2394" s="251"/>
      <c r="O2394" s="251"/>
      <c r="P2394" s="251"/>
      <c r="Q2394" s="251"/>
      <c r="R2394" s="251"/>
      <c r="S2394" s="251"/>
      <c r="T2394" s="25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53" t="s">
        <v>211</v>
      </c>
      <c r="AU2394" s="253" t="s">
        <v>82</v>
      </c>
      <c r="AV2394" s="13" t="s">
        <v>80</v>
      </c>
      <c r="AW2394" s="13" t="s">
        <v>30</v>
      </c>
      <c r="AX2394" s="13" t="s">
        <v>73</v>
      </c>
      <c r="AY2394" s="253" t="s">
        <v>202</v>
      </c>
    </row>
    <row r="2395" s="14" customFormat="1">
      <c r="A2395" s="14"/>
      <c r="B2395" s="254"/>
      <c r="C2395" s="255"/>
      <c r="D2395" s="245" t="s">
        <v>211</v>
      </c>
      <c r="E2395" s="256" t="s">
        <v>1</v>
      </c>
      <c r="F2395" s="257" t="s">
        <v>752</v>
      </c>
      <c r="G2395" s="255"/>
      <c r="H2395" s="258">
        <v>2</v>
      </c>
      <c r="I2395" s="259"/>
      <c r="J2395" s="255"/>
      <c r="K2395" s="255"/>
      <c r="L2395" s="260"/>
      <c r="M2395" s="261"/>
      <c r="N2395" s="262"/>
      <c r="O2395" s="262"/>
      <c r="P2395" s="262"/>
      <c r="Q2395" s="262"/>
      <c r="R2395" s="262"/>
      <c r="S2395" s="262"/>
      <c r="T2395" s="26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64" t="s">
        <v>211</v>
      </c>
      <c r="AU2395" s="264" t="s">
        <v>82</v>
      </c>
      <c r="AV2395" s="14" t="s">
        <v>82</v>
      </c>
      <c r="AW2395" s="14" t="s">
        <v>30</v>
      </c>
      <c r="AX2395" s="14" t="s">
        <v>73</v>
      </c>
      <c r="AY2395" s="264" t="s">
        <v>202</v>
      </c>
    </row>
    <row r="2396" s="13" customFormat="1">
      <c r="A2396" s="13"/>
      <c r="B2396" s="243"/>
      <c r="C2396" s="244"/>
      <c r="D2396" s="245" t="s">
        <v>211</v>
      </c>
      <c r="E2396" s="246" t="s">
        <v>1</v>
      </c>
      <c r="F2396" s="247" t="s">
        <v>558</v>
      </c>
      <c r="G2396" s="244"/>
      <c r="H2396" s="246" t="s">
        <v>1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3" t="s">
        <v>211</v>
      </c>
      <c r="AU2396" s="253" t="s">
        <v>82</v>
      </c>
      <c r="AV2396" s="13" t="s">
        <v>80</v>
      </c>
      <c r="AW2396" s="13" t="s">
        <v>30</v>
      </c>
      <c r="AX2396" s="13" t="s">
        <v>73</v>
      </c>
      <c r="AY2396" s="253" t="s">
        <v>202</v>
      </c>
    </row>
    <row r="2397" s="14" customFormat="1">
      <c r="A2397" s="14"/>
      <c r="B2397" s="254"/>
      <c r="C2397" s="255"/>
      <c r="D2397" s="245" t="s">
        <v>211</v>
      </c>
      <c r="E2397" s="256" t="s">
        <v>1</v>
      </c>
      <c r="F2397" s="257" t="s">
        <v>2658</v>
      </c>
      <c r="G2397" s="255"/>
      <c r="H2397" s="258">
        <v>3.4500000000000002</v>
      </c>
      <c r="I2397" s="259"/>
      <c r="J2397" s="255"/>
      <c r="K2397" s="255"/>
      <c r="L2397" s="260"/>
      <c r="M2397" s="261"/>
      <c r="N2397" s="262"/>
      <c r="O2397" s="262"/>
      <c r="P2397" s="262"/>
      <c r="Q2397" s="262"/>
      <c r="R2397" s="262"/>
      <c r="S2397" s="262"/>
      <c r="T2397" s="26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64" t="s">
        <v>211</v>
      </c>
      <c r="AU2397" s="264" t="s">
        <v>82</v>
      </c>
      <c r="AV2397" s="14" t="s">
        <v>82</v>
      </c>
      <c r="AW2397" s="14" t="s">
        <v>30</v>
      </c>
      <c r="AX2397" s="14" t="s">
        <v>73</v>
      </c>
      <c r="AY2397" s="264" t="s">
        <v>202</v>
      </c>
    </row>
    <row r="2398" s="13" customFormat="1">
      <c r="A2398" s="13"/>
      <c r="B2398" s="243"/>
      <c r="C2398" s="244"/>
      <c r="D2398" s="245" t="s">
        <v>211</v>
      </c>
      <c r="E2398" s="246" t="s">
        <v>1</v>
      </c>
      <c r="F2398" s="247" t="s">
        <v>560</v>
      </c>
      <c r="G2398" s="244"/>
      <c r="H2398" s="246" t="s">
        <v>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3" t="s">
        <v>211</v>
      </c>
      <c r="AU2398" s="253" t="s">
        <v>82</v>
      </c>
      <c r="AV2398" s="13" t="s">
        <v>80</v>
      </c>
      <c r="AW2398" s="13" t="s">
        <v>30</v>
      </c>
      <c r="AX2398" s="13" t="s">
        <v>73</v>
      </c>
      <c r="AY2398" s="253" t="s">
        <v>202</v>
      </c>
    </row>
    <row r="2399" s="14" customFormat="1">
      <c r="A2399" s="14"/>
      <c r="B2399" s="254"/>
      <c r="C2399" s="255"/>
      <c r="D2399" s="245" t="s">
        <v>211</v>
      </c>
      <c r="E2399" s="256" t="s">
        <v>1</v>
      </c>
      <c r="F2399" s="257" t="s">
        <v>752</v>
      </c>
      <c r="G2399" s="255"/>
      <c r="H2399" s="258">
        <v>2</v>
      </c>
      <c r="I2399" s="259"/>
      <c r="J2399" s="255"/>
      <c r="K2399" s="255"/>
      <c r="L2399" s="260"/>
      <c r="M2399" s="261"/>
      <c r="N2399" s="262"/>
      <c r="O2399" s="262"/>
      <c r="P2399" s="262"/>
      <c r="Q2399" s="262"/>
      <c r="R2399" s="262"/>
      <c r="S2399" s="262"/>
      <c r="T2399" s="26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4" t="s">
        <v>211</v>
      </c>
      <c r="AU2399" s="264" t="s">
        <v>82</v>
      </c>
      <c r="AV2399" s="14" t="s">
        <v>82</v>
      </c>
      <c r="AW2399" s="14" t="s">
        <v>30</v>
      </c>
      <c r="AX2399" s="14" t="s">
        <v>73</v>
      </c>
      <c r="AY2399" s="264" t="s">
        <v>202</v>
      </c>
    </row>
    <row r="2400" s="13" customFormat="1">
      <c r="A2400" s="13"/>
      <c r="B2400" s="243"/>
      <c r="C2400" s="244"/>
      <c r="D2400" s="245" t="s">
        <v>211</v>
      </c>
      <c r="E2400" s="246" t="s">
        <v>1</v>
      </c>
      <c r="F2400" s="247" t="s">
        <v>758</v>
      </c>
      <c r="G2400" s="244"/>
      <c r="H2400" s="246" t="s">
        <v>1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3" t="s">
        <v>211</v>
      </c>
      <c r="AU2400" s="253" t="s">
        <v>82</v>
      </c>
      <c r="AV2400" s="13" t="s">
        <v>80</v>
      </c>
      <c r="AW2400" s="13" t="s">
        <v>30</v>
      </c>
      <c r="AX2400" s="13" t="s">
        <v>73</v>
      </c>
      <c r="AY2400" s="253" t="s">
        <v>202</v>
      </c>
    </row>
    <row r="2401" s="14" customFormat="1">
      <c r="A2401" s="14"/>
      <c r="B2401" s="254"/>
      <c r="C2401" s="255"/>
      <c r="D2401" s="245" t="s">
        <v>211</v>
      </c>
      <c r="E2401" s="256" t="s">
        <v>1</v>
      </c>
      <c r="F2401" s="257" t="s">
        <v>752</v>
      </c>
      <c r="G2401" s="255"/>
      <c r="H2401" s="258">
        <v>2</v>
      </c>
      <c r="I2401" s="259"/>
      <c r="J2401" s="255"/>
      <c r="K2401" s="255"/>
      <c r="L2401" s="260"/>
      <c r="M2401" s="261"/>
      <c r="N2401" s="262"/>
      <c r="O2401" s="262"/>
      <c r="P2401" s="262"/>
      <c r="Q2401" s="262"/>
      <c r="R2401" s="262"/>
      <c r="S2401" s="262"/>
      <c r="T2401" s="26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4" t="s">
        <v>211</v>
      </c>
      <c r="AU2401" s="264" t="s">
        <v>82</v>
      </c>
      <c r="AV2401" s="14" t="s">
        <v>82</v>
      </c>
      <c r="AW2401" s="14" t="s">
        <v>30</v>
      </c>
      <c r="AX2401" s="14" t="s">
        <v>73</v>
      </c>
      <c r="AY2401" s="264" t="s">
        <v>202</v>
      </c>
    </row>
    <row r="2402" s="13" customFormat="1">
      <c r="A2402" s="13"/>
      <c r="B2402" s="243"/>
      <c r="C2402" s="244"/>
      <c r="D2402" s="245" t="s">
        <v>211</v>
      </c>
      <c r="E2402" s="246" t="s">
        <v>1</v>
      </c>
      <c r="F2402" s="247" t="s">
        <v>759</v>
      </c>
      <c r="G2402" s="244"/>
      <c r="H2402" s="246" t="s">
        <v>1</v>
      </c>
      <c r="I2402" s="248"/>
      <c r="J2402" s="244"/>
      <c r="K2402" s="244"/>
      <c r="L2402" s="249"/>
      <c r="M2402" s="250"/>
      <c r="N2402" s="251"/>
      <c r="O2402" s="251"/>
      <c r="P2402" s="251"/>
      <c r="Q2402" s="251"/>
      <c r="R2402" s="251"/>
      <c r="S2402" s="251"/>
      <c r="T2402" s="252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53" t="s">
        <v>211</v>
      </c>
      <c r="AU2402" s="253" t="s">
        <v>82</v>
      </c>
      <c r="AV2402" s="13" t="s">
        <v>80</v>
      </c>
      <c r="AW2402" s="13" t="s">
        <v>30</v>
      </c>
      <c r="AX2402" s="13" t="s">
        <v>73</v>
      </c>
      <c r="AY2402" s="253" t="s">
        <v>202</v>
      </c>
    </row>
    <row r="2403" s="14" customFormat="1">
      <c r="A2403" s="14"/>
      <c r="B2403" s="254"/>
      <c r="C2403" s="255"/>
      <c r="D2403" s="245" t="s">
        <v>211</v>
      </c>
      <c r="E2403" s="256" t="s">
        <v>1</v>
      </c>
      <c r="F2403" s="257" t="s">
        <v>760</v>
      </c>
      <c r="G2403" s="255"/>
      <c r="H2403" s="258">
        <v>12.824</v>
      </c>
      <c r="I2403" s="259"/>
      <c r="J2403" s="255"/>
      <c r="K2403" s="255"/>
      <c r="L2403" s="260"/>
      <c r="M2403" s="261"/>
      <c r="N2403" s="262"/>
      <c r="O2403" s="262"/>
      <c r="P2403" s="262"/>
      <c r="Q2403" s="262"/>
      <c r="R2403" s="262"/>
      <c r="S2403" s="262"/>
      <c r="T2403" s="26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4" t="s">
        <v>211</v>
      </c>
      <c r="AU2403" s="264" t="s">
        <v>82</v>
      </c>
      <c r="AV2403" s="14" t="s">
        <v>82</v>
      </c>
      <c r="AW2403" s="14" t="s">
        <v>30</v>
      </c>
      <c r="AX2403" s="14" t="s">
        <v>73</v>
      </c>
      <c r="AY2403" s="264" t="s">
        <v>202</v>
      </c>
    </row>
    <row r="2404" s="13" customFormat="1">
      <c r="A2404" s="13"/>
      <c r="B2404" s="243"/>
      <c r="C2404" s="244"/>
      <c r="D2404" s="245" t="s">
        <v>211</v>
      </c>
      <c r="E2404" s="246" t="s">
        <v>1</v>
      </c>
      <c r="F2404" s="247" t="s">
        <v>2659</v>
      </c>
      <c r="G2404" s="244"/>
      <c r="H2404" s="246" t="s">
        <v>1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3" t="s">
        <v>211</v>
      </c>
      <c r="AU2404" s="253" t="s">
        <v>82</v>
      </c>
      <c r="AV2404" s="13" t="s">
        <v>80</v>
      </c>
      <c r="AW2404" s="13" t="s">
        <v>30</v>
      </c>
      <c r="AX2404" s="13" t="s">
        <v>73</v>
      </c>
      <c r="AY2404" s="253" t="s">
        <v>202</v>
      </c>
    </row>
    <row r="2405" s="14" customFormat="1">
      <c r="A2405" s="14"/>
      <c r="B2405" s="254"/>
      <c r="C2405" s="255"/>
      <c r="D2405" s="245" t="s">
        <v>211</v>
      </c>
      <c r="E2405" s="256" t="s">
        <v>1</v>
      </c>
      <c r="F2405" s="257" t="s">
        <v>2660</v>
      </c>
      <c r="G2405" s="255"/>
      <c r="H2405" s="258">
        <v>0.67000000000000004</v>
      </c>
      <c r="I2405" s="259"/>
      <c r="J2405" s="255"/>
      <c r="K2405" s="255"/>
      <c r="L2405" s="260"/>
      <c r="M2405" s="261"/>
      <c r="N2405" s="262"/>
      <c r="O2405" s="262"/>
      <c r="P2405" s="262"/>
      <c r="Q2405" s="262"/>
      <c r="R2405" s="262"/>
      <c r="S2405" s="262"/>
      <c r="T2405" s="26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4" t="s">
        <v>211</v>
      </c>
      <c r="AU2405" s="264" t="s">
        <v>82</v>
      </c>
      <c r="AV2405" s="14" t="s">
        <v>82</v>
      </c>
      <c r="AW2405" s="14" t="s">
        <v>30</v>
      </c>
      <c r="AX2405" s="14" t="s">
        <v>73</v>
      </c>
      <c r="AY2405" s="264" t="s">
        <v>202</v>
      </c>
    </row>
    <row r="2406" s="14" customFormat="1">
      <c r="A2406" s="14"/>
      <c r="B2406" s="254"/>
      <c r="C2406" s="255"/>
      <c r="D2406" s="245" t="s">
        <v>211</v>
      </c>
      <c r="E2406" s="256" t="s">
        <v>1</v>
      </c>
      <c r="F2406" s="257" t="s">
        <v>2661</v>
      </c>
      <c r="G2406" s="255"/>
      <c r="H2406" s="258">
        <v>2.1110000000000002</v>
      </c>
      <c r="I2406" s="259"/>
      <c r="J2406" s="255"/>
      <c r="K2406" s="255"/>
      <c r="L2406" s="260"/>
      <c r="M2406" s="261"/>
      <c r="N2406" s="262"/>
      <c r="O2406" s="262"/>
      <c r="P2406" s="262"/>
      <c r="Q2406" s="262"/>
      <c r="R2406" s="262"/>
      <c r="S2406" s="262"/>
      <c r="T2406" s="26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4" t="s">
        <v>211</v>
      </c>
      <c r="AU2406" s="264" t="s">
        <v>82</v>
      </c>
      <c r="AV2406" s="14" t="s">
        <v>82</v>
      </c>
      <c r="AW2406" s="14" t="s">
        <v>30</v>
      </c>
      <c r="AX2406" s="14" t="s">
        <v>73</v>
      </c>
      <c r="AY2406" s="264" t="s">
        <v>202</v>
      </c>
    </row>
    <row r="2407" s="15" customFormat="1">
      <c r="A2407" s="15"/>
      <c r="B2407" s="265"/>
      <c r="C2407" s="266"/>
      <c r="D2407" s="245" t="s">
        <v>211</v>
      </c>
      <c r="E2407" s="267" t="s">
        <v>1</v>
      </c>
      <c r="F2407" s="268" t="s">
        <v>222</v>
      </c>
      <c r="G2407" s="266"/>
      <c r="H2407" s="269">
        <v>122.52000000000001</v>
      </c>
      <c r="I2407" s="270"/>
      <c r="J2407" s="266"/>
      <c r="K2407" s="266"/>
      <c r="L2407" s="271"/>
      <c r="M2407" s="272"/>
      <c r="N2407" s="273"/>
      <c r="O2407" s="273"/>
      <c r="P2407" s="273"/>
      <c r="Q2407" s="273"/>
      <c r="R2407" s="273"/>
      <c r="S2407" s="273"/>
      <c r="T2407" s="27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75" t="s">
        <v>211</v>
      </c>
      <c r="AU2407" s="275" t="s">
        <v>82</v>
      </c>
      <c r="AV2407" s="15" t="s">
        <v>209</v>
      </c>
      <c r="AW2407" s="15" t="s">
        <v>30</v>
      </c>
      <c r="AX2407" s="15" t="s">
        <v>80</v>
      </c>
      <c r="AY2407" s="275" t="s">
        <v>202</v>
      </c>
    </row>
    <row r="2408" s="2" customFormat="1" ht="16.5" customHeight="1">
      <c r="A2408" s="40"/>
      <c r="B2408" s="41"/>
      <c r="C2408" s="287" t="s">
        <v>2662</v>
      </c>
      <c r="D2408" s="287" t="s">
        <v>534</v>
      </c>
      <c r="E2408" s="288" t="s">
        <v>2663</v>
      </c>
      <c r="F2408" s="289" t="s">
        <v>2664</v>
      </c>
      <c r="G2408" s="290" t="s">
        <v>254</v>
      </c>
      <c r="H2408" s="291">
        <v>134.77199999999999</v>
      </c>
      <c r="I2408" s="292"/>
      <c r="J2408" s="293">
        <f>ROUND(I2408*H2408,2)</f>
        <v>0</v>
      </c>
      <c r="K2408" s="289" t="s">
        <v>208</v>
      </c>
      <c r="L2408" s="294"/>
      <c r="M2408" s="295" t="s">
        <v>1</v>
      </c>
      <c r="N2408" s="296" t="s">
        <v>38</v>
      </c>
      <c r="O2408" s="93"/>
      <c r="P2408" s="239">
        <f>O2408*H2408</f>
        <v>0</v>
      </c>
      <c r="Q2408" s="239">
        <v>0.0118</v>
      </c>
      <c r="R2408" s="239">
        <f>Q2408*H2408</f>
        <v>1.5903095999999999</v>
      </c>
      <c r="S2408" s="239">
        <v>0</v>
      </c>
      <c r="T2408" s="240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41" t="s">
        <v>442</v>
      </c>
      <c r="AT2408" s="241" t="s">
        <v>534</v>
      </c>
      <c r="AU2408" s="241" t="s">
        <v>82</v>
      </c>
      <c r="AY2408" s="19" t="s">
        <v>202</v>
      </c>
      <c r="BE2408" s="242">
        <f>IF(N2408="základní",J2408,0)</f>
        <v>0</v>
      </c>
      <c r="BF2408" s="242">
        <f>IF(N2408="snížená",J2408,0)</f>
        <v>0</v>
      </c>
      <c r="BG2408" s="242">
        <f>IF(N2408="zákl. přenesená",J2408,0)</f>
        <v>0</v>
      </c>
      <c r="BH2408" s="242">
        <f>IF(N2408="sníž. přenesená",J2408,0)</f>
        <v>0</v>
      </c>
      <c r="BI2408" s="242">
        <f>IF(N2408="nulová",J2408,0)</f>
        <v>0</v>
      </c>
      <c r="BJ2408" s="19" t="s">
        <v>80</v>
      </c>
      <c r="BK2408" s="242">
        <f>ROUND(I2408*H2408,2)</f>
        <v>0</v>
      </c>
      <c r="BL2408" s="19" t="s">
        <v>317</v>
      </c>
      <c r="BM2408" s="241" t="s">
        <v>2665</v>
      </c>
    </row>
    <row r="2409" s="14" customFormat="1">
      <c r="A2409" s="14"/>
      <c r="B2409" s="254"/>
      <c r="C2409" s="255"/>
      <c r="D2409" s="245" t="s">
        <v>211</v>
      </c>
      <c r="E2409" s="256" t="s">
        <v>1</v>
      </c>
      <c r="F2409" s="257" t="s">
        <v>2666</v>
      </c>
      <c r="G2409" s="255"/>
      <c r="H2409" s="258">
        <v>134.77199999999999</v>
      </c>
      <c r="I2409" s="259"/>
      <c r="J2409" s="255"/>
      <c r="K2409" s="255"/>
      <c r="L2409" s="260"/>
      <c r="M2409" s="261"/>
      <c r="N2409" s="262"/>
      <c r="O2409" s="262"/>
      <c r="P2409" s="262"/>
      <c r="Q2409" s="262"/>
      <c r="R2409" s="262"/>
      <c r="S2409" s="262"/>
      <c r="T2409" s="263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4" t="s">
        <v>211</v>
      </c>
      <c r="AU2409" s="264" t="s">
        <v>82</v>
      </c>
      <c r="AV2409" s="14" t="s">
        <v>82</v>
      </c>
      <c r="AW2409" s="14" t="s">
        <v>30</v>
      </c>
      <c r="AX2409" s="14" t="s">
        <v>80</v>
      </c>
      <c r="AY2409" s="264" t="s">
        <v>202</v>
      </c>
    </row>
    <row r="2410" s="2" customFormat="1" ht="24.15" customHeight="1">
      <c r="A2410" s="40"/>
      <c r="B2410" s="41"/>
      <c r="C2410" s="230" t="s">
        <v>2667</v>
      </c>
      <c r="D2410" s="230" t="s">
        <v>204</v>
      </c>
      <c r="E2410" s="231" t="s">
        <v>2668</v>
      </c>
      <c r="F2410" s="232" t="s">
        <v>2669</v>
      </c>
      <c r="G2410" s="233" t="s">
        <v>297</v>
      </c>
      <c r="H2410" s="234">
        <v>2.4359999999999999</v>
      </c>
      <c r="I2410" s="235"/>
      <c r="J2410" s="236">
        <f>ROUND(I2410*H2410,2)</f>
        <v>0</v>
      </c>
      <c r="K2410" s="232" t="s">
        <v>208</v>
      </c>
      <c r="L2410" s="46"/>
      <c r="M2410" s="237" t="s">
        <v>1</v>
      </c>
      <c r="N2410" s="238" t="s">
        <v>38</v>
      </c>
      <c r="O2410" s="93"/>
      <c r="P2410" s="239">
        <f>O2410*H2410</f>
        <v>0</v>
      </c>
      <c r="Q2410" s="239">
        <v>0</v>
      </c>
      <c r="R2410" s="239">
        <f>Q2410*H2410</f>
        <v>0</v>
      </c>
      <c r="S2410" s="239">
        <v>0</v>
      </c>
      <c r="T2410" s="240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41" t="s">
        <v>317</v>
      </c>
      <c r="AT2410" s="241" t="s">
        <v>204</v>
      </c>
      <c r="AU2410" s="241" t="s">
        <v>82</v>
      </c>
      <c r="AY2410" s="19" t="s">
        <v>202</v>
      </c>
      <c r="BE2410" s="242">
        <f>IF(N2410="základní",J2410,0)</f>
        <v>0</v>
      </c>
      <c r="BF2410" s="242">
        <f>IF(N2410="snížená",J2410,0)</f>
        <v>0</v>
      </c>
      <c r="BG2410" s="242">
        <f>IF(N2410="zákl. přenesená",J2410,0)</f>
        <v>0</v>
      </c>
      <c r="BH2410" s="242">
        <f>IF(N2410="sníž. přenesená",J2410,0)</f>
        <v>0</v>
      </c>
      <c r="BI2410" s="242">
        <f>IF(N2410="nulová",J2410,0)</f>
        <v>0</v>
      </c>
      <c r="BJ2410" s="19" t="s">
        <v>80</v>
      </c>
      <c r="BK2410" s="242">
        <f>ROUND(I2410*H2410,2)</f>
        <v>0</v>
      </c>
      <c r="BL2410" s="19" t="s">
        <v>317</v>
      </c>
      <c r="BM2410" s="241" t="s">
        <v>2670</v>
      </c>
    </row>
    <row r="2411" s="12" customFormat="1" ht="22.8" customHeight="1">
      <c r="A2411" s="12"/>
      <c r="B2411" s="214"/>
      <c r="C2411" s="215"/>
      <c r="D2411" s="216" t="s">
        <v>72</v>
      </c>
      <c r="E2411" s="228" t="s">
        <v>2671</v>
      </c>
      <c r="F2411" s="228" t="s">
        <v>2672</v>
      </c>
      <c r="G2411" s="215"/>
      <c r="H2411" s="215"/>
      <c r="I2411" s="218"/>
      <c r="J2411" s="229">
        <f>BK2411</f>
        <v>0</v>
      </c>
      <c r="K2411" s="215"/>
      <c r="L2411" s="220"/>
      <c r="M2411" s="221"/>
      <c r="N2411" s="222"/>
      <c r="O2411" s="222"/>
      <c r="P2411" s="223">
        <f>SUM(P2412:P2417)</f>
        <v>0</v>
      </c>
      <c r="Q2411" s="222"/>
      <c r="R2411" s="223">
        <f>SUM(R2412:R2417)</f>
        <v>0.35999999999999999</v>
      </c>
      <c r="S2411" s="222"/>
      <c r="T2411" s="224">
        <f>SUM(T2412:T2417)</f>
        <v>0</v>
      </c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R2411" s="225" t="s">
        <v>82</v>
      </c>
      <c r="AT2411" s="226" t="s">
        <v>72</v>
      </c>
      <c r="AU2411" s="226" t="s">
        <v>80</v>
      </c>
      <c r="AY2411" s="225" t="s">
        <v>202</v>
      </c>
      <c r="BK2411" s="227">
        <f>SUM(BK2412:BK2417)</f>
        <v>0</v>
      </c>
    </row>
    <row r="2412" s="2" customFormat="1" ht="16.5" customHeight="1">
      <c r="A2412" s="40"/>
      <c r="B2412" s="41"/>
      <c r="C2412" s="230" t="s">
        <v>2673</v>
      </c>
      <c r="D2412" s="230" t="s">
        <v>204</v>
      </c>
      <c r="E2412" s="231" t="s">
        <v>2674</v>
      </c>
      <c r="F2412" s="232" t="s">
        <v>2675</v>
      </c>
      <c r="G2412" s="233" t="s">
        <v>1085</v>
      </c>
      <c r="H2412" s="234">
        <v>2</v>
      </c>
      <c r="I2412" s="235"/>
      <c r="J2412" s="236">
        <f>ROUND(I2412*H2412,2)</f>
        <v>0</v>
      </c>
      <c r="K2412" s="232" t="s">
        <v>1</v>
      </c>
      <c r="L2412" s="46"/>
      <c r="M2412" s="237" t="s">
        <v>1</v>
      </c>
      <c r="N2412" s="238" t="s">
        <v>38</v>
      </c>
      <c r="O2412" s="93"/>
      <c r="P2412" s="239">
        <f>O2412*H2412</f>
        <v>0</v>
      </c>
      <c r="Q2412" s="239">
        <v>0.014999999999999999</v>
      </c>
      <c r="R2412" s="239">
        <f>Q2412*H2412</f>
        <v>0.029999999999999999</v>
      </c>
      <c r="S2412" s="239">
        <v>0</v>
      </c>
      <c r="T2412" s="240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41" t="s">
        <v>317</v>
      </c>
      <c r="AT2412" s="241" t="s">
        <v>204</v>
      </c>
      <c r="AU2412" s="241" t="s">
        <v>82</v>
      </c>
      <c r="AY2412" s="19" t="s">
        <v>202</v>
      </c>
      <c r="BE2412" s="242">
        <f>IF(N2412="základní",J2412,0)</f>
        <v>0</v>
      </c>
      <c r="BF2412" s="242">
        <f>IF(N2412="snížená",J2412,0)</f>
        <v>0</v>
      </c>
      <c r="BG2412" s="242">
        <f>IF(N2412="zákl. přenesená",J2412,0)</f>
        <v>0</v>
      </c>
      <c r="BH2412" s="242">
        <f>IF(N2412="sníž. přenesená",J2412,0)</f>
        <v>0</v>
      </c>
      <c r="BI2412" s="242">
        <f>IF(N2412="nulová",J2412,0)</f>
        <v>0</v>
      </c>
      <c r="BJ2412" s="19" t="s">
        <v>80</v>
      </c>
      <c r="BK2412" s="242">
        <f>ROUND(I2412*H2412,2)</f>
        <v>0</v>
      </c>
      <c r="BL2412" s="19" t="s">
        <v>317</v>
      </c>
      <c r="BM2412" s="241" t="s">
        <v>2676</v>
      </c>
    </row>
    <row r="2413" s="2" customFormat="1" ht="16.5" customHeight="1">
      <c r="A2413" s="40"/>
      <c r="B2413" s="41"/>
      <c r="C2413" s="230" t="s">
        <v>2677</v>
      </c>
      <c r="D2413" s="230" t="s">
        <v>204</v>
      </c>
      <c r="E2413" s="231" t="s">
        <v>2678</v>
      </c>
      <c r="F2413" s="232" t="s">
        <v>2679</v>
      </c>
      <c r="G2413" s="233" t="s">
        <v>1085</v>
      </c>
      <c r="H2413" s="234">
        <v>6</v>
      </c>
      <c r="I2413" s="235"/>
      <c r="J2413" s="236">
        <f>ROUND(I2413*H2413,2)</f>
        <v>0</v>
      </c>
      <c r="K2413" s="232" t="s">
        <v>1</v>
      </c>
      <c r="L2413" s="46"/>
      <c r="M2413" s="237" t="s">
        <v>1</v>
      </c>
      <c r="N2413" s="238" t="s">
        <v>38</v>
      </c>
      <c r="O2413" s="93"/>
      <c r="P2413" s="239">
        <f>O2413*H2413</f>
        <v>0</v>
      </c>
      <c r="Q2413" s="239">
        <v>0.014999999999999999</v>
      </c>
      <c r="R2413" s="239">
        <f>Q2413*H2413</f>
        <v>0.089999999999999997</v>
      </c>
      <c r="S2413" s="239">
        <v>0</v>
      </c>
      <c r="T2413" s="240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41" t="s">
        <v>317</v>
      </c>
      <c r="AT2413" s="241" t="s">
        <v>204</v>
      </c>
      <c r="AU2413" s="241" t="s">
        <v>82</v>
      </c>
      <c r="AY2413" s="19" t="s">
        <v>202</v>
      </c>
      <c r="BE2413" s="242">
        <f>IF(N2413="základní",J2413,0)</f>
        <v>0</v>
      </c>
      <c r="BF2413" s="242">
        <f>IF(N2413="snížená",J2413,0)</f>
        <v>0</v>
      </c>
      <c r="BG2413" s="242">
        <f>IF(N2413="zákl. přenesená",J2413,0)</f>
        <v>0</v>
      </c>
      <c r="BH2413" s="242">
        <f>IF(N2413="sníž. přenesená",J2413,0)</f>
        <v>0</v>
      </c>
      <c r="BI2413" s="242">
        <f>IF(N2413="nulová",J2413,0)</f>
        <v>0</v>
      </c>
      <c r="BJ2413" s="19" t="s">
        <v>80</v>
      </c>
      <c r="BK2413" s="242">
        <f>ROUND(I2413*H2413,2)</f>
        <v>0</v>
      </c>
      <c r="BL2413" s="19" t="s">
        <v>317</v>
      </c>
      <c r="BM2413" s="241" t="s">
        <v>2680</v>
      </c>
    </row>
    <row r="2414" s="2" customFormat="1" ht="16.5" customHeight="1">
      <c r="A2414" s="40"/>
      <c r="B2414" s="41"/>
      <c r="C2414" s="230" t="s">
        <v>2681</v>
      </c>
      <c r="D2414" s="230" t="s">
        <v>204</v>
      </c>
      <c r="E2414" s="231" t="s">
        <v>2682</v>
      </c>
      <c r="F2414" s="232" t="s">
        <v>2683</v>
      </c>
      <c r="G2414" s="233" t="s">
        <v>1085</v>
      </c>
      <c r="H2414" s="234">
        <v>2</v>
      </c>
      <c r="I2414" s="235"/>
      <c r="J2414" s="236">
        <f>ROUND(I2414*H2414,2)</f>
        <v>0</v>
      </c>
      <c r="K2414" s="232" t="s">
        <v>1</v>
      </c>
      <c r="L2414" s="46"/>
      <c r="M2414" s="237" t="s">
        <v>1</v>
      </c>
      <c r="N2414" s="238" t="s">
        <v>38</v>
      </c>
      <c r="O2414" s="93"/>
      <c r="P2414" s="239">
        <f>O2414*H2414</f>
        <v>0</v>
      </c>
      <c r="Q2414" s="239">
        <v>0.014999999999999999</v>
      </c>
      <c r="R2414" s="239">
        <f>Q2414*H2414</f>
        <v>0.029999999999999999</v>
      </c>
      <c r="S2414" s="239">
        <v>0</v>
      </c>
      <c r="T2414" s="240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41" t="s">
        <v>317</v>
      </c>
      <c r="AT2414" s="241" t="s">
        <v>204</v>
      </c>
      <c r="AU2414" s="241" t="s">
        <v>82</v>
      </c>
      <c r="AY2414" s="19" t="s">
        <v>202</v>
      </c>
      <c r="BE2414" s="242">
        <f>IF(N2414="základní",J2414,0)</f>
        <v>0</v>
      </c>
      <c r="BF2414" s="242">
        <f>IF(N2414="snížená",J2414,0)</f>
        <v>0</v>
      </c>
      <c r="BG2414" s="242">
        <f>IF(N2414="zákl. přenesená",J2414,0)</f>
        <v>0</v>
      </c>
      <c r="BH2414" s="242">
        <f>IF(N2414="sníž. přenesená",J2414,0)</f>
        <v>0</v>
      </c>
      <c r="BI2414" s="242">
        <f>IF(N2414="nulová",J2414,0)</f>
        <v>0</v>
      </c>
      <c r="BJ2414" s="19" t="s">
        <v>80</v>
      </c>
      <c r="BK2414" s="242">
        <f>ROUND(I2414*H2414,2)</f>
        <v>0</v>
      </c>
      <c r="BL2414" s="19" t="s">
        <v>317</v>
      </c>
      <c r="BM2414" s="241" t="s">
        <v>2684</v>
      </c>
    </row>
    <row r="2415" s="2" customFormat="1" ht="16.5" customHeight="1">
      <c r="A2415" s="40"/>
      <c r="B2415" s="41"/>
      <c r="C2415" s="230" t="s">
        <v>2685</v>
      </c>
      <c r="D2415" s="230" t="s">
        <v>204</v>
      </c>
      <c r="E2415" s="231" t="s">
        <v>2686</v>
      </c>
      <c r="F2415" s="232" t="s">
        <v>2687</v>
      </c>
      <c r="G2415" s="233" t="s">
        <v>1085</v>
      </c>
      <c r="H2415" s="234">
        <v>13</v>
      </c>
      <c r="I2415" s="235"/>
      <c r="J2415" s="236">
        <f>ROUND(I2415*H2415,2)</f>
        <v>0</v>
      </c>
      <c r="K2415" s="232" t="s">
        <v>1</v>
      </c>
      <c r="L2415" s="46"/>
      <c r="M2415" s="237" t="s">
        <v>1</v>
      </c>
      <c r="N2415" s="238" t="s">
        <v>38</v>
      </c>
      <c r="O2415" s="93"/>
      <c r="P2415" s="239">
        <f>O2415*H2415</f>
        <v>0</v>
      </c>
      <c r="Q2415" s="239">
        <v>0.014999999999999999</v>
      </c>
      <c r="R2415" s="239">
        <f>Q2415*H2415</f>
        <v>0.19500000000000001</v>
      </c>
      <c r="S2415" s="239">
        <v>0</v>
      </c>
      <c r="T2415" s="240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41" t="s">
        <v>317</v>
      </c>
      <c r="AT2415" s="241" t="s">
        <v>204</v>
      </c>
      <c r="AU2415" s="241" t="s">
        <v>82</v>
      </c>
      <c r="AY2415" s="19" t="s">
        <v>202</v>
      </c>
      <c r="BE2415" s="242">
        <f>IF(N2415="základní",J2415,0)</f>
        <v>0</v>
      </c>
      <c r="BF2415" s="242">
        <f>IF(N2415="snížená",J2415,0)</f>
        <v>0</v>
      </c>
      <c r="BG2415" s="242">
        <f>IF(N2415="zákl. přenesená",J2415,0)</f>
        <v>0</v>
      </c>
      <c r="BH2415" s="242">
        <f>IF(N2415="sníž. přenesená",J2415,0)</f>
        <v>0</v>
      </c>
      <c r="BI2415" s="242">
        <f>IF(N2415="nulová",J2415,0)</f>
        <v>0</v>
      </c>
      <c r="BJ2415" s="19" t="s">
        <v>80</v>
      </c>
      <c r="BK2415" s="242">
        <f>ROUND(I2415*H2415,2)</f>
        <v>0</v>
      </c>
      <c r="BL2415" s="19" t="s">
        <v>317</v>
      </c>
      <c r="BM2415" s="241" t="s">
        <v>2688</v>
      </c>
    </row>
    <row r="2416" s="2" customFormat="1" ht="16.5" customHeight="1">
      <c r="A2416" s="40"/>
      <c r="B2416" s="41"/>
      <c r="C2416" s="230" t="s">
        <v>2689</v>
      </c>
      <c r="D2416" s="230" t="s">
        <v>204</v>
      </c>
      <c r="E2416" s="231" t="s">
        <v>2690</v>
      </c>
      <c r="F2416" s="232" t="s">
        <v>2691</v>
      </c>
      <c r="G2416" s="233" t="s">
        <v>1085</v>
      </c>
      <c r="H2416" s="234">
        <v>1</v>
      </c>
      <c r="I2416" s="235"/>
      <c r="J2416" s="236">
        <f>ROUND(I2416*H2416,2)</f>
        <v>0</v>
      </c>
      <c r="K2416" s="232" t="s">
        <v>1</v>
      </c>
      <c r="L2416" s="46"/>
      <c r="M2416" s="237" t="s">
        <v>1</v>
      </c>
      <c r="N2416" s="238" t="s">
        <v>38</v>
      </c>
      <c r="O2416" s="93"/>
      <c r="P2416" s="239">
        <f>O2416*H2416</f>
        <v>0</v>
      </c>
      <c r="Q2416" s="239">
        <v>0.014999999999999999</v>
      </c>
      <c r="R2416" s="239">
        <f>Q2416*H2416</f>
        <v>0.014999999999999999</v>
      </c>
      <c r="S2416" s="239">
        <v>0</v>
      </c>
      <c r="T2416" s="240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41" t="s">
        <v>317</v>
      </c>
      <c r="AT2416" s="241" t="s">
        <v>204</v>
      </c>
      <c r="AU2416" s="241" t="s">
        <v>82</v>
      </c>
      <c r="AY2416" s="19" t="s">
        <v>202</v>
      </c>
      <c r="BE2416" s="242">
        <f>IF(N2416="základní",J2416,0)</f>
        <v>0</v>
      </c>
      <c r="BF2416" s="242">
        <f>IF(N2416="snížená",J2416,0)</f>
        <v>0</v>
      </c>
      <c r="BG2416" s="242">
        <f>IF(N2416="zákl. přenesená",J2416,0)</f>
        <v>0</v>
      </c>
      <c r="BH2416" s="242">
        <f>IF(N2416="sníž. přenesená",J2416,0)</f>
        <v>0</v>
      </c>
      <c r="BI2416" s="242">
        <f>IF(N2416="nulová",J2416,0)</f>
        <v>0</v>
      </c>
      <c r="BJ2416" s="19" t="s">
        <v>80</v>
      </c>
      <c r="BK2416" s="242">
        <f>ROUND(I2416*H2416,2)</f>
        <v>0</v>
      </c>
      <c r="BL2416" s="19" t="s">
        <v>317</v>
      </c>
      <c r="BM2416" s="241" t="s">
        <v>2692</v>
      </c>
    </row>
    <row r="2417" s="2" customFormat="1" ht="24.15" customHeight="1">
      <c r="A2417" s="40"/>
      <c r="B2417" s="41"/>
      <c r="C2417" s="230" t="s">
        <v>2693</v>
      </c>
      <c r="D2417" s="230" t="s">
        <v>204</v>
      </c>
      <c r="E2417" s="231" t="s">
        <v>2694</v>
      </c>
      <c r="F2417" s="232" t="s">
        <v>2695</v>
      </c>
      <c r="G2417" s="233" t="s">
        <v>297</v>
      </c>
      <c r="H2417" s="234">
        <v>0.35999999999999999</v>
      </c>
      <c r="I2417" s="235"/>
      <c r="J2417" s="236">
        <f>ROUND(I2417*H2417,2)</f>
        <v>0</v>
      </c>
      <c r="K2417" s="232" t="s">
        <v>208</v>
      </c>
      <c r="L2417" s="46"/>
      <c r="M2417" s="237" t="s">
        <v>1</v>
      </c>
      <c r="N2417" s="238" t="s">
        <v>38</v>
      </c>
      <c r="O2417" s="93"/>
      <c r="P2417" s="239">
        <f>O2417*H2417</f>
        <v>0</v>
      </c>
      <c r="Q2417" s="239">
        <v>0</v>
      </c>
      <c r="R2417" s="239">
        <f>Q2417*H2417</f>
        <v>0</v>
      </c>
      <c r="S2417" s="239">
        <v>0</v>
      </c>
      <c r="T2417" s="240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41" t="s">
        <v>317</v>
      </c>
      <c r="AT2417" s="241" t="s">
        <v>204</v>
      </c>
      <c r="AU2417" s="241" t="s">
        <v>82</v>
      </c>
      <c r="AY2417" s="19" t="s">
        <v>202</v>
      </c>
      <c r="BE2417" s="242">
        <f>IF(N2417="základní",J2417,0)</f>
        <v>0</v>
      </c>
      <c r="BF2417" s="242">
        <f>IF(N2417="snížená",J2417,0)</f>
        <v>0</v>
      </c>
      <c r="BG2417" s="242">
        <f>IF(N2417="zákl. přenesená",J2417,0)</f>
        <v>0</v>
      </c>
      <c r="BH2417" s="242">
        <f>IF(N2417="sníž. přenesená",J2417,0)</f>
        <v>0</v>
      </c>
      <c r="BI2417" s="242">
        <f>IF(N2417="nulová",J2417,0)</f>
        <v>0</v>
      </c>
      <c r="BJ2417" s="19" t="s">
        <v>80</v>
      </c>
      <c r="BK2417" s="242">
        <f>ROUND(I2417*H2417,2)</f>
        <v>0</v>
      </c>
      <c r="BL2417" s="19" t="s">
        <v>317</v>
      </c>
      <c r="BM2417" s="241" t="s">
        <v>2696</v>
      </c>
    </row>
    <row r="2418" s="12" customFormat="1" ht="22.8" customHeight="1">
      <c r="A2418" s="12"/>
      <c r="B2418" s="214"/>
      <c r="C2418" s="215"/>
      <c r="D2418" s="216" t="s">
        <v>72</v>
      </c>
      <c r="E2418" s="228" t="s">
        <v>2697</v>
      </c>
      <c r="F2418" s="228" t="s">
        <v>2698</v>
      </c>
      <c r="G2418" s="215"/>
      <c r="H2418" s="215"/>
      <c r="I2418" s="218"/>
      <c r="J2418" s="229">
        <f>BK2418</f>
        <v>0</v>
      </c>
      <c r="K2418" s="215"/>
      <c r="L2418" s="220"/>
      <c r="M2418" s="221"/>
      <c r="N2418" s="222"/>
      <c r="O2418" s="222"/>
      <c r="P2418" s="223">
        <f>SUM(P2419:P2421)</f>
        <v>0</v>
      </c>
      <c r="Q2418" s="222"/>
      <c r="R2418" s="223">
        <f>SUM(R2419:R2421)</f>
        <v>0.11273990400000002</v>
      </c>
      <c r="S2418" s="222"/>
      <c r="T2418" s="224">
        <f>SUM(T2419:T2421)</f>
        <v>0</v>
      </c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R2418" s="225" t="s">
        <v>82</v>
      </c>
      <c r="AT2418" s="226" t="s">
        <v>72</v>
      </c>
      <c r="AU2418" s="226" t="s">
        <v>80</v>
      </c>
      <c r="AY2418" s="225" t="s">
        <v>202</v>
      </c>
      <c r="BK2418" s="227">
        <f>SUM(BK2419:BK2421)</f>
        <v>0</v>
      </c>
    </row>
    <row r="2419" s="2" customFormat="1" ht="33" customHeight="1">
      <c r="A2419" s="40"/>
      <c r="B2419" s="41"/>
      <c r="C2419" s="230" t="s">
        <v>2699</v>
      </c>
      <c r="D2419" s="230" t="s">
        <v>204</v>
      </c>
      <c r="E2419" s="231" t="s">
        <v>2700</v>
      </c>
      <c r="F2419" s="232" t="s">
        <v>2701</v>
      </c>
      <c r="G2419" s="233" t="s">
        <v>254</v>
      </c>
      <c r="H2419" s="234">
        <v>782.91600000000005</v>
      </c>
      <c r="I2419" s="235"/>
      <c r="J2419" s="236">
        <f>ROUND(I2419*H2419,2)</f>
        <v>0</v>
      </c>
      <c r="K2419" s="232" t="s">
        <v>208</v>
      </c>
      <c r="L2419" s="46"/>
      <c r="M2419" s="237" t="s">
        <v>1</v>
      </c>
      <c r="N2419" s="238" t="s">
        <v>38</v>
      </c>
      <c r="O2419" s="93"/>
      <c r="P2419" s="239">
        <f>O2419*H2419</f>
        <v>0</v>
      </c>
      <c r="Q2419" s="239">
        <v>0.000144</v>
      </c>
      <c r="R2419" s="239">
        <f>Q2419*H2419</f>
        <v>0.11273990400000002</v>
      </c>
      <c r="S2419" s="239">
        <v>0</v>
      </c>
      <c r="T2419" s="240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41" t="s">
        <v>317</v>
      </c>
      <c r="AT2419" s="241" t="s">
        <v>204</v>
      </c>
      <c r="AU2419" s="241" t="s">
        <v>82</v>
      </c>
      <c r="AY2419" s="19" t="s">
        <v>202</v>
      </c>
      <c r="BE2419" s="242">
        <f>IF(N2419="základní",J2419,0)</f>
        <v>0</v>
      </c>
      <c r="BF2419" s="242">
        <f>IF(N2419="snížená",J2419,0)</f>
        <v>0</v>
      </c>
      <c r="BG2419" s="242">
        <f>IF(N2419="zákl. přenesená",J2419,0)</f>
        <v>0</v>
      </c>
      <c r="BH2419" s="242">
        <f>IF(N2419="sníž. přenesená",J2419,0)</f>
        <v>0</v>
      </c>
      <c r="BI2419" s="242">
        <f>IF(N2419="nulová",J2419,0)</f>
        <v>0</v>
      </c>
      <c r="BJ2419" s="19" t="s">
        <v>80</v>
      </c>
      <c r="BK2419" s="242">
        <f>ROUND(I2419*H2419,2)</f>
        <v>0</v>
      </c>
      <c r="BL2419" s="19" t="s">
        <v>317</v>
      </c>
      <c r="BM2419" s="241" t="s">
        <v>2702</v>
      </c>
    </row>
    <row r="2420" s="13" customFormat="1">
      <c r="A2420" s="13"/>
      <c r="B2420" s="243"/>
      <c r="C2420" s="244"/>
      <c r="D2420" s="245" t="s">
        <v>211</v>
      </c>
      <c r="E2420" s="246" t="s">
        <v>1</v>
      </c>
      <c r="F2420" s="247" t="s">
        <v>2703</v>
      </c>
      <c r="G2420" s="244"/>
      <c r="H2420" s="246" t="s">
        <v>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53" t="s">
        <v>211</v>
      </c>
      <c r="AU2420" s="253" t="s">
        <v>82</v>
      </c>
      <c r="AV2420" s="13" t="s">
        <v>80</v>
      </c>
      <c r="AW2420" s="13" t="s">
        <v>30</v>
      </c>
      <c r="AX2420" s="13" t="s">
        <v>73</v>
      </c>
      <c r="AY2420" s="253" t="s">
        <v>202</v>
      </c>
    </row>
    <row r="2421" s="14" customFormat="1">
      <c r="A2421" s="14"/>
      <c r="B2421" s="254"/>
      <c r="C2421" s="255"/>
      <c r="D2421" s="245" t="s">
        <v>211</v>
      </c>
      <c r="E2421" s="256" t="s">
        <v>1</v>
      </c>
      <c r="F2421" s="257" t="s">
        <v>2704</v>
      </c>
      <c r="G2421" s="255"/>
      <c r="H2421" s="258">
        <v>782.91600000000005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4" t="s">
        <v>211</v>
      </c>
      <c r="AU2421" s="264" t="s">
        <v>82</v>
      </c>
      <c r="AV2421" s="14" t="s">
        <v>82</v>
      </c>
      <c r="AW2421" s="14" t="s">
        <v>30</v>
      </c>
      <c r="AX2421" s="14" t="s">
        <v>80</v>
      </c>
      <c r="AY2421" s="264" t="s">
        <v>202</v>
      </c>
    </row>
    <row r="2422" s="12" customFormat="1" ht="22.8" customHeight="1">
      <c r="A2422" s="12"/>
      <c r="B2422" s="214"/>
      <c r="C2422" s="215"/>
      <c r="D2422" s="216" t="s">
        <v>72</v>
      </c>
      <c r="E2422" s="228" t="s">
        <v>2705</v>
      </c>
      <c r="F2422" s="228" t="s">
        <v>2706</v>
      </c>
      <c r="G2422" s="215"/>
      <c r="H2422" s="215"/>
      <c r="I2422" s="218"/>
      <c r="J2422" s="229">
        <f>BK2422</f>
        <v>0</v>
      </c>
      <c r="K2422" s="215"/>
      <c r="L2422" s="220"/>
      <c r="M2422" s="221"/>
      <c r="N2422" s="222"/>
      <c r="O2422" s="222"/>
      <c r="P2422" s="223">
        <f>SUM(P2423:P2436)</f>
        <v>0</v>
      </c>
      <c r="Q2422" s="222"/>
      <c r="R2422" s="223">
        <f>SUM(R2423:R2436)</f>
        <v>0.79900626400000008</v>
      </c>
      <c r="S2422" s="222"/>
      <c r="T2422" s="224">
        <f>SUM(T2423:T2436)</f>
        <v>0</v>
      </c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R2422" s="225" t="s">
        <v>82</v>
      </c>
      <c r="AT2422" s="226" t="s">
        <v>72</v>
      </c>
      <c r="AU2422" s="226" t="s">
        <v>80</v>
      </c>
      <c r="AY2422" s="225" t="s">
        <v>202</v>
      </c>
      <c r="BK2422" s="227">
        <f>SUM(BK2423:BK2436)</f>
        <v>0</v>
      </c>
    </row>
    <row r="2423" s="2" customFormat="1" ht="24.15" customHeight="1">
      <c r="A2423" s="40"/>
      <c r="B2423" s="41"/>
      <c r="C2423" s="230" t="s">
        <v>2707</v>
      </c>
      <c r="D2423" s="230" t="s">
        <v>204</v>
      </c>
      <c r="E2423" s="231" t="s">
        <v>2708</v>
      </c>
      <c r="F2423" s="232" t="s">
        <v>2709</v>
      </c>
      <c r="G2423" s="233" t="s">
        <v>254</v>
      </c>
      <c r="H2423" s="234">
        <v>1627.3040000000001</v>
      </c>
      <c r="I2423" s="235"/>
      <c r="J2423" s="236">
        <f>ROUND(I2423*H2423,2)</f>
        <v>0</v>
      </c>
      <c r="K2423" s="232" t="s">
        <v>208</v>
      </c>
      <c r="L2423" s="46"/>
      <c r="M2423" s="237" t="s">
        <v>1</v>
      </c>
      <c r="N2423" s="238" t="s">
        <v>38</v>
      </c>
      <c r="O2423" s="93"/>
      <c r="P2423" s="239">
        <f>O2423*H2423</f>
        <v>0</v>
      </c>
      <c r="Q2423" s="239">
        <v>0.000205</v>
      </c>
      <c r="R2423" s="239">
        <f>Q2423*H2423</f>
        <v>0.33359732000000003</v>
      </c>
      <c r="S2423" s="239">
        <v>0</v>
      </c>
      <c r="T2423" s="240">
        <f>S2423*H2423</f>
        <v>0</v>
      </c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R2423" s="241" t="s">
        <v>317</v>
      </c>
      <c r="AT2423" s="241" t="s">
        <v>204</v>
      </c>
      <c r="AU2423" s="241" t="s">
        <v>82</v>
      </c>
      <c r="AY2423" s="19" t="s">
        <v>202</v>
      </c>
      <c r="BE2423" s="242">
        <f>IF(N2423="základní",J2423,0)</f>
        <v>0</v>
      </c>
      <c r="BF2423" s="242">
        <f>IF(N2423="snížená",J2423,0)</f>
        <v>0</v>
      </c>
      <c r="BG2423" s="242">
        <f>IF(N2423="zákl. přenesená",J2423,0)</f>
        <v>0</v>
      </c>
      <c r="BH2423" s="242">
        <f>IF(N2423="sníž. přenesená",J2423,0)</f>
        <v>0</v>
      </c>
      <c r="BI2423" s="242">
        <f>IF(N2423="nulová",J2423,0)</f>
        <v>0</v>
      </c>
      <c r="BJ2423" s="19" t="s">
        <v>80</v>
      </c>
      <c r="BK2423" s="242">
        <f>ROUND(I2423*H2423,2)</f>
        <v>0</v>
      </c>
      <c r="BL2423" s="19" t="s">
        <v>317</v>
      </c>
      <c r="BM2423" s="241" t="s">
        <v>2710</v>
      </c>
    </row>
    <row r="2424" s="2" customFormat="1" ht="24.15" customHeight="1">
      <c r="A2424" s="40"/>
      <c r="B2424" s="41"/>
      <c r="C2424" s="230" t="s">
        <v>2711</v>
      </c>
      <c r="D2424" s="230" t="s">
        <v>204</v>
      </c>
      <c r="E2424" s="231" t="s">
        <v>2712</v>
      </c>
      <c r="F2424" s="232" t="s">
        <v>2713</v>
      </c>
      <c r="G2424" s="233" t="s">
        <v>254</v>
      </c>
      <c r="H2424" s="234">
        <v>1627.3040000000001</v>
      </c>
      <c r="I2424" s="235"/>
      <c r="J2424" s="236">
        <f>ROUND(I2424*H2424,2)</f>
        <v>0</v>
      </c>
      <c r="K2424" s="232" t="s">
        <v>208</v>
      </c>
      <c r="L2424" s="46"/>
      <c r="M2424" s="237" t="s">
        <v>1</v>
      </c>
      <c r="N2424" s="238" t="s">
        <v>38</v>
      </c>
      <c r="O2424" s="93"/>
      <c r="P2424" s="239">
        <f>O2424*H2424</f>
        <v>0</v>
      </c>
      <c r="Q2424" s="239">
        <v>0.00028600000000000001</v>
      </c>
      <c r="R2424" s="239">
        <f>Q2424*H2424</f>
        <v>0.46540894400000005</v>
      </c>
      <c r="S2424" s="239">
        <v>0</v>
      </c>
      <c r="T2424" s="240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41" t="s">
        <v>317</v>
      </c>
      <c r="AT2424" s="241" t="s">
        <v>204</v>
      </c>
      <c r="AU2424" s="241" t="s">
        <v>82</v>
      </c>
      <c r="AY2424" s="19" t="s">
        <v>202</v>
      </c>
      <c r="BE2424" s="242">
        <f>IF(N2424="základní",J2424,0)</f>
        <v>0</v>
      </c>
      <c r="BF2424" s="242">
        <f>IF(N2424="snížená",J2424,0)</f>
        <v>0</v>
      </c>
      <c r="BG2424" s="242">
        <f>IF(N2424="zákl. přenesená",J2424,0)</f>
        <v>0</v>
      </c>
      <c r="BH2424" s="242">
        <f>IF(N2424="sníž. přenesená",J2424,0)</f>
        <v>0</v>
      </c>
      <c r="BI2424" s="242">
        <f>IF(N2424="nulová",J2424,0)</f>
        <v>0</v>
      </c>
      <c r="BJ2424" s="19" t="s">
        <v>80</v>
      </c>
      <c r="BK2424" s="242">
        <f>ROUND(I2424*H2424,2)</f>
        <v>0</v>
      </c>
      <c r="BL2424" s="19" t="s">
        <v>317</v>
      </c>
      <c r="BM2424" s="241" t="s">
        <v>2714</v>
      </c>
    </row>
    <row r="2425" s="13" customFormat="1">
      <c r="A2425" s="13"/>
      <c r="B2425" s="243"/>
      <c r="C2425" s="244"/>
      <c r="D2425" s="245" t="s">
        <v>211</v>
      </c>
      <c r="E2425" s="246" t="s">
        <v>1</v>
      </c>
      <c r="F2425" s="247" t="s">
        <v>2715</v>
      </c>
      <c r="G2425" s="244"/>
      <c r="H2425" s="246" t="s">
        <v>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3" t="s">
        <v>211</v>
      </c>
      <c r="AU2425" s="253" t="s">
        <v>82</v>
      </c>
      <c r="AV2425" s="13" t="s">
        <v>80</v>
      </c>
      <c r="AW2425" s="13" t="s">
        <v>30</v>
      </c>
      <c r="AX2425" s="13" t="s">
        <v>73</v>
      </c>
      <c r="AY2425" s="253" t="s">
        <v>202</v>
      </c>
    </row>
    <row r="2426" s="14" customFormat="1">
      <c r="A2426" s="14"/>
      <c r="B2426" s="254"/>
      <c r="C2426" s="255"/>
      <c r="D2426" s="245" t="s">
        <v>211</v>
      </c>
      <c r="E2426" s="256" t="s">
        <v>1</v>
      </c>
      <c r="F2426" s="257" t="s">
        <v>2716</v>
      </c>
      <c r="G2426" s="255"/>
      <c r="H2426" s="258">
        <v>822.23500000000001</v>
      </c>
      <c r="I2426" s="259"/>
      <c r="J2426" s="255"/>
      <c r="K2426" s="255"/>
      <c r="L2426" s="260"/>
      <c r="M2426" s="261"/>
      <c r="N2426" s="262"/>
      <c r="O2426" s="262"/>
      <c r="P2426" s="262"/>
      <c r="Q2426" s="262"/>
      <c r="R2426" s="262"/>
      <c r="S2426" s="262"/>
      <c r="T2426" s="26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4" t="s">
        <v>211</v>
      </c>
      <c r="AU2426" s="264" t="s">
        <v>82</v>
      </c>
      <c r="AV2426" s="14" t="s">
        <v>82</v>
      </c>
      <c r="AW2426" s="14" t="s">
        <v>30</v>
      </c>
      <c r="AX2426" s="14" t="s">
        <v>73</v>
      </c>
      <c r="AY2426" s="264" t="s">
        <v>202</v>
      </c>
    </row>
    <row r="2427" s="13" customFormat="1">
      <c r="A2427" s="13"/>
      <c r="B2427" s="243"/>
      <c r="C2427" s="244"/>
      <c r="D2427" s="245" t="s">
        <v>211</v>
      </c>
      <c r="E2427" s="246" t="s">
        <v>1</v>
      </c>
      <c r="F2427" s="247" t="s">
        <v>2717</v>
      </c>
      <c r="G2427" s="244"/>
      <c r="H2427" s="246" t="s">
        <v>1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53" t="s">
        <v>211</v>
      </c>
      <c r="AU2427" s="253" t="s">
        <v>82</v>
      </c>
      <c r="AV2427" s="13" t="s">
        <v>80</v>
      </c>
      <c r="AW2427" s="13" t="s">
        <v>30</v>
      </c>
      <c r="AX2427" s="13" t="s">
        <v>73</v>
      </c>
      <c r="AY2427" s="253" t="s">
        <v>202</v>
      </c>
    </row>
    <row r="2428" s="14" customFormat="1">
      <c r="A2428" s="14"/>
      <c r="B2428" s="254"/>
      <c r="C2428" s="255"/>
      <c r="D2428" s="245" t="s">
        <v>211</v>
      </c>
      <c r="E2428" s="256" t="s">
        <v>1</v>
      </c>
      <c r="F2428" s="257" t="s">
        <v>2718</v>
      </c>
      <c r="G2428" s="255"/>
      <c r="H2428" s="258">
        <v>266.35399999999998</v>
      </c>
      <c r="I2428" s="259"/>
      <c r="J2428" s="255"/>
      <c r="K2428" s="255"/>
      <c r="L2428" s="260"/>
      <c r="M2428" s="261"/>
      <c r="N2428" s="262"/>
      <c r="O2428" s="262"/>
      <c r="P2428" s="262"/>
      <c r="Q2428" s="262"/>
      <c r="R2428" s="262"/>
      <c r="S2428" s="262"/>
      <c r="T2428" s="26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4" t="s">
        <v>211</v>
      </c>
      <c r="AU2428" s="264" t="s">
        <v>82</v>
      </c>
      <c r="AV2428" s="14" t="s">
        <v>82</v>
      </c>
      <c r="AW2428" s="14" t="s">
        <v>30</v>
      </c>
      <c r="AX2428" s="14" t="s">
        <v>73</v>
      </c>
      <c r="AY2428" s="264" t="s">
        <v>202</v>
      </c>
    </row>
    <row r="2429" s="13" customFormat="1">
      <c r="A2429" s="13"/>
      <c r="B2429" s="243"/>
      <c r="C2429" s="244"/>
      <c r="D2429" s="245" t="s">
        <v>211</v>
      </c>
      <c r="E2429" s="246" t="s">
        <v>1</v>
      </c>
      <c r="F2429" s="247" t="s">
        <v>2719</v>
      </c>
      <c r="G2429" s="244"/>
      <c r="H2429" s="246" t="s">
        <v>1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53" t="s">
        <v>211</v>
      </c>
      <c r="AU2429" s="253" t="s">
        <v>82</v>
      </c>
      <c r="AV2429" s="13" t="s">
        <v>80</v>
      </c>
      <c r="AW2429" s="13" t="s">
        <v>30</v>
      </c>
      <c r="AX2429" s="13" t="s">
        <v>73</v>
      </c>
      <c r="AY2429" s="253" t="s">
        <v>202</v>
      </c>
    </row>
    <row r="2430" s="14" customFormat="1">
      <c r="A2430" s="14"/>
      <c r="B2430" s="254"/>
      <c r="C2430" s="255"/>
      <c r="D2430" s="245" t="s">
        <v>211</v>
      </c>
      <c r="E2430" s="256" t="s">
        <v>1</v>
      </c>
      <c r="F2430" s="257" t="s">
        <v>2720</v>
      </c>
      <c r="G2430" s="255"/>
      <c r="H2430" s="258">
        <v>223.66200000000001</v>
      </c>
      <c r="I2430" s="259"/>
      <c r="J2430" s="255"/>
      <c r="K2430" s="255"/>
      <c r="L2430" s="260"/>
      <c r="M2430" s="261"/>
      <c r="N2430" s="262"/>
      <c r="O2430" s="262"/>
      <c r="P2430" s="262"/>
      <c r="Q2430" s="262"/>
      <c r="R2430" s="262"/>
      <c r="S2430" s="262"/>
      <c r="T2430" s="26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4" t="s">
        <v>211</v>
      </c>
      <c r="AU2430" s="264" t="s">
        <v>82</v>
      </c>
      <c r="AV2430" s="14" t="s">
        <v>82</v>
      </c>
      <c r="AW2430" s="14" t="s">
        <v>30</v>
      </c>
      <c r="AX2430" s="14" t="s">
        <v>73</v>
      </c>
      <c r="AY2430" s="264" t="s">
        <v>202</v>
      </c>
    </row>
    <row r="2431" s="14" customFormat="1">
      <c r="A2431" s="14"/>
      <c r="B2431" s="254"/>
      <c r="C2431" s="255"/>
      <c r="D2431" s="245" t="s">
        <v>211</v>
      </c>
      <c r="E2431" s="256" t="s">
        <v>1</v>
      </c>
      <c r="F2431" s="257" t="s">
        <v>2721</v>
      </c>
      <c r="G2431" s="255"/>
      <c r="H2431" s="258">
        <v>68.459000000000003</v>
      </c>
      <c r="I2431" s="259"/>
      <c r="J2431" s="255"/>
      <c r="K2431" s="255"/>
      <c r="L2431" s="260"/>
      <c r="M2431" s="261"/>
      <c r="N2431" s="262"/>
      <c r="O2431" s="262"/>
      <c r="P2431" s="262"/>
      <c r="Q2431" s="262"/>
      <c r="R2431" s="262"/>
      <c r="S2431" s="262"/>
      <c r="T2431" s="26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4" t="s">
        <v>211</v>
      </c>
      <c r="AU2431" s="264" t="s">
        <v>82</v>
      </c>
      <c r="AV2431" s="14" t="s">
        <v>82</v>
      </c>
      <c r="AW2431" s="14" t="s">
        <v>30</v>
      </c>
      <c r="AX2431" s="14" t="s">
        <v>73</v>
      </c>
      <c r="AY2431" s="264" t="s">
        <v>202</v>
      </c>
    </row>
    <row r="2432" s="13" customFormat="1">
      <c r="A2432" s="13"/>
      <c r="B2432" s="243"/>
      <c r="C2432" s="244"/>
      <c r="D2432" s="245" t="s">
        <v>211</v>
      </c>
      <c r="E2432" s="246" t="s">
        <v>1</v>
      </c>
      <c r="F2432" s="247" t="s">
        <v>2722</v>
      </c>
      <c r="G2432" s="244"/>
      <c r="H2432" s="246" t="s">
        <v>1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3" t="s">
        <v>211</v>
      </c>
      <c r="AU2432" s="253" t="s">
        <v>82</v>
      </c>
      <c r="AV2432" s="13" t="s">
        <v>80</v>
      </c>
      <c r="AW2432" s="13" t="s">
        <v>30</v>
      </c>
      <c r="AX2432" s="13" t="s">
        <v>73</v>
      </c>
      <c r="AY2432" s="253" t="s">
        <v>202</v>
      </c>
    </row>
    <row r="2433" s="14" customFormat="1">
      <c r="A2433" s="14"/>
      <c r="B2433" s="254"/>
      <c r="C2433" s="255"/>
      <c r="D2433" s="245" t="s">
        <v>211</v>
      </c>
      <c r="E2433" s="256" t="s">
        <v>1</v>
      </c>
      <c r="F2433" s="257" t="s">
        <v>2723</v>
      </c>
      <c r="G2433" s="255"/>
      <c r="H2433" s="258">
        <v>366.33300000000003</v>
      </c>
      <c r="I2433" s="259"/>
      <c r="J2433" s="255"/>
      <c r="K2433" s="255"/>
      <c r="L2433" s="260"/>
      <c r="M2433" s="261"/>
      <c r="N2433" s="262"/>
      <c r="O2433" s="262"/>
      <c r="P2433" s="262"/>
      <c r="Q2433" s="262"/>
      <c r="R2433" s="262"/>
      <c r="S2433" s="262"/>
      <c r="T2433" s="26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4" t="s">
        <v>211</v>
      </c>
      <c r="AU2433" s="264" t="s">
        <v>82</v>
      </c>
      <c r="AV2433" s="14" t="s">
        <v>82</v>
      </c>
      <c r="AW2433" s="14" t="s">
        <v>30</v>
      </c>
      <c r="AX2433" s="14" t="s">
        <v>73</v>
      </c>
      <c r="AY2433" s="264" t="s">
        <v>202</v>
      </c>
    </row>
    <row r="2434" s="13" customFormat="1">
      <c r="A2434" s="13"/>
      <c r="B2434" s="243"/>
      <c r="C2434" s="244"/>
      <c r="D2434" s="245" t="s">
        <v>211</v>
      </c>
      <c r="E2434" s="246" t="s">
        <v>1</v>
      </c>
      <c r="F2434" s="247" t="s">
        <v>2724</v>
      </c>
      <c r="G2434" s="244"/>
      <c r="H2434" s="246" t="s">
        <v>1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3" t="s">
        <v>211</v>
      </c>
      <c r="AU2434" s="253" t="s">
        <v>82</v>
      </c>
      <c r="AV2434" s="13" t="s">
        <v>80</v>
      </c>
      <c r="AW2434" s="13" t="s">
        <v>30</v>
      </c>
      <c r="AX2434" s="13" t="s">
        <v>73</v>
      </c>
      <c r="AY2434" s="253" t="s">
        <v>202</v>
      </c>
    </row>
    <row r="2435" s="14" customFormat="1">
      <c r="A2435" s="14"/>
      <c r="B2435" s="254"/>
      <c r="C2435" s="255"/>
      <c r="D2435" s="245" t="s">
        <v>211</v>
      </c>
      <c r="E2435" s="256" t="s">
        <v>1</v>
      </c>
      <c r="F2435" s="257" t="s">
        <v>2725</v>
      </c>
      <c r="G2435" s="255"/>
      <c r="H2435" s="258">
        <v>-119.739</v>
      </c>
      <c r="I2435" s="259"/>
      <c r="J2435" s="255"/>
      <c r="K2435" s="255"/>
      <c r="L2435" s="260"/>
      <c r="M2435" s="261"/>
      <c r="N2435" s="262"/>
      <c r="O2435" s="262"/>
      <c r="P2435" s="262"/>
      <c r="Q2435" s="262"/>
      <c r="R2435" s="262"/>
      <c r="S2435" s="262"/>
      <c r="T2435" s="263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4" t="s">
        <v>211</v>
      </c>
      <c r="AU2435" s="264" t="s">
        <v>82</v>
      </c>
      <c r="AV2435" s="14" t="s">
        <v>82</v>
      </c>
      <c r="AW2435" s="14" t="s">
        <v>30</v>
      </c>
      <c r="AX2435" s="14" t="s">
        <v>73</v>
      </c>
      <c r="AY2435" s="264" t="s">
        <v>202</v>
      </c>
    </row>
    <row r="2436" s="15" customFormat="1">
      <c r="A2436" s="15"/>
      <c r="B2436" s="265"/>
      <c r="C2436" s="266"/>
      <c r="D2436" s="245" t="s">
        <v>211</v>
      </c>
      <c r="E2436" s="267" t="s">
        <v>1</v>
      </c>
      <c r="F2436" s="268" t="s">
        <v>222</v>
      </c>
      <c r="G2436" s="266"/>
      <c r="H2436" s="269">
        <v>1627.3040000000001</v>
      </c>
      <c r="I2436" s="270"/>
      <c r="J2436" s="266"/>
      <c r="K2436" s="266"/>
      <c r="L2436" s="271"/>
      <c r="M2436" s="272"/>
      <c r="N2436" s="273"/>
      <c r="O2436" s="273"/>
      <c r="P2436" s="273"/>
      <c r="Q2436" s="273"/>
      <c r="R2436" s="273"/>
      <c r="S2436" s="273"/>
      <c r="T2436" s="274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5" t="s">
        <v>211</v>
      </c>
      <c r="AU2436" s="275" t="s">
        <v>82</v>
      </c>
      <c r="AV2436" s="15" t="s">
        <v>209</v>
      </c>
      <c r="AW2436" s="15" t="s">
        <v>30</v>
      </c>
      <c r="AX2436" s="15" t="s">
        <v>80</v>
      </c>
      <c r="AY2436" s="275" t="s">
        <v>202</v>
      </c>
    </row>
    <row r="2437" s="12" customFormat="1" ht="22.8" customHeight="1">
      <c r="A2437" s="12"/>
      <c r="B2437" s="214"/>
      <c r="C2437" s="215"/>
      <c r="D2437" s="216" t="s">
        <v>72</v>
      </c>
      <c r="E2437" s="228" t="s">
        <v>2726</v>
      </c>
      <c r="F2437" s="228" t="s">
        <v>2727</v>
      </c>
      <c r="G2437" s="215"/>
      <c r="H2437" s="215"/>
      <c r="I2437" s="218"/>
      <c r="J2437" s="229">
        <f>BK2437</f>
        <v>0</v>
      </c>
      <c r="K2437" s="215"/>
      <c r="L2437" s="220"/>
      <c r="M2437" s="221"/>
      <c r="N2437" s="222"/>
      <c r="O2437" s="222"/>
      <c r="P2437" s="223">
        <f>SUM(P2438:P2439)</f>
        <v>0</v>
      </c>
      <c r="Q2437" s="222"/>
      <c r="R2437" s="223">
        <f>SUM(R2438:R2439)</f>
        <v>0</v>
      </c>
      <c r="S2437" s="222"/>
      <c r="T2437" s="224">
        <f>SUM(T2438:T2439)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25" t="s">
        <v>82</v>
      </c>
      <c r="AT2437" s="226" t="s">
        <v>72</v>
      </c>
      <c r="AU2437" s="226" t="s">
        <v>80</v>
      </c>
      <c r="AY2437" s="225" t="s">
        <v>202</v>
      </c>
      <c r="BK2437" s="227">
        <f>SUM(BK2438:BK2439)</f>
        <v>0</v>
      </c>
    </row>
    <row r="2438" s="2" customFormat="1" ht="16.5" customHeight="1">
      <c r="A2438" s="40"/>
      <c r="B2438" s="41"/>
      <c r="C2438" s="230" t="s">
        <v>2728</v>
      </c>
      <c r="D2438" s="230" t="s">
        <v>204</v>
      </c>
      <c r="E2438" s="231" t="s">
        <v>2729</v>
      </c>
      <c r="F2438" s="232" t="s">
        <v>2730</v>
      </c>
      <c r="G2438" s="233" t="s">
        <v>1085</v>
      </c>
      <c r="H2438" s="234">
        <v>1</v>
      </c>
      <c r="I2438" s="235"/>
      <c r="J2438" s="236">
        <f>ROUND(I2438*H2438,2)</f>
        <v>0</v>
      </c>
      <c r="K2438" s="232" t="s">
        <v>2731</v>
      </c>
      <c r="L2438" s="46"/>
      <c r="M2438" s="237" t="s">
        <v>1</v>
      </c>
      <c r="N2438" s="238" t="s">
        <v>38</v>
      </c>
      <c r="O2438" s="93"/>
      <c r="P2438" s="239">
        <f>O2438*H2438</f>
        <v>0</v>
      </c>
      <c r="Q2438" s="239">
        <v>0</v>
      </c>
      <c r="R2438" s="239">
        <f>Q2438*H2438</f>
        <v>0</v>
      </c>
      <c r="S2438" s="239">
        <v>0</v>
      </c>
      <c r="T2438" s="240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41" t="s">
        <v>317</v>
      </c>
      <c r="AT2438" s="241" t="s">
        <v>204</v>
      </c>
      <c r="AU2438" s="241" t="s">
        <v>82</v>
      </c>
      <c r="AY2438" s="19" t="s">
        <v>202</v>
      </c>
      <c r="BE2438" s="242">
        <f>IF(N2438="základní",J2438,0)</f>
        <v>0</v>
      </c>
      <c r="BF2438" s="242">
        <f>IF(N2438="snížená",J2438,0)</f>
        <v>0</v>
      </c>
      <c r="BG2438" s="242">
        <f>IF(N2438="zákl. přenesená",J2438,0)</f>
        <v>0</v>
      </c>
      <c r="BH2438" s="242">
        <f>IF(N2438="sníž. přenesená",J2438,0)</f>
        <v>0</v>
      </c>
      <c r="BI2438" s="242">
        <f>IF(N2438="nulová",J2438,0)</f>
        <v>0</v>
      </c>
      <c r="BJ2438" s="19" t="s">
        <v>80</v>
      </c>
      <c r="BK2438" s="242">
        <f>ROUND(I2438*H2438,2)</f>
        <v>0</v>
      </c>
      <c r="BL2438" s="19" t="s">
        <v>317</v>
      </c>
      <c r="BM2438" s="241" t="s">
        <v>2732</v>
      </c>
    </row>
    <row r="2439" s="2" customFormat="1">
      <c r="A2439" s="40"/>
      <c r="B2439" s="41"/>
      <c r="C2439" s="42"/>
      <c r="D2439" s="245" t="s">
        <v>586</v>
      </c>
      <c r="E2439" s="42"/>
      <c r="F2439" s="297" t="s">
        <v>2733</v>
      </c>
      <c r="G2439" s="42"/>
      <c r="H2439" s="42"/>
      <c r="I2439" s="298"/>
      <c r="J2439" s="42"/>
      <c r="K2439" s="42"/>
      <c r="L2439" s="46"/>
      <c r="M2439" s="302"/>
      <c r="N2439" s="303"/>
      <c r="O2439" s="304"/>
      <c r="P2439" s="304"/>
      <c r="Q2439" s="304"/>
      <c r="R2439" s="304"/>
      <c r="S2439" s="304"/>
      <c r="T2439" s="305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9" t="s">
        <v>586</v>
      </c>
      <c r="AU2439" s="19" t="s">
        <v>82</v>
      </c>
    </row>
    <row r="2440" s="2" customFormat="1" ht="6.96" customHeight="1">
      <c r="A2440" s="40"/>
      <c r="B2440" s="68"/>
      <c r="C2440" s="69"/>
      <c r="D2440" s="69"/>
      <c r="E2440" s="69"/>
      <c r="F2440" s="69"/>
      <c r="G2440" s="69"/>
      <c r="H2440" s="69"/>
      <c r="I2440" s="69"/>
      <c r="J2440" s="69"/>
      <c r="K2440" s="69"/>
      <c r="L2440" s="46"/>
      <c r="M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</row>
  </sheetData>
  <sheetProtection sheet="1" autoFilter="0" formatColumns="0" formatRows="0" objects="1" scenarios="1" spinCount="100000" saltValue="07SL3C/8s/VXdPnTdsqZK8/kaIsHHaagWLxJ6qL7KgSfI9yXwvhmhkZkpwFxvErZptxpeyDc7Wpu7Xd+z6C7yA==" hashValue="ltvHQNOWfaVmh5y/2tVdRs7DIrWEPYq8PXd/gFcXKizvCXsXML8ewjNqSlkpLjjMHJH3GKap+UUnXNib8TBb6Q==" algorithmName="SHA-512" password="CC35"/>
  <autoFilter ref="C151:K24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8:H138"/>
    <mergeCell ref="E142:H142"/>
    <mergeCell ref="E140:H140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2734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ROUND((SUM(BE138:BE246)),  2)</f>
        <v>0</v>
      </c>
      <c r="G37" s="40"/>
      <c r="H37" s="40"/>
      <c r="I37" s="167">
        <v>0.20999999999999999</v>
      </c>
      <c r="J37" s="166">
        <f>ROUND(((SUM(BE138:BE246))*I37),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ROUND((SUM(BF138:BF246)),  2)</f>
        <v>0</v>
      </c>
      <c r="G38" s="40"/>
      <c r="H38" s="40"/>
      <c r="I38" s="167">
        <v>0.14999999999999999</v>
      </c>
      <c r="J38" s="166">
        <f>ROUND(((SUM(BF138:BF246))*I38),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ROUND((SUM(BG138:BG246)),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ROUND((SUM(BH138:BH246)),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ROUND((SUM(BI138:BI246)),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Objekt č.p.791 (1/4) - Bourací práce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165</v>
      </c>
      <c r="E102" s="200"/>
      <c r="F102" s="200"/>
      <c r="G102" s="200"/>
      <c r="H102" s="200"/>
      <c r="I102" s="200"/>
      <c r="J102" s="201">
        <f>J140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166</v>
      </c>
      <c r="E103" s="200"/>
      <c r="F103" s="200"/>
      <c r="G103" s="200"/>
      <c r="H103" s="200"/>
      <c r="I103" s="200"/>
      <c r="J103" s="201">
        <f>J179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168</v>
      </c>
      <c r="E104" s="195"/>
      <c r="F104" s="195"/>
      <c r="G104" s="195"/>
      <c r="H104" s="195"/>
      <c r="I104" s="195"/>
      <c r="J104" s="196">
        <f>J191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J192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174</v>
      </c>
      <c r="E106" s="200"/>
      <c r="F106" s="200"/>
      <c r="G106" s="200"/>
      <c r="H106" s="200"/>
      <c r="I106" s="200"/>
      <c r="J106" s="201">
        <f>J208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175</v>
      </c>
      <c r="E107" s="200"/>
      <c r="F107" s="200"/>
      <c r="G107" s="200"/>
      <c r="H107" s="200"/>
      <c r="I107" s="200"/>
      <c r="J107" s="201">
        <f>J212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176</v>
      </c>
      <c r="E108" s="200"/>
      <c r="F108" s="200"/>
      <c r="G108" s="200"/>
      <c r="H108" s="200"/>
      <c r="I108" s="200"/>
      <c r="J108" s="201">
        <f>J224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178</v>
      </c>
      <c r="E109" s="200"/>
      <c r="F109" s="200"/>
      <c r="G109" s="200"/>
      <c r="H109" s="200"/>
      <c r="I109" s="200"/>
      <c r="J109" s="201">
        <f>J227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179</v>
      </c>
      <c r="E110" s="200"/>
      <c r="F110" s="200"/>
      <c r="G110" s="200"/>
      <c r="H110" s="200"/>
      <c r="I110" s="200"/>
      <c r="J110" s="201">
        <f>J231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2740</v>
      </c>
      <c r="E111" s="200"/>
      <c r="F111" s="200"/>
      <c r="G111" s="200"/>
      <c r="H111" s="200"/>
      <c r="I111" s="200"/>
      <c r="J111" s="201">
        <f>J235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2741</v>
      </c>
      <c r="E112" s="195"/>
      <c r="F112" s="195"/>
      <c r="G112" s="195"/>
      <c r="H112" s="195"/>
      <c r="I112" s="195"/>
      <c r="J112" s="196">
        <f>J242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2742</v>
      </c>
      <c r="E113" s="200"/>
      <c r="F113" s="200"/>
      <c r="G113" s="200"/>
      <c r="H113" s="200"/>
      <c r="I113" s="200"/>
      <c r="J113" s="201">
        <f>J243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2743</v>
      </c>
      <c r="E114" s="200"/>
      <c r="F114" s="200"/>
      <c r="G114" s="200"/>
      <c r="H114" s="200"/>
      <c r="I114" s="200"/>
      <c r="J114" s="201">
        <f>J245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187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Kostelec n. Orlicí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148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1" customFormat="1" ht="16.5" customHeight="1">
      <c r="B126" s="23"/>
      <c r="C126" s="24"/>
      <c r="D126" s="24"/>
      <c r="E126" s="186" t="s">
        <v>149</v>
      </c>
      <c r="F126" s="24"/>
      <c r="G126" s="24"/>
      <c r="H126" s="24"/>
      <c r="I126" s="24"/>
      <c r="J126" s="24"/>
      <c r="K126" s="24"/>
      <c r="L126" s="22"/>
    </row>
    <row r="127" s="1" customFormat="1" ht="12" customHeight="1">
      <c r="B127" s="23"/>
      <c r="C127" s="34" t="s">
        <v>150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23.25" customHeight="1">
      <c r="A128" s="40"/>
      <c r="B128" s="41"/>
      <c r="C128" s="42"/>
      <c r="D128" s="42"/>
      <c r="E128" s="187" t="s">
        <v>151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152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Objekt č.p.791 (1/4) - Bourací práce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F16</f>
        <v>ul. Komenského 791, Kostelec nad Orlicí, 517 41</v>
      </c>
      <c r="G132" s="42"/>
      <c r="H132" s="42"/>
      <c r="I132" s="34" t="s">
        <v>22</v>
      </c>
      <c r="J132" s="81" t="str">
        <f>IF(J16="","",J16)</f>
        <v>18. 1. 2023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40.05" customHeight="1">
      <c r="A134" s="40"/>
      <c r="B134" s="41"/>
      <c r="C134" s="34" t="s">
        <v>24</v>
      </c>
      <c r="D134" s="42"/>
      <c r="E134" s="42"/>
      <c r="F134" s="29" t="str">
        <f>E19</f>
        <v>Královéhradecký kraj, Pivovarské náměstí 1245</v>
      </c>
      <c r="G134" s="42"/>
      <c r="H134" s="42"/>
      <c r="I134" s="34" t="s">
        <v>29</v>
      </c>
      <c r="J134" s="38" t="str">
        <f>E25</f>
        <v xml:space="preserve">DIGITRONIC CZ  s.r.o., Šimkova 904, Hradec Králové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27</v>
      </c>
      <c r="D135" s="42"/>
      <c r="E135" s="42"/>
      <c r="F135" s="29" t="str">
        <f>IF(E22="","",E22)</f>
        <v>Vyplň údaj</v>
      </c>
      <c r="G135" s="42"/>
      <c r="H135" s="42"/>
      <c r="I135" s="34" t="s">
        <v>31</v>
      </c>
      <c r="J135" s="38" t="str">
        <f>E28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3"/>
      <c r="B137" s="204"/>
      <c r="C137" s="205" t="s">
        <v>188</v>
      </c>
      <c r="D137" s="206" t="s">
        <v>58</v>
      </c>
      <c r="E137" s="206" t="s">
        <v>54</v>
      </c>
      <c r="F137" s="206" t="s">
        <v>55</v>
      </c>
      <c r="G137" s="206" t="s">
        <v>189</v>
      </c>
      <c r="H137" s="206" t="s">
        <v>190</v>
      </c>
      <c r="I137" s="206" t="s">
        <v>191</v>
      </c>
      <c r="J137" s="206" t="s">
        <v>156</v>
      </c>
      <c r="K137" s="207" t="s">
        <v>192</v>
      </c>
      <c r="L137" s="208"/>
      <c r="M137" s="102" t="s">
        <v>1</v>
      </c>
      <c r="N137" s="103" t="s">
        <v>37</v>
      </c>
      <c r="O137" s="103" t="s">
        <v>193</v>
      </c>
      <c r="P137" s="103" t="s">
        <v>194</v>
      </c>
      <c r="Q137" s="103" t="s">
        <v>195</v>
      </c>
      <c r="R137" s="103" t="s">
        <v>196</v>
      </c>
      <c r="S137" s="103" t="s">
        <v>197</v>
      </c>
      <c r="T137" s="104" t="s">
        <v>198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</row>
    <row r="138" s="2" customFormat="1" ht="22.8" customHeight="1">
      <c r="A138" s="40"/>
      <c r="B138" s="41"/>
      <c r="C138" s="109" t="s">
        <v>199</v>
      </c>
      <c r="D138" s="42"/>
      <c r="E138" s="42"/>
      <c r="F138" s="42"/>
      <c r="G138" s="42"/>
      <c r="H138" s="42"/>
      <c r="I138" s="42"/>
      <c r="J138" s="209">
        <f>BK138</f>
        <v>0</v>
      </c>
      <c r="K138" s="42"/>
      <c r="L138" s="46"/>
      <c r="M138" s="105"/>
      <c r="N138" s="210"/>
      <c r="O138" s="106"/>
      <c r="P138" s="211">
        <f>P139+P191+P242</f>
        <v>0</v>
      </c>
      <c r="Q138" s="106"/>
      <c r="R138" s="211">
        <f>R139+R191+R242</f>
        <v>0</v>
      </c>
      <c r="S138" s="106"/>
      <c r="T138" s="212">
        <f>T139+T191+T242</f>
        <v>225.89682965999998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72</v>
      </c>
      <c r="AU138" s="19" t="s">
        <v>158</v>
      </c>
      <c r="BK138" s="213">
        <f>BK139+BK191+BK242</f>
        <v>0</v>
      </c>
    </row>
    <row r="139" s="12" customFormat="1" ht="25.92" customHeight="1">
      <c r="A139" s="12"/>
      <c r="B139" s="214"/>
      <c r="C139" s="215"/>
      <c r="D139" s="216" t="s">
        <v>72</v>
      </c>
      <c r="E139" s="217" t="s">
        <v>200</v>
      </c>
      <c r="F139" s="217" t="s">
        <v>201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P140+P179</f>
        <v>0</v>
      </c>
      <c r="Q139" s="222"/>
      <c r="R139" s="223">
        <f>R140+R179</f>
        <v>0</v>
      </c>
      <c r="S139" s="222"/>
      <c r="T139" s="224">
        <f>T140+T179</f>
        <v>216.77040699999998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80</v>
      </c>
      <c r="AT139" s="226" t="s">
        <v>72</v>
      </c>
      <c r="AU139" s="226" t="s">
        <v>73</v>
      </c>
      <c r="AY139" s="225" t="s">
        <v>202</v>
      </c>
      <c r="BK139" s="227">
        <f>BK140+BK179</f>
        <v>0</v>
      </c>
    </row>
    <row r="140" s="12" customFormat="1" ht="22.8" customHeight="1">
      <c r="A140" s="12"/>
      <c r="B140" s="214"/>
      <c r="C140" s="215"/>
      <c r="D140" s="216" t="s">
        <v>72</v>
      </c>
      <c r="E140" s="228" t="s">
        <v>274</v>
      </c>
      <c r="F140" s="228" t="s">
        <v>1088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SUM(P141:P178)</f>
        <v>0</v>
      </c>
      <c r="Q140" s="222"/>
      <c r="R140" s="223">
        <f>SUM(R141:R178)</f>
        <v>0</v>
      </c>
      <c r="S140" s="222"/>
      <c r="T140" s="224">
        <f>SUM(T141:T178)</f>
        <v>216.77040699999998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80</v>
      </c>
      <c r="AT140" s="226" t="s">
        <v>72</v>
      </c>
      <c r="AU140" s="226" t="s">
        <v>80</v>
      </c>
      <c r="AY140" s="225" t="s">
        <v>202</v>
      </c>
      <c r="BK140" s="227">
        <f>SUM(BK141:BK178)</f>
        <v>0</v>
      </c>
    </row>
    <row r="141" s="2" customFormat="1" ht="24.15" customHeight="1">
      <c r="A141" s="40"/>
      <c r="B141" s="41"/>
      <c r="C141" s="230" t="s">
        <v>80</v>
      </c>
      <c r="D141" s="230" t="s">
        <v>204</v>
      </c>
      <c r="E141" s="231" t="s">
        <v>2744</v>
      </c>
      <c r="F141" s="232" t="s">
        <v>2745</v>
      </c>
      <c r="G141" s="233" t="s">
        <v>207</v>
      </c>
      <c r="H141" s="234">
        <v>23.969999999999999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1.8</v>
      </c>
      <c r="T141" s="240">
        <f>S141*H141</f>
        <v>43.146000000000001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209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2746</v>
      </c>
    </row>
    <row r="142" s="13" customFormat="1">
      <c r="A142" s="13"/>
      <c r="B142" s="243"/>
      <c r="C142" s="244"/>
      <c r="D142" s="245" t="s">
        <v>211</v>
      </c>
      <c r="E142" s="246" t="s">
        <v>1</v>
      </c>
      <c r="F142" s="247" t="s">
        <v>2747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211</v>
      </c>
      <c r="AU142" s="253" t="s">
        <v>82</v>
      </c>
      <c r="AV142" s="13" t="s">
        <v>80</v>
      </c>
      <c r="AW142" s="13" t="s">
        <v>30</v>
      </c>
      <c r="AX142" s="13" t="s">
        <v>73</v>
      </c>
      <c r="AY142" s="253" t="s">
        <v>202</v>
      </c>
    </row>
    <row r="143" s="14" customFormat="1">
      <c r="A143" s="14"/>
      <c r="B143" s="254"/>
      <c r="C143" s="255"/>
      <c r="D143" s="245" t="s">
        <v>211</v>
      </c>
      <c r="E143" s="256" t="s">
        <v>1</v>
      </c>
      <c r="F143" s="257" t="s">
        <v>2748</v>
      </c>
      <c r="G143" s="255"/>
      <c r="H143" s="258">
        <v>14.1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211</v>
      </c>
      <c r="AU143" s="264" t="s">
        <v>82</v>
      </c>
      <c r="AV143" s="14" t="s">
        <v>82</v>
      </c>
      <c r="AW143" s="14" t="s">
        <v>30</v>
      </c>
      <c r="AX143" s="14" t="s">
        <v>73</v>
      </c>
      <c r="AY143" s="264" t="s">
        <v>202</v>
      </c>
    </row>
    <row r="144" s="13" customFormat="1">
      <c r="A144" s="13"/>
      <c r="B144" s="243"/>
      <c r="C144" s="244"/>
      <c r="D144" s="245" t="s">
        <v>211</v>
      </c>
      <c r="E144" s="246" t="s">
        <v>1</v>
      </c>
      <c r="F144" s="247" t="s">
        <v>2749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211</v>
      </c>
      <c r="AU144" s="253" t="s">
        <v>82</v>
      </c>
      <c r="AV144" s="13" t="s">
        <v>80</v>
      </c>
      <c r="AW144" s="13" t="s">
        <v>30</v>
      </c>
      <c r="AX144" s="13" t="s">
        <v>73</v>
      </c>
      <c r="AY144" s="253" t="s">
        <v>202</v>
      </c>
    </row>
    <row r="145" s="14" customFormat="1">
      <c r="A145" s="14"/>
      <c r="B145" s="254"/>
      <c r="C145" s="255"/>
      <c r="D145" s="245" t="s">
        <v>211</v>
      </c>
      <c r="E145" s="256" t="s">
        <v>1</v>
      </c>
      <c r="F145" s="257" t="s">
        <v>2750</v>
      </c>
      <c r="G145" s="255"/>
      <c r="H145" s="258">
        <v>9.8699999999999992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211</v>
      </c>
      <c r="AU145" s="264" t="s">
        <v>82</v>
      </c>
      <c r="AV145" s="14" t="s">
        <v>82</v>
      </c>
      <c r="AW145" s="14" t="s">
        <v>30</v>
      </c>
      <c r="AX145" s="14" t="s">
        <v>73</v>
      </c>
      <c r="AY145" s="264" t="s">
        <v>202</v>
      </c>
    </row>
    <row r="146" s="15" customFormat="1">
      <c r="A146" s="15"/>
      <c r="B146" s="265"/>
      <c r="C146" s="266"/>
      <c r="D146" s="245" t="s">
        <v>211</v>
      </c>
      <c r="E146" s="267" t="s">
        <v>1</v>
      </c>
      <c r="F146" s="268" t="s">
        <v>222</v>
      </c>
      <c r="G146" s="266"/>
      <c r="H146" s="269">
        <v>23.969999999999999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211</v>
      </c>
      <c r="AU146" s="275" t="s">
        <v>82</v>
      </c>
      <c r="AV146" s="15" t="s">
        <v>209</v>
      </c>
      <c r="AW146" s="15" t="s">
        <v>30</v>
      </c>
      <c r="AX146" s="15" t="s">
        <v>80</v>
      </c>
      <c r="AY146" s="275" t="s">
        <v>202</v>
      </c>
    </row>
    <row r="147" s="2" customFormat="1" ht="24.15" customHeight="1">
      <c r="A147" s="40"/>
      <c r="B147" s="41"/>
      <c r="C147" s="230" t="s">
        <v>82</v>
      </c>
      <c r="D147" s="230" t="s">
        <v>204</v>
      </c>
      <c r="E147" s="231" t="s">
        <v>1199</v>
      </c>
      <c r="F147" s="232" t="s">
        <v>1200</v>
      </c>
      <c r="G147" s="233" t="s">
        <v>254</v>
      </c>
      <c r="H147" s="234">
        <v>2.7639999999999998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0.037999999999999999</v>
      </c>
      <c r="T147" s="240">
        <f>S147*H147</f>
        <v>0.10503199999999999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2751</v>
      </c>
    </row>
    <row r="148" s="14" customFormat="1">
      <c r="A148" s="14"/>
      <c r="B148" s="254"/>
      <c r="C148" s="255"/>
      <c r="D148" s="245" t="s">
        <v>211</v>
      </c>
      <c r="E148" s="256" t="s">
        <v>1</v>
      </c>
      <c r="F148" s="257" t="s">
        <v>2752</v>
      </c>
      <c r="G148" s="255"/>
      <c r="H148" s="258">
        <v>1.1699999999999999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211</v>
      </c>
      <c r="AU148" s="264" t="s">
        <v>82</v>
      </c>
      <c r="AV148" s="14" t="s">
        <v>82</v>
      </c>
      <c r="AW148" s="14" t="s">
        <v>30</v>
      </c>
      <c r="AX148" s="14" t="s">
        <v>73</v>
      </c>
      <c r="AY148" s="264" t="s">
        <v>202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2753</v>
      </c>
      <c r="G149" s="255"/>
      <c r="H149" s="258">
        <v>0.88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82</v>
      </c>
      <c r="AV149" s="14" t="s">
        <v>82</v>
      </c>
      <c r="AW149" s="14" t="s">
        <v>30</v>
      </c>
      <c r="AX149" s="14" t="s">
        <v>73</v>
      </c>
      <c r="AY149" s="264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2754</v>
      </c>
      <c r="G150" s="255"/>
      <c r="H150" s="258">
        <v>0.71399999999999997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5" customFormat="1">
      <c r="A151" s="15"/>
      <c r="B151" s="265"/>
      <c r="C151" s="266"/>
      <c r="D151" s="245" t="s">
        <v>211</v>
      </c>
      <c r="E151" s="267" t="s">
        <v>1</v>
      </c>
      <c r="F151" s="268" t="s">
        <v>222</v>
      </c>
      <c r="G151" s="266"/>
      <c r="H151" s="269">
        <v>2.7639999999999998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211</v>
      </c>
      <c r="AU151" s="275" t="s">
        <v>82</v>
      </c>
      <c r="AV151" s="15" t="s">
        <v>209</v>
      </c>
      <c r="AW151" s="15" t="s">
        <v>30</v>
      </c>
      <c r="AX151" s="15" t="s">
        <v>80</v>
      </c>
      <c r="AY151" s="275" t="s">
        <v>202</v>
      </c>
    </row>
    <row r="152" s="2" customFormat="1" ht="21.75" customHeight="1">
      <c r="A152" s="40"/>
      <c r="B152" s="41"/>
      <c r="C152" s="230" t="s">
        <v>90</v>
      </c>
      <c r="D152" s="230" t="s">
        <v>204</v>
      </c>
      <c r="E152" s="231" t="s">
        <v>2755</v>
      </c>
      <c r="F152" s="232" t="s">
        <v>2756</v>
      </c>
      <c r="G152" s="233" t="s">
        <v>254</v>
      </c>
      <c r="H152" s="234">
        <v>5.548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0.087999999999999995</v>
      </c>
      <c r="T152" s="240">
        <f>S152*H152</f>
        <v>0.48822399999999999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2757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2758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2759</v>
      </c>
      <c r="G154" s="255"/>
      <c r="H154" s="258">
        <v>3.7629999999999999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73</v>
      </c>
      <c r="AY154" s="264" t="s">
        <v>202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2760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2761</v>
      </c>
      <c r="G156" s="255"/>
      <c r="H156" s="258">
        <v>1.7849999999999999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5.548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24.15" customHeight="1">
      <c r="A158" s="40"/>
      <c r="B158" s="41"/>
      <c r="C158" s="230" t="s">
        <v>209</v>
      </c>
      <c r="D158" s="230" t="s">
        <v>204</v>
      </c>
      <c r="E158" s="231" t="s">
        <v>2762</v>
      </c>
      <c r="F158" s="232" t="s">
        <v>2763</v>
      </c>
      <c r="G158" s="233" t="s">
        <v>254</v>
      </c>
      <c r="H158" s="234">
        <v>2.2429999999999999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0.041000000000000002</v>
      </c>
      <c r="T158" s="240">
        <f>S158*H158</f>
        <v>0.091963000000000003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2764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2765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2766</v>
      </c>
      <c r="G160" s="255"/>
      <c r="H160" s="258">
        <v>2.2429999999999999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5" customFormat="1">
      <c r="A161" s="15"/>
      <c r="B161" s="265"/>
      <c r="C161" s="266"/>
      <c r="D161" s="245" t="s">
        <v>211</v>
      </c>
      <c r="E161" s="267" t="s">
        <v>1</v>
      </c>
      <c r="F161" s="268" t="s">
        <v>222</v>
      </c>
      <c r="G161" s="266"/>
      <c r="H161" s="269">
        <v>2.2429999999999999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211</v>
      </c>
      <c r="AU161" s="275" t="s">
        <v>82</v>
      </c>
      <c r="AV161" s="15" t="s">
        <v>209</v>
      </c>
      <c r="AW161" s="15" t="s">
        <v>30</v>
      </c>
      <c r="AX161" s="15" t="s">
        <v>80</v>
      </c>
      <c r="AY161" s="275" t="s">
        <v>202</v>
      </c>
    </row>
    <row r="162" s="2" customFormat="1" ht="24.15" customHeight="1">
      <c r="A162" s="40"/>
      <c r="B162" s="41"/>
      <c r="C162" s="230" t="s">
        <v>251</v>
      </c>
      <c r="D162" s="230" t="s">
        <v>204</v>
      </c>
      <c r="E162" s="231" t="s">
        <v>2767</v>
      </c>
      <c r="F162" s="232" t="s">
        <v>2768</v>
      </c>
      <c r="G162" s="233" t="s">
        <v>207</v>
      </c>
      <c r="H162" s="234">
        <v>86.296999999999997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2.004</v>
      </c>
      <c r="T162" s="240">
        <f>S162*H162</f>
        <v>172.939188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2769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2770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2771</v>
      </c>
      <c r="G164" s="255"/>
      <c r="H164" s="258">
        <v>40.630000000000003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2772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2773</v>
      </c>
      <c r="G166" s="255"/>
      <c r="H166" s="258">
        <v>5.9130000000000003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73</v>
      </c>
      <c r="AY166" s="264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2774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2775</v>
      </c>
      <c r="G168" s="255"/>
      <c r="H168" s="258">
        <v>4.5049999999999999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2776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2777</v>
      </c>
      <c r="G170" s="255"/>
      <c r="H170" s="258">
        <v>2.0409999999999999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2778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2779</v>
      </c>
      <c r="G172" s="255"/>
      <c r="H172" s="258">
        <v>8.4779999999999998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2780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2781</v>
      </c>
      <c r="G174" s="255"/>
      <c r="H174" s="258">
        <v>4.0279999999999996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2782</v>
      </c>
      <c r="G175" s="255"/>
      <c r="H175" s="258">
        <v>6.798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73</v>
      </c>
      <c r="AY175" s="264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2783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2784</v>
      </c>
      <c r="G177" s="255"/>
      <c r="H177" s="258">
        <v>13.904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5" customFormat="1">
      <c r="A178" s="15"/>
      <c r="B178" s="265"/>
      <c r="C178" s="266"/>
      <c r="D178" s="245" t="s">
        <v>211</v>
      </c>
      <c r="E178" s="267" t="s">
        <v>1</v>
      </c>
      <c r="F178" s="268" t="s">
        <v>222</v>
      </c>
      <c r="G178" s="266"/>
      <c r="H178" s="269">
        <v>86.297000000000011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211</v>
      </c>
      <c r="AU178" s="275" t="s">
        <v>82</v>
      </c>
      <c r="AV178" s="15" t="s">
        <v>209</v>
      </c>
      <c r="AW178" s="15" t="s">
        <v>30</v>
      </c>
      <c r="AX178" s="15" t="s">
        <v>80</v>
      </c>
      <c r="AY178" s="275" t="s">
        <v>202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1413</v>
      </c>
      <c r="F179" s="228" t="s">
        <v>1414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SUM(P180:P190)</f>
        <v>0</v>
      </c>
      <c r="Q179" s="222"/>
      <c r="R179" s="223">
        <f>SUM(R180:R190)</f>
        <v>0</v>
      </c>
      <c r="S179" s="222"/>
      <c r="T179" s="224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SUM(BK180:BK190)</f>
        <v>0</v>
      </c>
    </row>
    <row r="180" s="2" customFormat="1" ht="24.15" customHeight="1">
      <c r="A180" s="40"/>
      <c r="B180" s="41"/>
      <c r="C180" s="230" t="s">
        <v>258</v>
      </c>
      <c r="D180" s="230" t="s">
        <v>204</v>
      </c>
      <c r="E180" s="231" t="s">
        <v>2785</v>
      </c>
      <c r="F180" s="232" t="s">
        <v>2786</v>
      </c>
      <c r="G180" s="233" t="s">
        <v>297</v>
      </c>
      <c r="H180" s="234">
        <v>225.89699999999999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2787</v>
      </c>
    </row>
    <row r="181" s="2" customFormat="1" ht="24.15" customHeight="1">
      <c r="A181" s="40"/>
      <c r="B181" s="41"/>
      <c r="C181" s="230" t="s">
        <v>262</v>
      </c>
      <c r="D181" s="230" t="s">
        <v>204</v>
      </c>
      <c r="E181" s="231" t="s">
        <v>2788</v>
      </c>
      <c r="F181" s="232" t="s">
        <v>2789</v>
      </c>
      <c r="G181" s="233" t="s">
        <v>297</v>
      </c>
      <c r="H181" s="234">
        <v>3614.3519999999999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2790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2791</v>
      </c>
      <c r="G182" s="255"/>
      <c r="H182" s="258">
        <v>3614.3519999999999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24.15" customHeight="1">
      <c r="A183" s="40"/>
      <c r="B183" s="41"/>
      <c r="C183" s="230" t="s">
        <v>270</v>
      </c>
      <c r="D183" s="230" t="s">
        <v>204</v>
      </c>
      <c r="E183" s="231" t="s">
        <v>2792</v>
      </c>
      <c r="F183" s="232" t="s">
        <v>2793</v>
      </c>
      <c r="G183" s="233" t="s">
        <v>297</v>
      </c>
      <c r="H183" s="234">
        <v>225.89699999999999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2794</v>
      </c>
    </row>
    <row r="184" s="2" customFormat="1" ht="33" customHeight="1">
      <c r="A184" s="40"/>
      <c r="B184" s="41"/>
      <c r="C184" s="230" t="s">
        <v>274</v>
      </c>
      <c r="D184" s="230" t="s">
        <v>204</v>
      </c>
      <c r="E184" s="231" t="s">
        <v>2795</v>
      </c>
      <c r="F184" s="232" t="s">
        <v>2796</v>
      </c>
      <c r="G184" s="233" t="s">
        <v>297</v>
      </c>
      <c r="H184" s="234">
        <v>220.02099999999999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2797</v>
      </c>
    </row>
    <row r="185" s="14" customFormat="1">
      <c r="A185" s="14"/>
      <c r="B185" s="254"/>
      <c r="C185" s="255"/>
      <c r="D185" s="245" t="s">
        <v>211</v>
      </c>
      <c r="E185" s="256" t="s">
        <v>1</v>
      </c>
      <c r="F185" s="257" t="s">
        <v>2798</v>
      </c>
      <c r="G185" s="255"/>
      <c r="H185" s="258">
        <v>220.02099999999999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211</v>
      </c>
      <c r="AU185" s="264" t="s">
        <v>82</v>
      </c>
      <c r="AV185" s="14" t="s">
        <v>82</v>
      </c>
      <c r="AW185" s="14" t="s">
        <v>30</v>
      </c>
      <c r="AX185" s="14" t="s">
        <v>80</v>
      </c>
      <c r="AY185" s="264" t="s">
        <v>202</v>
      </c>
    </row>
    <row r="186" s="2" customFormat="1" ht="33" customHeight="1">
      <c r="A186" s="40"/>
      <c r="B186" s="41"/>
      <c r="C186" s="230" t="s">
        <v>278</v>
      </c>
      <c r="D186" s="230" t="s">
        <v>204</v>
      </c>
      <c r="E186" s="231" t="s">
        <v>2799</v>
      </c>
      <c r="F186" s="232" t="s">
        <v>2800</v>
      </c>
      <c r="G186" s="233" t="s">
        <v>297</v>
      </c>
      <c r="H186" s="234">
        <v>1.708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2801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2802</v>
      </c>
      <c r="G187" s="255"/>
      <c r="H187" s="258">
        <v>1.708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80</v>
      </c>
      <c r="AY187" s="264" t="s">
        <v>202</v>
      </c>
    </row>
    <row r="188" s="2" customFormat="1" ht="33" customHeight="1">
      <c r="A188" s="40"/>
      <c r="B188" s="41"/>
      <c r="C188" s="230" t="s">
        <v>284</v>
      </c>
      <c r="D188" s="230" t="s">
        <v>204</v>
      </c>
      <c r="E188" s="231" t="s">
        <v>2803</v>
      </c>
      <c r="F188" s="232" t="s">
        <v>2804</v>
      </c>
      <c r="G188" s="233" t="s">
        <v>297</v>
      </c>
      <c r="H188" s="234">
        <v>0.014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2805</v>
      </c>
    </row>
    <row r="189" s="2" customFormat="1" ht="33" customHeight="1">
      <c r="A189" s="40"/>
      <c r="B189" s="41"/>
      <c r="C189" s="230" t="s">
        <v>294</v>
      </c>
      <c r="D189" s="230" t="s">
        <v>204</v>
      </c>
      <c r="E189" s="231" t="s">
        <v>1439</v>
      </c>
      <c r="F189" s="232" t="s">
        <v>1440</v>
      </c>
      <c r="G189" s="233" t="s">
        <v>297</v>
      </c>
      <c r="H189" s="234">
        <v>0.070000000000000007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2806</v>
      </c>
    </row>
    <row r="190" s="2" customFormat="1" ht="33" customHeight="1">
      <c r="A190" s="40"/>
      <c r="B190" s="41"/>
      <c r="C190" s="230" t="s">
        <v>301</v>
      </c>
      <c r="D190" s="230" t="s">
        <v>204</v>
      </c>
      <c r="E190" s="231" t="s">
        <v>1443</v>
      </c>
      <c r="F190" s="232" t="s">
        <v>1444</v>
      </c>
      <c r="G190" s="233" t="s">
        <v>297</v>
      </c>
      <c r="H190" s="234">
        <v>4.0839999999999996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2807</v>
      </c>
    </row>
    <row r="191" s="12" customFormat="1" ht="25.92" customHeight="1">
      <c r="A191" s="12"/>
      <c r="B191" s="214"/>
      <c r="C191" s="215"/>
      <c r="D191" s="216" t="s">
        <v>72</v>
      </c>
      <c r="E191" s="217" t="s">
        <v>1485</v>
      </c>
      <c r="F191" s="217" t="s">
        <v>1486</v>
      </c>
      <c r="G191" s="215"/>
      <c r="H191" s="215"/>
      <c r="I191" s="218"/>
      <c r="J191" s="219">
        <f>BK191</f>
        <v>0</v>
      </c>
      <c r="K191" s="215"/>
      <c r="L191" s="220"/>
      <c r="M191" s="221"/>
      <c r="N191" s="222"/>
      <c r="O191" s="222"/>
      <c r="P191" s="223">
        <f>P192+P208+P212+P224+P227+P231+P235</f>
        <v>0</v>
      </c>
      <c r="Q191" s="222"/>
      <c r="R191" s="223">
        <f>R192+R208+R212+R224+R227+R231+R235</f>
        <v>0</v>
      </c>
      <c r="S191" s="222"/>
      <c r="T191" s="224">
        <f>T192+T208+T212+T224+T227+T231+T235</f>
        <v>9.1264226599999994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82</v>
      </c>
      <c r="AT191" s="226" t="s">
        <v>72</v>
      </c>
      <c r="AU191" s="226" t="s">
        <v>73</v>
      </c>
      <c r="AY191" s="225" t="s">
        <v>202</v>
      </c>
      <c r="BK191" s="227">
        <f>BK192+BK208+BK212+BK224+BK227+BK231+BK235</f>
        <v>0</v>
      </c>
    </row>
    <row r="192" s="12" customFormat="1" ht="22.8" customHeight="1">
      <c r="A192" s="12"/>
      <c r="B192" s="214"/>
      <c r="C192" s="215"/>
      <c r="D192" s="216" t="s">
        <v>72</v>
      </c>
      <c r="E192" s="228" t="s">
        <v>1786</v>
      </c>
      <c r="F192" s="228" t="s">
        <v>1787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SUM(P193:P207)</f>
        <v>0</v>
      </c>
      <c r="Q192" s="222"/>
      <c r="R192" s="223">
        <f>SUM(R193:R207)</f>
        <v>0</v>
      </c>
      <c r="S192" s="222"/>
      <c r="T192" s="224">
        <f>SUM(T193:T207)</f>
        <v>4.0839699999999999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82</v>
      </c>
      <c r="AT192" s="226" t="s">
        <v>72</v>
      </c>
      <c r="AU192" s="226" t="s">
        <v>80</v>
      </c>
      <c r="AY192" s="225" t="s">
        <v>202</v>
      </c>
      <c r="BK192" s="227">
        <f>SUM(BK193:BK207)</f>
        <v>0</v>
      </c>
    </row>
    <row r="193" s="2" customFormat="1" ht="24.15" customHeight="1">
      <c r="A193" s="40"/>
      <c r="B193" s="41"/>
      <c r="C193" s="230" t="s">
        <v>307</v>
      </c>
      <c r="D193" s="230" t="s">
        <v>204</v>
      </c>
      <c r="E193" s="231" t="s">
        <v>2808</v>
      </c>
      <c r="F193" s="232" t="s">
        <v>2809</v>
      </c>
      <c r="G193" s="233" t="s">
        <v>844</v>
      </c>
      <c r="H193" s="234">
        <v>175.09999999999999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0.014</v>
      </c>
      <c r="T193" s="240">
        <f>S193*H193</f>
        <v>2.4514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2810</v>
      </c>
    </row>
    <row r="194" s="13" customFormat="1">
      <c r="A194" s="13"/>
      <c r="B194" s="243"/>
      <c r="C194" s="244"/>
      <c r="D194" s="245" t="s">
        <v>211</v>
      </c>
      <c r="E194" s="246" t="s">
        <v>1</v>
      </c>
      <c r="F194" s="247" t="s">
        <v>2811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211</v>
      </c>
      <c r="AU194" s="253" t="s">
        <v>82</v>
      </c>
      <c r="AV194" s="13" t="s">
        <v>80</v>
      </c>
      <c r="AW194" s="13" t="s">
        <v>30</v>
      </c>
      <c r="AX194" s="13" t="s">
        <v>73</v>
      </c>
      <c r="AY194" s="253" t="s">
        <v>202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2812</v>
      </c>
      <c r="G195" s="255"/>
      <c r="H195" s="258">
        <v>121.2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73</v>
      </c>
      <c r="AY195" s="264" t="s">
        <v>202</v>
      </c>
    </row>
    <row r="196" s="13" customFormat="1">
      <c r="A196" s="13"/>
      <c r="B196" s="243"/>
      <c r="C196" s="244"/>
      <c r="D196" s="245" t="s">
        <v>211</v>
      </c>
      <c r="E196" s="246" t="s">
        <v>1</v>
      </c>
      <c r="F196" s="247" t="s">
        <v>2813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211</v>
      </c>
      <c r="AU196" s="253" t="s">
        <v>82</v>
      </c>
      <c r="AV196" s="13" t="s">
        <v>80</v>
      </c>
      <c r="AW196" s="13" t="s">
        <v>30</v>
      </c>
      <c r="AX196" s="13" t="s">
        <v>73</v>
      </c>
      <c r="AY196" s="253" t="s">
        <v>202</v>
      </c>
    </row>
    <row r="197" s="14" customFormat="1">
      <c r="A197" s="14"/>
      <c r="B197" s="254"/>
      <c r="C197" s="255"/>
      <c r="D197" s="245" t="s">
        <v>211</v>
      </c>
      <c r="E197" s="256" t="s">
        <v>1</v>
      </c>
      <c r="F197" s="257" t="s">
        <v>2814</v>
      </c>
      <c r="G197" s="255"/>
      <c r="H197" s="258">
        <v>8.3000000000000007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211</v>
      </c>
      <c r="AU197" s="264" t="s">
        <v>82</v>
      </c>
      <c r="AV197" s="14" t="s">
        <v>82</v>
      </c>
      <c r="AW197" s="14" t="s">
        <v>30</v>
      </c>
      <c r="AX197" s="14" t="s">
        <v>73</v>
      </c>
      <c r="AY197" s="264" t="s">
        <v>202</v>
      </c>
    </row>
    <row r="198" s="13" customFormat="1">
      <c r="A198" s="13"/>
      <c r="B198" s="243"/>
      <c r="C198" s="244"/>
      <c r="D198" s="245" t="s">
        <v>211</v>
      </c>
      <c r="E198" s="246" t="s">
        <v>1</v>
      </c>
      <c r="F198" s="247" t="s">
        <v>2815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211</v>
      </c>
      <c r="AU198" s="253" t="s">
        <v>82</v>
      </c>
      <c r="AV198" s="13" t="s">
        <v>80</v>
      </c>
      <c r="AW198" s="13" t="s">
        <v>30</v>
      </c>
      <c r="AX198" s="13" t="s">
        <v>73</v>
      </c>
      <c r="AY198" s="253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2816</v>
      </c>
      <c r="G199" s="255"/>
      <c r="H199" s="258">
        <v>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2817</v>
      </c>
      <c r="G200" s="255"/>
      <c r="H200" s="258">
        <v>6.4000000000000004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2818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4" customFormat="1">
      <c r="A202" s="14"/>
      <c r="B202" s="254"/>
      <c r="C202" s="255"/>
      <c r="D202" s="245" t="s">
        <v>211</v>
      </c>
      <c r="E202" s="256" t="s">
        <v>1</v>
      </c>
      <c r="F202" s="257" t="s">
        <v>2819</v>
      </c>
      <c r="G202" s="255"/>
      <c r="H202" s="258">
        <v>16.600000000000001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211</v>
      </c>
      <c r="AU202" s="264" t="s">
        <v>82</v>
      </c>
      <c r="AV202" s="14" t="s">
        <v>82</v>
      </c>
      <c r="AW202" s="14" t="s">
        <v>30</v>
      </c>
      <c r="AX202" s="14" t="s">
        <v>73</v>
      </c>
      <c r="AY202" s="264" t="s">
        <v>202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2820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4" customFormat="1">
      <c r="A204" s="14"/>
      <c r="B204" s="254"/>
      <c r="C204" s="255"/>
      <c r="D204" s="245" t="s">
        <v>211</v>
      </c>
      <c r="E204" s="256" t="s">
        <v>1</v>
      </c>
      <c r="F204" s="257" t="s">
        <v>2819</v>
      </c>
      <c r="G204" s="255"/>
      <c r="H204" s="258">
        <v>16.600000000000001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211</v>
      </c>
      <c r="AU204" s="264" t="s">
        <v>82</v>
      </c>
      <c r="AV204" s="14" t="s">
        <v>82</v>
      </c>
      <c r="AW204" s="14" t="s">
        <v>30</v>
      </c>
      <c r="AX204" s="14" t="s">
        <v>73</v>
      </c>
      <c r="AY204" s="264" t="s">
        <v>202</v>
      </c>
    </row>
    <row r="205" s="15" customFormat="1">
      <c r="A205" s="15"/>
      <c r="B205" s="265"/>
      <c r="C205" s="266"/>
      <c r="D205" s="245" t="s">
        <v>211</v>
      </c>
      <c r="E205" s="267" t="s">
        <v>1</v>
      </c>
      <c r="F205" s="268" t="s">
        <v>222</v>
      </c>
      <c r="G205" s="266"/>
      <c r="H205" s="269">
        <v>175.09999999999999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211</v>
      </c>
      <c r="AU205" s="275" t="s">
        <v>82</v>
      </c>
      <c r="AV205" s="15" t="s">
        <v>209</v>
      </c>
      <c r="AW205" s="15" t="s">
        <v>30</v>
      </c>
      <c r="AX205" s="15" t="s">
        <v>80</v>
      </c>
      <c r="AY205" s="275" t="s">
        <v>202</v>
      </c>
    </row>
    <row r="206" s="2" customFormat="1" ht="16.5" customHeight="1">
      <c r="A206" s="40"/>
      <c r="B206" s="41"/>
      <c r="C206" s="230" t="s">
        <v>8</v>
      </c>
      <c r="D206" s="230" t="s">
        <v>204</v>
      </c>
      <c r="E206" s="231" t="s">
        <v>1806</v>
      </c>
      <c r="F206" s="232" t="s">
        <v>1807</v>
      </c>
      <c r="G206" s="233" t="s">
        <v>254</v>
      </c>
      <c r="H206" s="234">
        <v>108.83799999999999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0.014999999999999999</v>
      </c>
      <c r="T206" s="240">
        <f>S206*H206</f>
        <v>1.6325699999999999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2821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2822</v>
      </c>
      <c r="G207" s="255"/>
      <c r="H207" s="258">
        <v>108.83799999999999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12" customFormat="1" ht="22.8" customHeight="1">
      <c r="A208" s="12"/>
      <c r="B208" s="214"/>
      <c r="C208" s="215"/>
      <c r="D208" s="216" t="s">
        <v>72</v>
      </c>
      <c r="E208" s="228" t="s">
        <v>1961</v>
      </c>
      <c r="F208" s="228" t="s">
        <v>1962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SUM(P209:P211)</f>
        <v>0</v>
      </c>
      <c r="Q208" s="222"/>
      <c r="R208" s="223">
        <f>SUM(R209:R211)</f>
        <v>0</v>
      </c>
      <c r="S208" s="222"/>
      <c r="T208" s="224">
        <f>SUM(T209:T211)</f>
        <v>0.029999999999999999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82</v>
      </c>
      <c r="AT208" s="226" t="s">
        <v>72</v>
      </c>
      <c r="AU208" s="226" t="s">
        <v>80</v>
      </c>
      <c r="AY208" s="225" t="s">
        <v>202</v>
      </c>
      <c r="BK208" s="227">
        <f>SUM(BK209:BK211)</f>
        <v>0</v>
      </c>
    </row>
    <row r="209" s="2" customFormat="1" ht="24.15" customHeight="1">
      <c r="A209" s="40"/>
      <c r="B209" s="41"/>
      <c r="C209" s="230" t="s">
        <v>317</v>
      </c>
      <c r="D209" s="230" t="s">
        <v>204</v>
      </c>
      <c r="E209" s="231" t="s">
        <v>2823</v>
      </c>
      <c r="F209" s="232" t="s">
        <v>2824</v>
      </c>
      <c r="G209" s="233" t="s">
        <v>844</v>
      </c>
      <c r="H209" s="234">
        <v>1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0.029999999999999999</v>
      </c>
      <c r="T209" s="240">
        <f>S209*H209</f>
        <v>0.029999999999999999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317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317</v>
      </c>
      <c r="BM209" s="241" t="s">
        <v>2825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2826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2827</v>
      </c>
      <c r="G211" s="255"/>
      <c r="H211" s="258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2072</v>
      </c>
      <c r="F212" s="228" t="s">
        <v>2073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SUM(P213:P223)</f>
        <v>0</v>
      </c>
      <c r="Q212" s="222"/>
      <c r="R212" s="223">
        <f>SUM(R213:R223)</f>
        <v>0</v>
      </c>
      <c r="S212" s="222"/>
      <c r="T212" s="224">
        <f>SUM(T213:T223)</f>
        <v>0.74216571999999981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82</v>
      </c>
      <c r="AT212" s="226" t="s">
        <v>72</v>
      </c>
      <c r="AU212" s="226" t="s">
        <v>80</v>
      </c>
      <c r="AY212" s="225" t="s">
        <v>202</v>
      </c>
      <c r="BK212" s="227">
        <f>SUM(BK213:BK223)</f>
        <v>0</v>
      </c>
    </row>
    <row r="213" s="2" customFormat="1" ht="16.5" customHeight="1">
      <c r="A213" s="40"/>
      <c r="B213" s="41"/>
      <c r="C213" s="230" t="s">
        <v>325</v>
      </c>
      <c r="D213" s="230" t="s">
        <v>204</v>
      </c>
      <c r="E213" s="231" t="s">
        <v>2075</v>
      </c>
      <c r="F213" s="232" t="s">
        <v>2076</v>
      </c>
      <c r="G213" s="233" t="s">
        <v>254</v>
      </c>
      <c r="H213" s="234">
        <v>108.83799999999999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0.00594</v>
      </c>
      <c r="T213" s="240">
        <f>S213*H213</f>
        <v>0.64649771999999994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2828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2822</v>
      </c>
      <c r="G214" s="255"/>
      <c r="H214" s="258">
        <v>108.83799999999999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80</v>
      </c>
      <c r="AY214" s="264" t="s">
        <v>202</v>
      </c>
    </row>
    <row r="215" s="2" customFormat="1" ht="16.5" customHeight="1">
      <c r="A215" s="40"/>
      <c r="B215" s="41"/>
      <c r="C215" s="230" t="s">
        <v>332</v>
      </c>
      <c r="D215" s="230" t="s">
        <v>204</v>
      </c>
      <c r="E215" s="231" t="s">
        <v>2829</v>
      </c>
      <c r="F215" s="232" t="s">
        <v>2830</v>
      </c>
      <c r="G215" s="233" t="s">
        <v>844</v>
      </c>
      <c r="H215" s="234">
        <v>12.119999999999999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0.0016999999999999999</v>
      </c>
      <c r="T215" s="240">
        <f>S215*H215</f>
        <v>0.020603999999999997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2831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2832</v>
      </c>
      <c r="G216" s="255"/>
      <c r="H216" s="258">
        <v>12.119999999999999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82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2" customFormat="1" ht="16.5" customHeight="1">
      <c r="A217" s="40"/>
      <c r="B217" s="41"/>
      <c r="C217" s="230" t="s">
        <v>336</v>
      </c>
      <c r="D217" s="230" t="s">
        <v>204</v>
      </c>
      <c r="E217" s="231" t="s">
        <v>2081</v>
      </c>
      <c r="F217" s="232" t="s">
        <v>2082</v>
      </c>
      <c r="G217" s="233" t="s">
        <v>844</v>
      </c>
      <c r="H217" s="234">
        <v>17.960000000000001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0.0025999999999999999</v>
      </c>
      <c r="T217" s="240">
        <f>S217*H217</f>
        <v>0.046696000000000001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317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2833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2834</v>
      </c>
      <c r="G218" s="255"/>
      <c r="H218" s="258">
        <v>17.960000000000001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16.5" customHeight="1">
      <c r="A219" s="40"/>
      <c r="B219" s="41"/>
      <c r="C219" s="230" t="s">
        <v>341</v>
      </c>
      <c r="D219" s="230" t="s">
        <v>204</v>
      </c>
      <c r="E219" s="231" t="s">
        <v>2835</v>
      </c>
      <c r="F219" s="232" t="s">
        <v>2836</v>
      </c>
      <c r="G219" s="233" t="s">
        <v>844</v>
      </c>
      <c r="H219" s="234">
        <v>7.2000000000000002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0.0039399999999999999</v>
      </c>
      <c r="T219" s="240">
        <f>S219*H219</f>
        <v>0.028368000000000001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82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2837</v>
      </c>
    </row>
    <row r="220" s="14" customFormat="1">
      <c r="A220" s="14"/>
      <c r="B220" s="254"/>
      <c r="C220" s="255"/>
      <c r="D220" s="245" t="s">
        <v>211</v>
      </c>
      <c r="E220" s="256" t="s">
        <v>1</v>
      </c>
      <c r="F220" s="257" t="s">
        <v>2838</v>
      </c>
      <c r="G220" s="255"/>
      <c r="H220" s="258">
        <v>7.2000000000000002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211</v>
      </c>
      <c r="AU220" s="264" t="s">
        <v>82</v>
      </c>
      <c r="AV220" s="14" t="s">
        <v>82</v>
      </c>
      <c r="AW220" s="14" t="s">
        <v>30</v>
      </c>
      <c r="AX220" s="14" t="s">
        <v>80</v>
      </c>
      <c r="AY220" s="264" t="s">
        <v>202</v>
      </c>
    </row>
    <row r="221" s="2" customFormat="1" ht="16.5" customHeight="1">
      <c r="A221" s="40"/>
      <c r="B221" s="41"/>
      <c r="C221" s="230" t="s">
        <v>7</v>
      </c>
      <c r="D221" s="230" t="s">
        <v>204</v>
      </c>
      <c r="E221" s="231" t="s">
        <v>2839</v>
      </c>
      <c r="F221" s="232" t="s">
        <v>2840</v>
      </c>
      <c r="G221" s="233" t="s">
        <v>844</v>
      </c>
      <c r="H221" s="234">
        <v>7.2000000000000002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2841</v>
      </c>
    </row>
    <row r="222" s="13" customFormat="1">
      <c r="A222" s="13"/>
      <c r="B222" s="243"/>
      <c r="C222" s="244"/>
      <c r="D222" s="245" t="s">
        <v>211</v>
      </c>
      <c r="E222" s="246" t="s">
        <v>1</v>
      </c>
      <c r="F222" s="247" t="s">
        <v>2842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211</v>
      </c>
      <c r="AU222" s="253" t="s">
        <v>82</v>
      </c>
      <c r="AV222" s="13" t="s">
        <v>80</v>
      </c>
      <c r="AW222" s="13" t="s">
        <v>30</v>
      </c>
      <c r="AX222" s="13" t="s">
        <v>73</v>
      </c>
      <c r="AY222" s="253" t="s">
        <v>202</v>
      </c>
    </row>
    <row r="223" s="14" customFormat="1">
      <c r="A223" s="14"/>
      <c r="B223" s="254"/>
      <c r="C223" s="255"/>
      <c r="D223" s="245" t="s">
        <v>211</v>
      </c>
      <c r="E223" s="256" t="s">
        <v>1</v>
      </c>
      <c r="F223" s="257" t="s">
        <v>2838</v>
      </c>
      <c r="G223" s="255"/>
      <c r="H223" s="258">
        <v>7.2000000000000002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211</v>
      </c>
      <c r="AU223" s="264" t="s">
        <v>82</v>
      </c>
      <c r="AV223" s="14" t="s">
        <v>82</v>
      </c>
      <c r="AW223" s="14" t="s">
        <v>30</v>
      </c>
      <c r="AX223" s="14" t="s">
        <v>80</v>
      </c>
      <c r="AY223" s="264" t="s">
        <v>202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2150</v>
      </c>
      <c r="F224" s="228" t="s">
        <v>2151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SUM(P225:P226)</f>
        <v>0</v>
      </c>
      <c r="Q224" s="222"/>
      <c r="R224" s="223">
        <f>SUM(R225:R226)</f>
        <v>0</v>
      </c>
      <c r="S224" s="222"/>
      <c r="T224" s="224">
        <f>SUM(T225:T226)</f>
        <v>0.014148939999999999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82</v>
      </c>
      <c r="AT224" s="226" t="s">
        <v>72</v>
      </c>
      <c r="AU224" s="226" t="s">
        <v>80</v>
      </c>
      <c r="AY224" s="225" t="s">
        <v>202</v>
      </c>
      <c r="BK224" s="227">
        <f>SUM(BK225:BK226)</f>
        <v>0</v>
      </c>
    </row>
    <row r="225" s="2" customFormat="1" ht="24.15" customHeight="1">
      <c r="A225" s="40"/>
      <c r="B225" s="41"/>
      <c r="C225" s="230" t="s">
        <v>355</v>
      </c>
      <c r="D225" s="230" t="s">
        <v>204</v>
      </c>
      <c r="E225" s="231" t="s">
        <v>2099</v>
      </c>
      <c r="F225" s="232" t="s">
        <v>2100</v>
      </c>
      <c r="G225" s="233" t="s">
        <v>254</v>
      </c>
      <c r="H225" s="234">
        <v>108.83799999999999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0.00012999999999999999</v>
      </c>
      <c r="T225" s="240">
        <f>S225*H225</f>
        <v>0.014148939999999999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2843</v>
      </c>
    </row>
    <row r="226" s="14" customFormat="1">
      <c r="A226" s="14"/>
      <c r="B226" s="254"/>
      <c r="C226" s="255"/>
      <c r="D226" s="245" t="s">
        <v>211</v>
      </c>
      <c r="E226" s="256" t="s">
        <v>1</v>
      </c>
      <c r="F226" s="257" t="s">
        <v>2822</v>
      </c>
      <c r="G226" s="255"/>
      <c r="H226" s="258">
        <v>108.83799999999999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211</v>
      </c>
      <c r="AU226" s="264" t="s">
        <v>82</v>
      </c>
      <c r="AV226" s="14" t="s">
        <v>82</v>
      </c>
      <c r="AW226" s="14" t="s">
        <v>30</v>
      </c>
      <c r="AX226" s="14" t="s">
        <v>80</v>
      </c>
      <c r="AY226" s="264" t="s">
        <v>202</v>
      </c>
    </row>
    <row r="227" s="12" customFormat="1" ht="22.8" customHeight="1">
      <c r="A227" s="12"/>
      <c r="B227" s="214"/>
      <c r="C227" s="215"/>
      <c r="D227" s="216" t="s">
        <v>72</v>
      </c>
      <c r="E227" s="228" t="s">
        <v>2367</v>
      </c>
      <c r="F227" s="228" t="s">
        <v>2368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SUM(P228:P230)</f>
        <v>0</v>
      </c>
      <c r="Q227" s="222"/>
      <c r="R227" s="223">
        <f>SUM(R228:R230)</f>
        <v>0</v>
      </c>
      <c r="S227" s="222"/>
      <c r="T227" s="224">
        <f>SUM(T228:T230)</f>
        <v>0.25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82</v>
      </c>
      <c r="AT227" s="226" t="s">
        <v>72</v>
      </c>
      <c r="AU227" s="226" t="s">
        <v>80</v>
      </c>
      <c r="AY227" s="225" t="s">
        <v>202</v>
      </c>
      <c r="BK227" s="227">
        <f>SUM(BK228:BK230)</f>
        <v>0</v>
      </c>
    </row>
    <row r="228" s="2" customFormat="1" ht="33" customHeight="1">
      <c r="A228" s="40"/>
      <c r="B228" s="41"/>
      <c r="C228" s="230" t="s">
        <v>363</v>
      </c>
      <c r="D228" s="230" t="s">
        <v>204</v>
      </c>
      <c r="E228" s="231" t="s">
        <v>2844</v>
      </c>
      <c r="F228" s="232" t="s">
        <v>2845</v>
      </c>
      <c r="G228" s="233" t="s">
        <v>596</v>
      </c>
      <c r="H228" s="234">
        <v>250</v>
      </c>
      <c r="I228" s="235"/>
      <c r="J228" s="236">
        <f>ROUND(I228*H228,2)</f>
        <v>0</v>
      </c>
      <c r="K228" s="232" t="s">
        <v>208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0.001</v>
      </c>
      <c r="T228" s="240">
        <f>S228*H228</f>
        <v>0.25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317</v>
      </c>
      <c r="AT228" s="241" t="s">
        <v>204</v>
      </c>
      <c r="AU228" s="241" t="s">
        <v>82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317</v>
      </c>
      <c r="BM228" s="241" t="s">
        <v>2846</v>
      </c>
    </row>
    <row r="229" s="13" customFormat="1">
      <c r="A229" s="13"/>
      <c r="B229" s="243"/>
      <c r="C229" s="244"/>
      <c r="D229" s="245" t="s">
        <v>211</v>
      </c>
      <c r="E229" s="246" t="s">
        <v>1</v>
      </c>
      <c r="F229" s="247" t="s">
        <v>2847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211</v>
      </c>
      <c r="AU229" s="253" t="s">
        <v>82</v>
      </c>
      <c r="AV229" s="13" t="s">
        <v>80</v>
      </c>
      <c r="AW229" s="13" t="s">
        <v>30</v>
      </c>
      <c r="AX229" s="13" t="s">
        <v>73</v>
      </c>
      <c r="AY229" s="253" t="s">
        <v>202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2848</v>
      </c>
      <c r="G230" s="255"/>
      <c r="H230" s="258">
        <v>250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12" customFormat="1" ht="22.8" customHeight="1">
      <c r="A231" s="12"/>
      <c r="B231" s="214"/>
      <c r="C231" s="215"/>
      <c r="D231" s="216" t="s">
        <v>72</v>
      </c>
      <c r="E231" s="228" t="s">
        <v>2508</v>
      </c>
      <c r="F231" s="228" t="s">
        <v>2509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SUM(P232:P234)</f>
        <v>0</v>
      </c>
      <c r="Q231" s="222"/>
      <c r="R231" s="223">
        <f>SUM(R232:R234)</f>
        <v>0</v>
      </c>
      <c r="S231" s="222"/>
      <c r="T231" s="224">
        <f>SUM(T232:T234)</f>
        <v>3.9360399999999998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82</v>
      </c>
      <c r="AT231" s="226" t="s">
        <v>72</v>
      </c>
      <c r="AU231" s="226" t="s">
        <v>80</v>
      </c>
      <c r="AY231" s="225" t="s">
        <v>202</v>
      </c>
      <c r="BK231" s="227">
        <f>SUM(BK232:BK234)</f>
        <v>0</v>
      </c>
    </row>
    <row r="232" s="2" customFormat="1" ht="24.15" customHeight="1">
      <c r="A232" s="40"/>
      <c r="B232" s="41"/>
      <c r="C232" s="230" t="s">
        <v>375</v>
      </c>
      <c r="D232" s="230" t="s">
        <v>204</v>
      </c>
      <c r="E232" s="231" t="s">
        <v>2849</v>
      </c>
      <c r="F232" s="232" t="s">
        <v>2850</v>
      </c>
      <c r="G232" s="233" t="s">
        <v>254</v>
      </c>
      <c r="H232" s="234">
        <v>51.789999999999999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0.075999999999999998</v>
      </c>
      <c r="T232" s="240">
        <f>S232*H232</f>
        <v>3.9360399999999998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2851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2852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2853</v>
      </c>
      <c r="G234" s="255"/>
      <c r="H234" s="258">
        <v>51.789999999999999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80</v>
      </c>
      <c r="AY234" s="264" t="s">
        <v>202</v>
      </c>
    </row>
    <row r="235" s="12" customFormat="1" ht="22.8" customHeight="1">
      <c r="A235" s="12"/>
      <c r="B235" s="214"/>
      <c r="C235" s="215"/>
      <c r="D235" s="216" t="s">
        <v>72</v>
      </c>
      <c r="E235" s="228" t="s">
        <v>2854</v>
      </c>
      <c r="F235" s="228" t="s">
        <v>2855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SUM(P236:P241)</f>
        <v>0</v>
      </c>
      <c r="Q235" s="222"/>
      <c r="R235" s="223">
        <f>SUM(R236:R241)</f>
        <v>0</v>
      </c>
      <c r="S235" s="222"/>
      <c r="T235" s="224">
        <f>SUM(T236:T241)</f>
        <v>0.070097999999999994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72</v>
      </c>
      <c r="AU235" s="226" t="s">
        <v>80</v>
      </c>
      <c r="AY235" s="225" t="s">
        <v>202</v>
      </c>
      <c r="BK235" s="227">
        <f>SUM(BK236:BK241)</f>
        <v>0</v>
      </c>
    </row>
    <row r="236" s="2" customFormat="1" ht="24.15" customHeight="1">
      <c r="A236" s="40"/>
      <c r="B236" s="41"/>
      <c r="C236" s="230" t="s">
        <v>382</v>
      </c>
      <c r="D236" s="230" t="s">
        <v>204</v>
      </c>
      <c r="E236" s="231" t="s">
        <v>2856</v>
      </c>
      <c r="F236" s="232" t="s">
        <v>2857</v>
      </c>
      <c r="G236" s="233" t="s">
        <v>254</v>
      </c>
      <c r="H236" s="234">
        <v>5.0069999999999997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0.014</v>
      </c>
      <c r="T236" s="240">
        <f>S236*H236</f>
        <v>0.070097999999999994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2858</v>
      </c>
    </row>
    <row r="237" s="14" customFormat="1">
      <c r="A237" s="14"/>
      <c r="B237" s="254"/>
      <c r="C237" s="255"/>
      <c r="D237" s="245" t="s">
        <v>211</v>
      </c>
      <c r="E237" s="256" t="s">
        <v>1</v>
      </c>
      <c r="F237" s="257" t="s">
        <v>2752</v>
      </c>
      <c r="G237" s="255"/>
      <c r="H237" s="258">
        <v>1.1699999999999999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211</v>
      </c>
      <c r="AU237" s="264" t="s">
        <v>82</v>
      </c>
      <c r="AV237" s="14" t="s">
        <v>82</v>
      </c>
      <c r="AW237" s="14" t="s">
        <v>30</v>
      </c>
      <c r="AX237" s="14" t="s">
        <v>73</v>
      </c>
      <c r="AY237" s="264" t="s">
        <v>202</v>
      </c>
    </row>
    <row r="238" s="14" customFormat="1">
      <c r="A238" s="14"/>
      <c r="B238" s="254"/>
      <c r="C238" s="255"/>
      <c r="D238" s="245" t="s">
        <v>211</v>
      </c>
      <c r="E238" s="256" t="s">
        <v>1</v>
      </c>
      <c r="F238" s="257" t="s">
        <v>2753</v>
      </c>
      <c r="G238" s="255"/>
      <c r="H238" s="258">
        <v>0.88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211</v>
      </c>
      <c r="AU238" s="264" t="s">
        <v>82</v>
      </c>
      <c r="AV238" s="14" t="s">
        <v>82</v>
      </c>
      <c r="AW238" s="14" t="s">
        <v>30</v>
      </c>
      <c r="AX238" s="14" t="s">
        <v>73</v>
      </c>
      <c r="AY238" s="264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2754</v>
      </c>
      <c r="G239" s="255"/>
      <c r="H239" s="258">
        <v>0.71399999999999997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73</v>
      </c>
      <c r="AY239" s="264" t="s">
        <v>202</v>
      </c>
    </row>
    <row r="240" s="14" customFormat="1">
      <c r="A240" s="14"/>
      <c r="B240" s="254"/>
      <c r="C240" s="255"/>
      <c r="D240" s="245" t="s">
        <v>211</v>
      </c>
      <c r="E240" s="256" t="s">
        <v>1</v>
      </c>
      <c r="F240" s="257" t="s">
        <v>2766</v>
      </c>
      <c r="G240" s="255"/>
      <c r="H240" s="258">
        <v>2.2429999999999999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211</v>
      </c>
      <c r="AU240" s="264" t="s">
        <v>82</v>
      </c>
      <c r="AV240" s="14" t="s">
        <v>82</v>
      </c>
      <c r="AW240" s="14" t="s">
        <v>30</v>
      </c>
      <c r="AX240" s="14" t="s">
        <v>73</v>
      </c>
      <c r="AY240" s="264" t="s">
        <v>202</v>
      </c>
    </row>
    <row r="241" s="15" customFormat="1">
      <c r="A241" s="15"/>
      <c r="B241" s="265"/>
      <c r="C241" s="266"/>
      <c r="D241" s="245" t="s">
        <v>211</v>
      </c>
      <c r="E241" s="267" t="s">
        <v>1</v>
      </c>
      <c r="F241" s="268" t="s">
        <v>222</v>
      </c>
      <c r="G241" s="266"/>
      <c r="H241" s="269">
        <v>5.0069999999999997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211</v>
      </c>
      <c r="AU241" s="275" t="s">
        <v>82</v>
      </c>
      <c r="AV241" s="15" t="s">
        <v>209</v>
      </c>
      <c r="AW241" s="15" t="s">
        <v>30</v>
      </c>
      <c r="AX241" s="15" t="s">
        <v>80</v>
      </c>
      <c r="AY241" s="275" t="s">
        <v>202</v>
      </c>
    </row>
    <row r="242" s="12" customFormat="1" ht="25.92" customHeight="1">
      <c r="A242" s="12"/>
      <c r="B242" s="214"/>
      <c r="C242" s="215"/>
      <c r="D242" s="216" t="s">
        <v>72</v>
      </c>
      <c r="E242" s="217" t="s">
        <v>145</v>
      </c>
      <c r="F242" s="217" t="s">
        <v>2859</v>
      </c>
      <c r="G242" s="215"/>
      <c r="H242" s="215"/>
      <c r="I242" s="218"/>
      <c r="J242" s="219">
        <f>BK242</f>
        <v>0</v>
      </c>
      <c r="K242" s="215"/>
      <c r="L242" s="220"/>
      <c r="M242" s="221"/>
      <c r="N242" s="222"/>
      <c r="O242" s="222"/>
      <c r="P242" s="223">
        <f>P243+P245</f>
        <v>0</v>
      </c>
      <c r="Q242" s="222"/>
      <c r="R242" s="223">
        <f>R243+R245</f>
        <v>0</v>
      </c>
      <c r="S242" s="222"/>
      <c r="T242" s="224">
        <f>T243+T245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251</v>
      </c>
      <c r="AT242" s="226" t="s">
        <v>72</v>
      </c>
      <c r="AU242" s="226" t="s">
        <v>73</v>
      </c>
      <c r="AY242" s="225" t="s">
        <v>202</v>
      </c>
      <c r="BK242" s="227">
        <f>BK243+BK245</f>
        <v>0</v>
      </c>
    </row>
    <row r="243" s="12" customFormat="1" ht="22.8" customHeight="1">
      <c r="A243" s="12"/>
      <c r="B243" s="214"/>
      <c r="C243" s="215"/>
      <c r="D243" s="216" t="s">
        <v>72</v>
      </c>
      <c r="E243" s="228" t="s">
        <v>2860</v>
      </c>
      <c r="F243" s="228" t="s">
        <v>2861</v>
      </c>
      <c r="G243" s="215"/>
      <c r="H243" s="215"/>
      <c r="I243" s="218"/>
      <c r="J243" s="229">
        <f>BK243</f>
        <v>0</v>
      </c>
      <c r="K243" s="215"/>
      <c r="L243" s="220"/>
      <c r="M243" s="221"/>
      <c r="N243" s="222"/>
      <c r="O243" s="222"/>
      <c r="P243" s="223">
        <f>P244</f>
        <v>0</v>
      </c>
      <c r="Q243" s="222"/>
      <c r="R243" s="223">
        <f>R244</f>
        <v>0</v>
      </c>
      <c r="S243" s="222"/>
      <c r="T243" s="224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251</v>
      </c>
      <c r="AT243" s="226" t="s">
        <v>72</v>
      </c>
      <c r="AU243" s="226" t="s">
        <v>80</v>
      </c>
      <c r="AY243" s="225" t="s">
        <v>202</v>
      </c>
      <c r="BK243" s="227">
        <f>BK244</f>
        <v>0</v>
      </c>
    </row>
    <row r="244" s="2" customFormat="1" ht="24.15" customHeight="1">
      <c r="A244" s="40"/>
      <c r="B244" s="41"/>
      <c r="C244" s="230" t="s">
        <v>390</v>
      </c>
      <c r="D244" s="230" t="s">
        <v>204</v>
      </c>
      <c r="E244" s="231" t="s">
        <v>2862</v>
      </c>
      <c r="F244" s="232" t="s">
        <v>2863</v>
      </c>
      <c r="G244" s="233" t="s">
        <v>2864</v>
      </c>
      <c r="H244" s="234">
        <v>1</v>
      </c>
      <c r="I244" s="235"/>
      <c r="J244" s="236">
        <f>ROUND(I244*H244,2)</f>
        <v>0</v>
      </c>
      <c r="K244" s="232" t="s">
        <v>1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2865</v>
      </c>
      <c r="AT244" s="241" t="s">
        <v>204</v>
      </c>
      <c r="AU244" s="241" t="s">
        <v>82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2865</v>
      </c>
      <c r="BM244" s="241" t="s">
        <v>2866</v>
      </c>
    </row>
    <row r="245" s="12" customFormat="1" ht="22.8" customHeight="1">
      <c r="A245" s="12"/>
      <c r="B245" s="214"/>
      <c r="C245" s="215"/>
      <c r="D245" s="216" t="s">
        <v>72</v>
      </c>
      <c r="E245" s="228" t="s">
        <v>2867</v>
      </c>
      <c r="F245" s="228" t="s">
        <v>2868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P246</f>
        <v>0</v>
      </c>
      <c r="Q245" s="222"/>
      <c r="R245" s="223">
        <f>R246</f>
        <v>0</v>
      </c>
      <c r="S245" s="222"/>
      <c r="T245" s="224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5" t="s">
        <v>251</v>
      </c>
      <c r="AT245" s="226" t="s">
        <v>72</v>
      </c>
      <c r="AU245" s="226" t="s">
        <v>80</v>
      </c>
      <c r="AY245" s="225" t="s">
        <v>202</v>
      </c>
      <c r="BK245" s="227">
        <f>BK246</f>
        <v>0</v>
      </c>
    </row>
    <row r="246" s="2" customFormat="1" ht="24.15" customHeight="1">
      <c r="A246" s="40"/>
      <c r="B246" s="41"/>
      <c r="C246" s="230" t="s">
        <v>395</v>
      </c>
      <c r="D246" s="306" t="s">
        <v>204</v>
      </c>
      <c r="E246" s="231" t="s">
        <v>2869</v>
      </c>
      <c r="F246" s="232" t="s">
        <v>2870</v>
      </c>
      <c r="G246" s="233" t="s">
        <v>2864</v>
      </c>
      <c r="H246" s="234">
        <v>1</v>
      </c>
      <c r="I246" s="235"/>
      <c r="J246" s="236">
        <f>ROUND(I246*H246,2)</f>
        <v>0</v>
      </c>
      <c r="K246" s="232" t="s">
        <v>1</v>
      </c>
      <c r="L246" s="46"/>
      <c r="M246" s="307" t="s">
        <v>1</v>
      </c>
      <c r="N246" s="308" t="s">
        <v>38</v>
      </c>
      <c r="O246" s="304"/>
      <c r="P246" s="309">
        <f>O246*H246</f>
        <v>0</v>
      </c>
      <c r="Q246" s="309">
        <v>0</v>
      </c>
      <c r="R246" s="309">
        <f>Q246*H246</f>
        <v>0</v>
      </c>
      <c r="S246" s="309">
        <v>0</v>
      </c>
      <c r="T246" s="31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2865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2865</v>
      </c>
      <c r="BM246" s="241" t="s">
        <v>2871</v>
      </c>
    </row>
    <row r="247" s="2" customFormat="1" ht="6.96" customHeight="1">
      <c r="A247" s="40"/>
      <c r="B247" s="68"/>
      <c r="C247" s="69"/>
      <c r="D247" s="69"/>
      <c r="E247" s="69"/>
      <c r="F247" s="69"/>
      <c r="G247" s="69"/>
      <c r="H247" s="69"/>
      <c r="I247" s="69"/>
      <c r="J247" s="69"/>
      <c r="K247" s="69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NMVm3XDVfwQ1RaTIKGat6fG21eQlbbfgyNTS3KqYMgmq7ETOpJ9wdi3mMydPFgkguFmMpxjzOsck3mIM555tWQ==" hashValue="ICfIMX22wkfSadJ0uhVApNoyzo5SMr3ngHK++kV+vpy6dcstuopFRumpszlmgFVNdSUoxPdJGqv2yaAobKt71A==" algorithmName="SHA-512" password="CC35"/>
  <autoFilter ref="C137:K2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30" customHeight="1">
      <c r="A13" s="40"/>
      <c r="B13" s="46"/>
      <c r="C13" s="40"/>
      <c r="D13" s="40"/>
      <c r="E13" s="156" t="s">
        <v>2872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ROUND((SUM(BE149:BE972)),  2)</f>
        <v>0</v>
      </c>
      <c r="G37" s="40"/>
      <c r="H37" s="40"/>
      <c r="I37" s="167">
        <v>0.20999999999999999</v>
      </c>
      <c r="J37" s="166">
        <f>ROUND(((SUM(BE149:BE972))*I37),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ROUND((SUM(BF149:BF972)),  2)</f>
        <v>0</v>
      </c>
      <c r="G38" s="40"/>
      <c r="H38" s="40"/>
      <c r="I38" s="167">
        <v>0.14999999999999999</v>
      </c>
      <c r="J38" s="166">
        <f>ROUND(((SUM(BF149:BF972))*I38),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ROUND((SUM(BG149:BG972)),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ROUND((SUM(BH149:BH972)),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ROUND((SUM(BI149:BI972)),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30" customHeight="1">
      <c r="A91" s="40"/>
      <c r="B91" s="41"/>
      <c r="C91" s="42"/>
      <c r="D91" s="42"/>
      <c r="E91" s="78" t="str">
        <f>E13</f>
        <v xml:space="preserve">D.1.1.b - Architektonicko stavební řešení - přístavba venkovní učebny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J193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J222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J237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164</v>
      </c>
      <c r="E106" s="200"/>
      <c r="F106" s="200"/>
      <c r="G106" s="200"/>
      <c r="H106" s="200"/>
      <c r="I106" s="200"/>
      <c r="J106" s="201">
        <f>J272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165</v>
      </c>
      <c r="E107" s="200"/>
      <c r="F107" s="200"/>
      <c r="G107" s="200"/>
      <c r="H107" s="200"/>
      <c r="I107" s="200"/>
      <c r="J107" s="201">
        <f>J436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167</v>
      </c>
      <c r="E108" s="200"/>
      <c r="F108" s="200"/>
      <c r="G108" s="200"/>
      <c r="H108" s="200"/>
      <c r="I108" s="200"/>
      <c r="J108" s="201">
        <f>J463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168</v>
      </c>
      <c r="E109" s="195"/>
      <c r="F109" s="195"/>
      <c r="G109" s="195"/>
      <c r="H109" s="195"/>
      <c r="I109" s="195"/>
      <c r="J109" s="196">
        <f>J465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8"/>
      <c r="C110" s="134"/>
      <c r="D110" s="199" t="s">
        <v>169</v>
      </c>
      <c r="E110" s="200"/>
      <c r="F110" s="200"/>
      <c r="G110" s="200"/>
      <c r="H110" s="200"/>
      <c r="I110" s="200"/>
      <c r="J110" s="201">
        <f>J466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170</v>
      </c>
      <c r="E111" s="200"/>
      <c r="F111" s="200"/>
      <c r="G111" s="200"/>
      <c r="H111" s="200"/>
      <c r="I111" s="200"/>
      <c r="J111" s="201">
        <f>J524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171</v>
      </c>
      <c r="E112" s="200"/>
      <c r="F112" s="200"/>
      <c r="G112" s="200"/>
      <c r="H112" s="200"/>
      <c r="I112" s="200"/>
      <c r="J112" s="201">
        <f>J584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172</v>
      </c>
      <c r="E113" s="200"/>
      <c r="F113" s="200"/>
      <c r="G113" s="200"/>
      <c r="H113" s="200"/>
      <c r="I113" s="200"/>
      <c r="J113" s="201">
        <f>J605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173</v>
      </c>
      <c r="E114" s="200"/>
      <c r="F114" s="200"/>
      <c r="G114" s="200"/>
      <c r="H114" s="200"/>
      <c r="I114" s="200"/>
      <c r="J114" s="201">
        <f>J615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174</v>
      </c>
      <c r="E115" s="200"/>
      <c r="F115" s="200"/>
      <c r="G115" s="200"/>
      <c r="H115" s="200"/>
      <c r="I115" s="200"/>
      <c r="J115" s="201">
        <f>J688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175</v>
      </c>
      <c r="E116" s="200"/>
      <c r="F116" s="200"/>
      <c r="G116" s="200"/>
      <c r="H116" s="200"/>
      <c r="I116" s="200"/>
      <c r="J116" s="201">
        <f>J717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176</v>
      </c>
      <c r="E117" s="200"/>
      <c r="F117" s="200"/>
      <c r="G117" s="200"/>
      <c r="H117" s="200"/>
      <c r="I117" s="200"/>
      <c r="J117" s="201">
        <f>J740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177</v>
      </c>
      <c r="E118" s="200"/>
      <c r="F118" s="200"/>
      <c r="G118" s="200"/>
      <c r="H118" s="200"/>
      <c r="I118" s="200"/>
      <c r="J118" s="201">
        <f>J780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178</v>
      </c>
      <c r="E119" s="200"/>
      <c r="F119" s="200"/>
      <c r="G119" s="200"/>
      <c r="H119" s="200"/>
      <c r="I119" s="200"/>
      <c r="J119" s="201">
        <f>J796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179</v>
      </c>
      <c r="E120" s="200"/>
      <c r="F120" s="200"/>
      <c r="G120" s="200"/>
      <c r="H120" s="200"/>
      <c r="I120" s="200"/>
      <c r="J120" s="201">
        <f>J824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182</v>
      </c>
      <c r="E121" s="200"/>
      <c r="F121" s="200"/>
      <c r="G121" s="200"/>
      <c r="H121" s="200"/>
      <c r="I121" s="200"/>
      <c r="J121" s="201">
        <f>J853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183</v>
      </c>
      <c r="E122" s="200"/>
      <c r="F122" s="200"/>
      <c r="G122" s="200"/>
      <c r="H122" s="200"/>
      <c r="I122" s="200"/>
      <c r="J122" s="201">
        <f>J894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184</v>
      </c>
      <c r="E123" s="200"/>
      <c r="F123" s="200"/>
      <c r="G123" s="200"/>
      <c r="H123" s="200"/>
      <c r="I123" s="200"/>
      <c r="J123" s="201">
        <f>J913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185</v>
      </c>
      <c r="E124" s="200"/>
      <c r="F124" s="200"/>
      <c r="G124" s="200"/>
      <c r="H124" s="200"/>
      <c r="I124" s="200"/>
      <c r="J124" s="201">
        <f>J945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2"/>
      <c r="C125" s="193"/>
      <c r="D125" s="194" t="s">
        <v>2873</v>
      </c>
      <c r="E125" s="195"/>
      <c r="F125" s="195"/>
      <c r="G125" s="195"/>
      <c r="H125" s="195"/>
      <c r="I125" s="195"/>
      <c r="J125" s="196">
        <f>J956</f>
        <v>0</v>
      </c>
      <c r="K125" s="193"/>
      <c r="L125" s="197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187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Kostelec n. Orlicí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148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1" customFormat="1" ht="16.5" customHeight="1">
      <c r="B137" s="23"/>
      <c r="C137" s="24"/>
      <c r="D137" s="24"/>
      <c r="E137" s="186" t="s">
        <v>149</v>
      </c>
      <c r="F137" s="24"/>
      <c r="G137" s="24"/>
      <c r="H137" s="24"/>
      <c r="I137" s="24"/>
      <c r="J137" s="24"/>
      <c r="K137" s="24"/>
      <c r="L137" s="22"/>
    </row>
    <row r="138" s="1" customFormat="1" ht="12" customHeight="1">
      <c r="B138" s="23"/>
      <c r="C138" s="34" t="s">
        <v>150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2" customFormat="1" ht="23.25" customHeight="1">
      <c r="A139" s="40"/>
      <c r="B139" s="41"/>
      <c r="C139" s="42"/>
      <c r="D139" s="42"/>
      <c r="E139" s="187" t="s">
        <v>151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152</v>
      </c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30" customHeight="1">
      <c r="A141" s="40"/>
      <c r="B141" s="41"/>
      <c r="C141" s="42"/>
      <c r="D141" s="42"/>
      <c r="E141" s="78" t="str">
        <f>E13</f>
        <v xml:space="preserve">D.1.1.b - Architektonicko stavební řešení - přístavba venkovní učebny 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4" t="s">
        <v>20</v>
      </c>
      <c r="D143" s="42"/>
      <c r="E143" s="42"/>
      <c r="F143" s="29" t="str">
        <f>F16</f>
        <v>ul. Komenského 791, Kostelec nad Orlicí, 517 41</v>
      </c>
      <c r="G143" s="42"/>
      <c r="H143" s="42"/>
      <c r="I143" s="34" t="s">
        <v>22</v>
      </c>
      <c r="J143" s="81" t="str">
        <f>IF(J16="","",J16)</f>
        <v>18. 1. 2023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40.05" customHeight="1">
      <c r="A145" s="40"/>
      <c r="B145" s="41"/>
      <c r="C145" s="34" t="s">
        <v>24</v>
      </c>
      <c r="D145" s="42"/>
      <c r="E145" s="42"/>
      <c r="F145" s="29" t="str">
        <f>E19</f>
        <v>Královéhradecký kraj, Pivovarské náměstí 1245</v>
      </c>
      <c r="G145" s="42"/>
      <c r="H145" s="42"/>
      <c r="I145" s="34" t="s">
        <v>29</v>
      </c>
      <c r="J145" s="38" t="str">
        <f>E25</f>
        <v xml:space="preserve">DIGITRONIC CZ  s.r.o., Šimkova 904, Hradec Králové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4" t="s">
        <v>27</v>
      </c>
      <c r="D146" s="42"/>
      <c r="E146" s="42"/>
      <c r="F146" s="29" t="str">
        <f>IF(E22="","",E22)</f>
        <v>Vyplň údaj</v>
      </c>
      <c r="G146" s="42"/>
      <c r="H146" s="42"/>
      <c r="I146" s="34" t="s">
        <v>31</v>
      </c>
      <c r="J146" s="38" t="str">
        <f>E28</f>
        <v xml:space="preserve"> 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0.32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11" customFormat="1" ht="29.28" customHeight="1">
      <c r="A148" s="203"/>
      <c r="B148" s="204"/>
      <c r="C148" s="205" t="s">
        <v>188</v>
      </c>
      <c r="D148" s="206" t="s">
        <v>58</v>
      </c>
      <c r="E148" s="206" t="s">
        <v>54</v>
      </c>
      <c r="F148" s="206" t="s">
        <v>55</v>
      </c>
      <c r="G148" s="206" t="s">
        <v>189</v>
      </c>
      <c r="H148" s="206" t="s">
        <v>190</v>
      </c>
      <c r="I148" s="206" t="s">
        <v>191</v>
      </c>
      <c r="J148" s="206" t="s">
        <v>156</v>
      </c>
      <c r="K148" s="207" t="s">
        <v>192</v>
      </c>
      <c r="L148" s="208"/>
      <c r="M148" s="102" t="s">
        <v>1</v>
      </c>
      <c r="N148" s="103" t="s">
        <v>37</v>
      </c>
      <c r="O148" s="103" t="s">
        <v>193</v>
      </c>
      <c r="P148" s="103" t="s">
        <v>194</v>
      </c>
      <c r="Q148" s="103" t="s">
        <v>195</v>
      </c>
      <c r="R148" s="103" t="s">
        <v>196</v>
      </c>
      <c r="S148" s="103" t="s">
        <v>197</v>
      </c>
      <c r="T148" s="104" t="s">
        <v>198</v>
      </c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</row>
    <row r="149" s="2" customFormat="1" ht="22.8" customHeight="1">
      <c r="A149" s="40"/>
      <c r="B149" s="41"/>
      <c r="C149" s="109" t="s">
        <v>199</v>
      </c>
      <c r="D149" s="42"/>
      <c r="E149" s="42"/>
      <c r="F149" s="42"/>
      <c r="G149" s="42"/>
      <c r="H149" s="42"/>
      <c r="I149" s="42"/>
      <c r="J149" s="209">
        <f>BK149</f>
        <v>0</v>
      </c>
      <c r="K149" s="42"/>
      <c r="L149" s="46"/>
      <c r="M149" s="105"/>
      <c r="N149" s="210"/>
      <c r="O149" s="106"/>
      <c r="P149" s="211">
        <f>P150+P465+P956</f>
        <v>0</v>
      </c>
      <c r="Q149" s="106"/>
      <c r="R149" s="211">
        <f>R150+R465+R956</f>
        <v>278.68042612234558</v>
      </c>
      <c r="S149" s="106"/>
      <c r="T149" s="212">
        <f>T150+T465+T956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72</v>
      </c>
      <c r="AU149" s="19" t="s">
        <v>158</v>
      </c>
      <c r="BK149" s="213">
        <f>BK150+BK465+BK956</f>
        <v>0</v>
      </c>
    </row>
    <row r="150" s="12" customFormat="1" ht="25.92" customHeight="1">
      <c r="A150" s="12"/>
      <c r="B150" s="214"/>
      <c r="C150" s="215"/>
      <c r="D150" s="216" t="s">
        <v>72</v>
      </c>
      <c r="E150" s="217" t="s">
        <v>200</v>
      </c>
      <c r="F150" s="217" t="s">
        <v>201</v>
      </c>
      <c r="G150" s="215"/>
      <c r="H150" s="215"/>
      <c r="I150" s="218"/>
      <c r="J150" s="219">
        <f>BK150</f>
        <v>0</v>
      </c>
      <c r="K150" s="215"/>
      <c r="L150" s="220"/>
      <c r="M150" s="221"/>
      <c r="N150" s="222"/>
      <c r="O150" s="222"/>
      <c r="P150" s="223">
        <f>P151+P193+P222+P237+P272+P436+P463</f>
        <v>0</v>
      </c>
      <c r="Q150" s="222"/>
      <c r="R150" s="223">
        <f>R151+R193+R222+R237+R272+R436+R463</f>
        <v>255.68155830354809</v>
      </c>
      <c r="S150" s="222"/>
      <c r="T150" s="224">
        <f>T151+T193+T222+T237+T272+T436+T463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80</v>
      </c>
      <c r="AT150" s="226" t="s">
        <v>72</v>
      </c>
      <c r="AU150" s="226" t="s">
        <v>73</v>
      </c>
      <c r="AY150" s="225" t="s">
        <v>202</v>
      </c>
      <c r="BK150" s="227">
        <f>BK151+BK193+BK222+BK237+BK272+BK436+BK463</f>
        <v>0</v>
      </c>
    </row>
    <row r="151" s="12" customFormat="1" ht="22.8" customHeight="1">
      <c r="A151" s="12"/>
      <c r="B151" s="214"/>
      <c r="C151" s="215"/>
      <c r="D151" s="216" t="s">
        <v>72</v>
      </c>
      <c r="E151" s="228" t="s">
        <v>80</v>
      </c>
      <c r="F151" s="228" t="s">
        <v>203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SUM(P152:P192)</f>
        <v>0</v>
      </c>
      <c r="Q151" s="222"/>
      <c r="R151" s="223">
        <f>SUM(R152:R192)</f>
        <v>80.280000000000001</v>
      </c>
      <c r="S151" s="222"/>
      <c r="T151" s="224">
        <f>SUM(T152:T192)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80</v>
      </c>
      <c r="AT151" s="226" t="s">
        <v>72</v>
      </c>
      <c r="AU151" s="226" t="s">
        <v>80</v>
      </c>
      <c r="AY151" s="225" t="s">
        <v>202</v>
      </c>
      <c r="BK151" s="227">
        <f>SUM(BK152:BK192)</f>
        <v>0</v>
      </c>
    </row>
    <row r="152" s="2" customFormat="1" ht="24.15" customHeight="1">
      <c r="A152" s="40"/>
      <c r="B152" s="41"/>
      <c r="C152" s="230" t="s">
        <v>80</v>
      </c>
      <c r="D152" s="230" t="s">
        <v>204</v>
      </c>
      <c r="E152" s="231" t="s">
        <v>2874</v>
      </c>
      <c r="F152" s="232" t="s">
        <v>2875</v>
      </c>
      <c r="G152" s="233" t="s">
        <v>254</v>
      </c>
      <c r="H152" s="234">
        <v>60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2876</v>
      </c>
    </row>
    <row r="153" s="14" customFormat="1">
      <c r="A153" s="14"/>
      <c r="B153" s="254"/>
      <c r="C153" s="255"/>
      <c r="D153" s="245" t="s">
        <v>211</v>
      </c>
      <c r="E153" s="256" t="s">
        <v>1</v>
      </c>
      <c r="F153" s="257" t="s">
        <v>2877</v>
      </c>
      <c r="G153" s="255"/>
      <c r="H153" s="258">
        <v>60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211</v>
      </c>
      <c r="AU153" s="264" t="s">
        <v>82</v>
      </c>
      <c r="AV153" s="14" t="s">
        <v>82</v>
      </c>
      <c r="AW153" s="14" t="s">
        <v>30</v>
      </c>
      <c r="AX153" s="14" t="s">
        <v>80</v>
      </c>
      <c r="AY153" s="264" t="s">
        <v>202</v>
      </c>
    </row>
    <row r="154" s="2" customFormat="1" ht="33" customHeight="1">
      <c r="A154" s="40"/>
      <c r="B154" s="41"/>
      <c r="C154" s="230" t="s">
        <v>82</v>
      </c>
      <c r="D154" s="230" t="s">
        <v>204</v>
      </c>
      <c r="E154" s="231" t="s">
        <v>2878</v>
      </c>
      <c r="F154" s="232" t="s">
        <v>2879</v>
      </c>
      <c r="G154" s="233" t="s">
        <v>207</v>
      </c>
      <c r="H154" s="234">
        <v>25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209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2880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2881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2882</v>
      </c>
      <c r="G156" s="255"/>
      <c r="H156" s="258">
        <v>25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25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33" customHeight="1">
      <c r="A158" s="40"/>
      <c r="B158" s="41"/>
      <c r="C158" s="230" t="s">
        <v>90</v>
      </c>
      <c r="D158" s="230" t="s">
        <v>204</v>
      </c>
      <c r="E158" s="231" t="s">
        <v>2883</v>
      </c>
      <c r="F158" s="232" t="s">
        <v>2884</v>
      </c>
      <c r="G158" s="233" t="s">
        <v>207</v>
      </c>
      <c r="H158" s="234">
        <v>21.859999999999999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2885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2886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2887</v>
      </c>
      <c r="G160" s="255"/>
      <c r="H160" s="258">
        <v>5.9800000000000004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2888</v>
      </c>
      <c r="G161" s="255"/>
      <c r="H161" s="258">
        <v>2.048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4" customFormat="1">
      <c r="A162" s="14"/>
      <c r="B162" s="254"/>
      <c r="C162" s="255"/>
      <c r="D162" s="245" t="s">
        <v>211</v>
      </c>
      <c r="E162" s="256" t="s">
        <v>1</v>
      </c>
      <c r="F162" s="257" t="s">
        <v>2889</v>
      </c>
      <c r="G162" s="255"/>
      <c r="H162" s="258">
        <v>13.832000000000001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211</v>
      </c>
      <c r="AU162" s="264" t="s">
        <v>82</v>
      </c>
      <c r="AV162" s="14" t="s">
        <v>82</v>
      </c>
      <c r="AW162" s="14" t="s">
        <v>30</v>
      </c>
      <c r="AX162" s="14" t="s">
        <v>73</v>
      </c>
      <c r="AY162" s="264" t="s">
        <v>202</v>
      </c>
    </row>
    <row r="163" s="15" customFormat="1">
      <c r="A163" s="15"/>
      <c r="B163" s="265"/>
      <c r="C163" s="266"/>
      <c r="D163" s="245" t="s">
        <v>211</v>
      </c>
      <c r="E163" s="267" t="s">
        <v>1</v>
      </c>
      <c r="F163" s="268" t="s">
        <v>222</v>
      </c>
      <c r="G163" s="266"/>
      <c r="H163" s="269">
        <v>21.859999999999999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211</v>
      </c>
      <c r="AU163" s="275" t="s">
        <v>82</v>
      </c>
      <c r="AV163" s="15" t="s">
        <v>209</v>
      </c>
      <c r="AW163" s="15" t="s">
        <v>30</v>
      </c>
      <c r="AX163" s="15" t="s">
        <v>80</v>
      </c>
      <c r="AY163" s="275" t="s">
        <v>202</v>
      </c>
    </row>
    <row r="164" s="2" customFormat="1" ht="37.8" customHeight="1">
      <c r="A164" s="40"/>
      <c r="B164" s="41"/>
      <c r="C164" s="230" t="s">
        <v>209</v>
      </c>
      <c r="D164" s="230" t="s">
        <v>204</v>
      </c>
      <c r="E164" s="231" t="s">
        <v>2890</v>
      </c>
      <c r="F164" s="232" t="s">
        <v>2891</v>
      </c>
      <c r="G164" s="233" t="s">
        <v>207</v>
      </c>
      <c r="H164" s="234">
        <v>15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2892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2893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2894</v>
      </c>
      <c r="G166" s="255"/>
      <c r="H166" s="258">
        <v>15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37.8" customHeight="1">
      <c r="A167" s="40"/>
      <c r="B167" s="41"/>
      <c r="C167" s="230" t="s">
        <v>251</v>
      </c>
      <c r="D167" s="230" t="s">
        <v>204</v>
      </c>
      <c r="E167" s="231" t="s">
        <v>285</v>
      </c>
      <c r="F167" s="232" t="s">
        <v>286</v>
      </c>
      <c r="G167" s="233" t="s">
        <v>207</v>
      </c>
      <c r="H167" s="234">
        <v>28.524999999999999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209</v>
      </c>
      <c r="AT167" s="241" t="s">
        <v>204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2895</v>
      </c>
    </row>
    <row r="168" s="13" customFormat="1">
      <c r="A168" s="13"/>
      <c r="B168" s="243"/>
      <c r="C168" s="244"/>
      <c r="D168" s="245" t="s">
        <v>211</v>
      </c>
      <c r="E168" s="246" t="s">
        <v>1</v>
      </c>
      <c r="F168" s="247" t="s">
        <v>2896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211</v>
      </c>
      <c r="AU168" s="253" t="s">
        <v>82</v>
      </c>
      <c r="AV168" s="13" t="s">
        <v>80</v>
      </c>
      <c r="AW168" s="13" t="s">
        <v>30</v>
      </c>
      <c r="AX168" s="13" t="s">
        <v>73</v>
      </c>
      <c r="AY168" s="253" t="s">
        <v>202</v>
      </c>
    </row>
    <row r="169" s="14" customFormat="1">
      <c r="A169" s="14"/>
      <c r="B169" s="254"/>
      <c r="C169" s="255"/>
      <c r="D169" s="245" t="s">
        <v>211</v>
      </c>
      <c r="E169" s="256" t="s">
        <v>1</v>
      </c>
      <c r="F169" s="257" t="s">
        <v>2897</v>
      </c>
      <c r="G169" s="255"/>
      <c r="H169" s="258">
        <v>73.125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211</v>
      </c>
      <c r="AU169" s="264" t="s">
        <v>82</v>
      </c>
      <c r="AV169" s="14" t="s">
        <v>82</v>
      </c>
      <c r="AW169" s="14" t="s">
        <v>30</v>
      </c>
      <c r="AX169" s="14" t="s">
        <v>73</v>
      </c>
      <c r="AY169" s="264" t="s">
        <v>202</v>
      </c>
    </row>
    <row r="170" s="13" customFormat="1">
      <c r="A170" s="13"/>
      <c r="B170" s="243"/>
      <c r="C170" s="244"/>
      <c r="D170" s="245" t="s">
        <v>211</v>
      </c>
      <c r="E170" s="246" t="s">
        <v>1</v>
      </c>
      <c r="F170" s="247" t="s">
        <v>2898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211</v>
      </c>
      <c r="AU170" s="253" t="s">
        <v>82</v>
      </c>
      <c r="AV170" s="13" t="s">
        <v>80</v>
      </c>
      <c r="AW170" s="13" t="s">
        <v>30</v>
      </c>
      <c r="AX170" s="13" t="s">
        <v>73</v>
      </c>
      <c r="AY170" s="253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2899</v>
      </c>
      <c r="G171" s="255"/>
      <c r="H171" s="258">
        <v>-44.600000000000001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73</v>
      </c>
      <c r="AY171" s="264" t="s">
        <v>202</v>
      </c>
    </row>
    <row r="172" s="15" customFormat="1">
      <c r="A172" s="15"/>
      <c r="B172" s="265"/>
      <c r="C172" s="266"/>
      <c r="D172" s="245" t="s">
        <v>211</v>
      </c>
      <c r="E172" s="267" t="s">
        <v>1</v>
      </c>
      <c r="F172" s="268" t="s">
        <v>222</v>
      </c>
      <c r="G172" s="266"/>
      <c r="H172" s="269">
        <v>28.524999999999999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211</v>
      </c>
      <c r="AU172" s="275" t="s">
        <v>82</v>
      </c>
      <c r="AV172" s="15" t="s">
        <v>209</v>
      </c>
      <c r="AW172" s="15" t="s">
        <v>30</v>
      </c>
      <c r="AX172" s="15" t="s">
        <v>80</v>
      </c>
      <c r="AY172" s="275" t="s">
        <v>202</v>
      </c>
    </row>
    <row r="173" s="2" customFormat="1" ht="37.8" customHeight="1">
      <c r="A173" s="40"/>
      <c r="B173" s="41"/>
      <c r="C173" s="230" t="s">
        <v>258</v>
      </c>
      <c r="D173" s="230" t="s">
        <v>204</v>
      </c>
      <c r="E173" s="231" t="s">
        <v>2900</v>
      </c>
      <c r="F173" s="232" t="s">
        <v>2901</v>
      </c>
      <c r="G173" s="233" t="s">
        <v>207</v>
      </c>
      <c r="H173" s="234">
        <v>171.15000000000001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2902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2903</v>
      </c>
      <c r="G174" s="255"/>
      <c r="H174" s="258">
        <v>171.15000000000001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2" customFormat="1" ht="24.15" customHeight="1">
      <c r="A175" s="40"/>
      <c r="B175" s="41"/>
      <c r="C175" s="230" t="s">
        <v>262</v>
      </c>
      <c r="D175" s="230" t="s">
        <v>204</v>
      </c>
      <c r="E175" s="231" t="s">
        <v>2904</v>
      </c>
      <c r="F175" s="232" t="s">
        <v>2905</v>
      </c>
      <c r="G175" s="233" t="s">
        <v>297</v>
      </c>
      <c r="H175" s="234">
        <v>45.640000000000001</v>
      </c>
      <c r="I175" s="235"/>
      <c r="J175" s="236">
        <f>ROUND(I175*H175,2)</f>
        <v>0</v>
      </c>
      <c r="K175" s="232" t="s">
        <v>208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209</v>
      </c>
      <c r="AT175" s="241" t="s">
        <v>204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209</v>
      </c>
      <c r="BM175" s="241" t="s">
        <v>2906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2907</v>
      </c>
      <c r="G176" s="255"/>
      <c r="H176" s="258">
        <v>45.640000000000001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82</v>
      </c>
      <c r="AV176" s="14" t="s">
        <v>82</v>
      </c>
      <c r="AW176" s="14" t="s">
        <v>30</v>
      </c>
      <c r="AX176" s="14" t="s">
        <v>80</v>
      </c>
      <c r="AY176" s="264" t="s">
        <v>202</v>
      </c>
    </row>
    <row r="177" s="2" customFormat="1" ht="16.5" customHeight="1">
      <c r="A177" s="40"/>
      <c r="B177" s="41"/>
      <c r="C177" s="230" t="s">
        <v>270</v>
      </c>
      <c r="D177" s="230" t="s">
        <v>204</v>
      </c>
      <c r="E177" s="231" t="s">
        <v>302</v>
      </c>
      <c r="F177" s="232" t="s">
        <v>303</v>
      </c>
      <c r="G177" s="233" t="s">
        <v>207</v>
      </c>
      <c r="H177" s="234">
        <v>28.524999999999999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2908</v>
      </c>
    </row>
    <row r="178" s="2" customFormat="1" ht="24.15" customHeight="1">
      <c r="A178" s="40"/>
      <c r="B178" s="41"/>
      <c r="C178" s="230" t="s">
        <v>274</v>
      </c>
      <c r="D178" s="230" t="s">
        <v>204</v>
      </c>
      <c r="E178" s="231" t="s">
        <v>275</v>
      </c>
      <c r="F178" s="232" t="s">
        <v>276</v>
      </c>
      <c r="G178" s="233" t="s">
        <v>207</v>
      </c>
      <c r="H178" s="234">
        <v>44.600000000000001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209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209</v>
      </c>
      <c r="BM178" s="241" t="s">
        <v>2909</v>
      </c>
    </row>
    <row r="179" s="13" customFormat="1">
      <c r="A179" s="13"/>
      <c r="B179" s="243"/>
      <c r="C179" s="244"/>
      <c r="D179" s="245" t="s">
        <v>211</v>
      </c>
      <c r="E179" s="246" t="s">
        <v>1</v>
      </c>
      <c r="F179" s="247" t="s">
        <v>2886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211</v>
      </c>
      <c r="AU179" s="253" t="s">
        <v>82</v>
      </c>
      <c r="AV179" s="13" t="s">
        <v>80</v>
      </c>
      <c r="AW179" s="13" t="s">
        <v>30</v>
      </c>
      <c r="AX179" s="13" t="s">
        <v>73</v>
      </c>
      <c r="AY179" s="253" t="s">
        <v>202</v>
      </c>
    </row>
    <row r="180" s="14" customFormat="1">
      <c r="A180" s="14"/>
      <c r="B180" s="254"/>
      <c r="C180" s="255"/>
      <c r="D180" s="245" t="s">
        <v>211</v>
      </c>
      <c r="E180" s="256" t="s">
        <v>1</v>
      </c>
      <c r="F180" s="257" t="s">
        <v>2910</v>
      </c>
      <c r="G180" s="255"/>
      <c r="H180" s="258">
        <v>44.600000000000001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211</v>
      </c>
      <c r="AU180" s="264" t="s">
        <v>82</v>
      </c>
      <c r="AV180" s="14" t="s">
        <v>82</v>
      </c>
      <c r="AW180" s="14" t="s">
        <v>30</v>
      </c>
      <c r="AX180" s="14" t="s">
        <v>80</v>
      </c>
      <c r="AY180" s="264" t="s">
        <v>202</v>
      </c>
    </row>
    <row r="181" s="2" customFormat="1" ht="16.5" customHeight="1">
      <c r="A181" s="40"/>
      <c r="B181" s="41"/>
      <c r="C181" s="287" t="s">
        <v>278</v>
      </c>
      <c r="D181" s="287" t="s">
        <v>534</v>
      </c>
      <c r="E181" s="288" t="s">
        <v>2911</v>
      </c>
      <c r="F181" s="289" t="s">
        <v>2912</v>
      </c>
      <c r="G181" s="290" t="s">
        <v>297</v>
      </c>
      <c r="H181" s="291">
        <v>80.280000000000001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1</v>
      </c>
      <c r="R181" s="239">
        <f>Q181*H181</f>
        <v>80.280000000000001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2913</v>
      </c>
    </row>
    <row r="182" s="13" customFormat="1">
      <c r="A182" s="13"/>
      <c r="B182" s="243"/>
      <c r="C182" s="244"/>
      <c r="D182" s="245" t="s">
        <v>211</v>
      </c>
      <c r="E182" s="246" t="s">
        <v>1</v>
      </c>
      <c r="F182" s="247" t="s">
        <v>2914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211</v>
      </c>
      <c r="AU182" s="253" t="s">
        <v>82</v>
      </c>
      <c r="AV182" s="13" t="s">
        <v>80</v>
      </c>
      <c r="AW182" s="13" t="s">
        <v>30</v>
      </c>
      <c r="AX182" s="13" t="s">
        <v>73</v>
      </c>
      <c r="AY182" s="253" t="s">
        <v>202</v>
      </c>
    </row>
    <row r="183" s="13" customFormat="1">
      <c r="A183" s="13"/>
      <c r="B183" s="243"/>
      <c r="C183" s="244"/>
      <c r="D183" s="245" t="s">
        <v>211</v>
      </c>
      <c r="E183" s="246" t="s">
        <v>1</v>
      </c>
      <c r="F183" s="247" t="s">
        <v>2886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211</v>
      </c>
      <c r="AU183" s="253" t="s">
        <v>82</v>
      </c>
      <c r="AV183" s="13" t="s">
        <v>80</v>
      </c>
      <c r="AW183" s="13" t="s">
        <v>30</v>
      </c>
      <c r="AX183" s="13" t="s">
        <v>73</v>
      </c>
      <c r="AY183" s="253" t="s">
        <v>202</v>
      </c>
    </row>
    <row r="184" s="14" customFormat="1">
      <c r="A184" s="14"/>
      <c r="B184" s="254"/>
      <c r="C184" s="255"/>
      <c r="D184" s="245" t="s">
        <v>211</v>
      </c>
      <c r="E184" s="256" t="s">
        <v>1</v>
      </c>
      <c r="F184" s="257" t="s">
        <v>2915</v>
      </c>
      <c r="G184" s="255"/>
      <c r="H184" s="258">
        <v>80.280000000000001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211</v>
      </c>
      <c r="AU184" s="264" t="s">
        <v>82</v>
      </c>
      <c r="AV184" s="14" t="s">
        <v>82</v>
      </c>
      <c r="AW184" s="14" t="s">
        <v>30</v>
      </c>
      <c r="AX184" s="14" t="s">
        <v>80</v>
      </c>
      <c r="AY184" s="264" t="s">
        <v>202</v>
      </c>
    </row>
    <row r="185" s="2" customFormat="1" ht="24.15" customHeight="1">
      <c r="A185" s="40"/>
      <c r="B185" s="41"/>
      <c r="C185" s="230" t="s">
        <v>284</v>
      </c>
      <c r="D185" s="230" t="s">
        <v>204</v>
      </c>
      <c r="E185" s="231" t="s">
        <v>2916</v>
      </c>
      <c r="F185" s="232" t="s">
        <v>2917</v>
      </c>
      <c r="G185" s="233" t="s">
        <v>254</v>
      </c>
      <c r="H185" s="234">
        <v>85.980000000000004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82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2918</v>
      </c>
    </row>
    <row r="186" s="13" customFormat="1">
      <c r="A186" s="13"/>
      <c r="B186" s="243"/>
      <c r="C186" s="244"/>
      <c r="D186" s="245" t="s">
        <v>211</v>
      </c>
      <c r="E186" s="246" t="s">
        <v>1</v>
      </c>
      <c r="F186" s="247" t="s">
        <v>2919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211</v>
      </c>
      <c r="AU186" s="253" t="s">
        <v>82</v>
      </c>
      <c r="AV186" s="13" t="s">
        <v>80</v>
      </c>
      <c r="AW186" s="13" t="s">
        <v>30</v>
      </c>
      <c r="AX186" s="13" t="s">
        <v>73</v>
      </c>
      <c r="AY186" s="253" t="s">
        <v>202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2920</v>
      </c>
      <c r="G187" s="255"/>
      <c r="H187" s="258">
        <v>63.359999999999999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73</v>
      </c>
      <c r="AY187" s="264" t="s">
        <v>202</v>
      </c>
    </row>
    <row r="188" s="13" customFormat="1">
      <c r="A188" s="13"/>
      <c r="B188" s="243"/>
      <c r="C188" s="244"/>
      <c r="D188" s="245" t="s">
        <v>211</v>
      </c>
      <c r="E188" s="246" t="s">
        <v>1</v>
      </c>
      <c r="F188" s="247" t="s">
        <v>2921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211</v>
      </c>
      <c r="AU188" s="253" t="s">
        <v>82</v>
      </c>
      <c r="AV188" s="13" t="s">
        <v>80</v>
      </c>
      <c r="AW188" s="13" t="s">
        <v>30</v>
      </c>
      <c r="AX188" s="13" t="s">
        <v>73</v>
      </c>
      <c r="AY188" s="253" t="s">
        <v>202</v>
      </c>
    </row>
    <row r="189" s="13" customFormat="1">
      <c r="A189" s="13"/>
      <c r="B189" s="243"/>
      <c r="C189" s="244"/>
      <c r="D189" s="245" t="s">
        <v>211</v>
      </c>
      <c r="E189" s="246" t="s">
        <v>1</v>
      </c>
      <c r="F189" s="247" t="s">
        <v>2886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211</v>
      </c>
      <c r="AU189" s="253" t="s">
        <v>82</v>
      </c>
      <c r="AV189" s="13" t="s">
        <v>80</v>
      </c>
      <c r="AW189" s="13" t="s">
        <v>30</v>
      </c>
      <c r="AX189" s="13" t="s">
        <v>73</v>
      </c>
      <c r="AY189" s="253" t="s">
        <v>202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2922</v>
      </c>
      <c r="G190" s="255"/>
      <c r="H190" s="258">
        <v>13.975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73</v>
      </c>
      <c r="AY190" s="264" t="s">
        <v>202</v>
      </c>
    </row>
    <row r="191" s="14" customFormat="1">
      <c r="A191" s="14"/>
      <c r="B191" s="254"/>
      <c r="C191" s="255"/>
      <c r="D191" s="245" t="s">
        <v>211</v>
      </c>
      <c r="E191" s="256" t="s">
        <v>1</v>
      </c>
      <c r="F191" s="257" t="s">
        <v>2923</v>
      </c>
      <c r="G191" s="255"/>
      <c r="H191" s="258">
        <v>8.6449999999999996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211</v>
      </c>
      <c r="AU191" s="264" t="s">
        <v>82</v>
      </c>
      <c r="AV191" s="14" t="s">
        <v>82</v>
      </c>
      <c r="AW191" s="14" t="s">
        <v>30</v>
      </c>
      <c r="AX191" s="14" t="s">
        <v>73</v>
      </c>
      <c r="AY191" s="264" t="s">
        <v>202</v>
      </c>
    </row>
    <row r="192" s="15" customFormat="1">
      <c r="A192" s="15"/>
      <c r="B192" s="265"/>
      <c r="C192" s="266"/>
      <c r="D192" s="245" t="s">
        <v>211</v>
      </c>
      <c r="E192" s="267" t="s">
        <v>1</v>
      </c>
      <c r="F192" s="268" t="s">
        <v>222</v>
      </c>
      <c r="G192" s="266"/>
      <c r="H192" s="269">
        <v>85.97999999999999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211</v>
      </c>
      <c r="AU192" s="275" t="s">
        <v>82</v>
      </c>
      <c r="AV192" s="15" t="s">
        <v>209</v>
      </c>
      <c r="AW192" s="15" t="s">
        <v>30</v>
      </c>
      <c r="AX192" s="15" t="s">
        <v>80</v>
      </c>
      <c r="AY192" s="275" t="s">
        <v>202</v>
      </c>
    </row>
    <row r="193" s="12" customFormat="1" ht="22.8" customHeight="1">
      <c r="A193" s="12"/>
      <c r="B193" s="214"/>
      <c r="C193" s="215"/>
      <c r="D193" s="216" t="s">
        <v>72</v>
      </c>
      <c r="E193" s="228" t="s">
        <v>82</v>
      </c>
      <c r="F193" s="228" t="s">
        <v>306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SUM(P194:P221)</f>
        <v>0</v>
      </c>
      <c r="Q193" s="222"/>
      <c r="R193" s="223">
        <f>SUM(R194:R221)</f>
        <v>106.70870479422808</v>
      </c>
      <c r="S193" s="222"/>
      <c r="T193" s="224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80</v>
      </c>
      <c r="AT193" s="226" t="s">
        <v>72</v>
      </c>
      <c r="AU193" s="226" t="s">
        <v>80</v>
      </c>
      <c r="AY193" s="225" t="s">
        <v>202</v>
      </c>
      <c r="BK193" s="227">
        <f>SUM(BK194:BK221)</f>
        <v>0</v>
      </c>
    </row>
    <row r="194" s="2" customFormat="1" ht="24.15" customHeight="1">
      <c r="A194" s="40"/>
      <c r="B194" s="41"/>
      <c r="C194" s="230" t="s">
        <v>294</v>
      </c>
      <c r="D194" s="230" t="s">
        <v>204</v>
      </c>
      <c r="E194" s="231" t="s">
        <v>2924</v>
      </c>
      <c r="F194" s="232" t="s">
        <v>2925</v>
      </c>
      <c r="G194" s="233" t="s">
        <v>207</v>
      </c>
      <c r="H194" s="234">
        <v>12.672000000000001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1.98</v>
      </c>
      <c r="R194" s="239">
        <f>Q194*H194</f>
        <v>25.09056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2926</v>
      </c>
    </row>
    <row r="195" s="13" customFormat="1">
      <c r="A195" s="13"/>
      <c r="B195" s="243"/>
      <c r="C195" s="244"/>
      <c r="D195" s="245" t="s">
        <v>211</v>
      </c>
      <c r="E195" s="246" t="s">
        <v>1</v>
      </c>
      <c r="F195" s="247" t="s">
        <v>2927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211</v>
      </c>
      <c r="AU195" s="253" t="s">
        <v>82</v>
      </c>
      <c r="AV195" s="13" t="s">
        <v>80</v>
      </c>
      <c r="AW195" s="13" t="s">
        <v>30</v>
      </c>
      <c r="AX195" s="13" t="s">
        <v>73</v>
      </c>
      <c r="AY195" s="253" t="s">
        <v>202</v>
      </c>
    </row>
    <row r="196" s="14" customFormat="1">
      <c r="A196" s="14"/>
      <c r="B196" s="254"/>
      <c r="C196" s="255"/>
      <c r="D196" s="245" t="s">
        <v>211</v>
      </c>
      <c r="E196" s="256" t="s">
        <v>1</v>
      </c>
      <c r="F196" s="257" t="s">
        <v>2928</v>
      </c>
      <c r="G196" s="255"/>
      <c r="H196" s="258">
        <v>12.672000000000001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211</v>
      </c>
      <c r="AU196" s="264" t="s">
        <v>82</v>
      </c>
      <c r="AV196" s="14" t="s">
        <v>82</v>
      </c>
      <c r="AW196" s="14" t="s">
        <v>30</v>
      </c>
      <c r="AX196" s="14" t="s">
        <v>80</v>
      </c>
      <c r="AY196" s="264" t="s">
        <v>202</v>
      </c>
    </row>
    <row r="197" s="2" customFormat="1" ht="24.15" customHeight="1">
      <c r="A197" s="40"/>
      <c r="B197" s="41"/>
      <c r="C197" s="230" t="s">
        <v>301</v>
      </c>
      <c r="D197" s="230" t="s">
        <v>204</v>
      </c>
      <c r="E197" s="231" t="s">
        <v>2929</v>
      </c>
      <c r="F197" s="232" t="s">
        <v>309</v>
      </c>
      <c r="G197" s="233" t="s">
        <v>207</v>
      </c>
      <c r="H197" s="234">
        <v>9.5039999999999996</v>
      </c>
      <c r="I197" s="235"/>
      <c r="J197" s="236">
        <f>ROUND(I197*H197,2)</f>
        <v>0</v>
      </c>
      <c r="K197" s="232" t="s">
        <v>1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2.3010199999999998</v>
      </c>
      <c r="R197" s="239">
        <f>Q197*H197</f>
        <v>21.868894079999997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209</v>
      </c>
      <c r="AT197" s="241" t="s">
        <v>204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2930</v>
      </c>
    </row>
    <row r="198" s="13" customFormat="1">
      <c r="A198" s="13"/>
      <c r="B198" s="243"/>
      <c r="C198" s="244"/>
      <c r="D198" s="245" t="s">
        <v>211</v>
      </c>
      <c r="E198" s="246" t="s">
        <v>1</v>
      </c>
      <c r="F198" s="247" t="s">
        <v>2931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211</v>
      </c>
      <c r="AU198" s="253" t="s">
        <v>82</v>
      </c>
      <c r="AV198" s="13" t="s">
        <v>80</v>
      </c>
      <c r="AW198" s="13" t="s">
        <v>30</v>
      </c>
      <c r="AX198" s="13" t="s">
        <v>73</v>
      </c>
      <c r="AY198" s="253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2932</v>
      </c>
      <c r="G199" s="255"/>
      <c r="H199" s="258">
        <v>9.5039999999999996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80</v>
      </c>
      <c r="AY199" s="264" t="s">
        <v>202</v>
      </c>
    </row>
    <row r="200" s="2" customFormat="1" ht="16.5" customHeight="1">
      <c r="A200" s="40"/>
      <c r="B200" s="41"/>
      <c r="C200" s="230" t="s">
        <v>307</v>
      </c>
      <c r="D200" s="230" t="s">
        <v>204</v>
      </c>
      <c r="E200" s="231" t="s">
        <v>313</v>
      </c>
      <c r="F200" s="232" t="s">
        <v>314</v>
      </c>
      <c r="G200" s="233" t="s">
        <v>297</v>
      </c>
      <c r="H200" s="234">
        <v>0.373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1.0627727797</v>
      </c>
      <c r="R200" s="239">
        <f>Q200*H200</f>
        <v>0.3964142468281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209</v>
      </c>
      <c r="AT200" s="241" t="s">
        <v>204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209</v>
      </c>
      <c r="BM200" s="241" t="s">
        <v>2933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2934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3" customFormat="1">
      <c r="A202" s="13"/>
      <c r="B202" s="243"/>
      <c r="C202" s="244"/>
      <c r="D202" s="245" t="s">
        <v>211</v>
      </c>
      <c r="E202" s="246" t="s">
        <v>1</v>
      </c>
      <c r="F202" s="247" t="s">
        <v>2931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211</v>
      </c>
      <c r="AU202" s="253" t="s">
        <v>82</v>
      </c>
      <c r="AV202" s="13" t="s">
        <v>80</v>
      </c>
      <c r="AW202" s="13" t="s">
        <v>30</v>
      </c>
      <c r="AX202" s="13" t="s">
        <v>73</v>
      </c>
      <c r="AY202" s="253" t="s">
        <v>202</v>
      </c>
    </row>
    <row r="203" s="14" customFormat="1">
      <c r="A203" s="14"/>
      <c r="B203" s="254"/>
      <c r="C203" s="255"/>
      <c r="D203" s="245" t="s">
        <v>211</v>
      </c>
      <c r="E203" s="256" t="s">
        <v>1</v>
      </c>
      <c r="F203" s="257" t="s">
        <v>2935</v>
      </c>
      <c r="G203" s="255"/>
      <c r="H203" s="258">
        <v>0.373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211</v>
      </c>
      <c r="AU203" s="264" t="s">
        <v>82</v>
      </c>
      <c r="AV203" s="14" t="s">
        <v>82</v>
      </c>
      <c r="AW203" s="14" t="s">
        <v>30</v>
      </c>
      <c r="AX203" s="14" t="s">
        <v>80</v>
      </c>
      <c r="AY203" s="264" t="s">
        <v>202</v>
      </c>
    </row>
    <row r="204" s="2" customFormat="1" ht="24.15" customHeight="1">
      <c r="A204" s="40"/>
      <c r="B204" s="41"/>
      <c r="C204" s="230" t="s">
        <v>8</v>
      </c>
      <c r="D204" s="230" t="s">
        <v>204</v>
      </c>
      <c r="E204" s="231" t="s">
        <v>2936</v>
      </c>
      <c r="F204" s="232" t="s">
        <v>2937</v>
      </c>
      <c r="G204" s="233" t="s">
        <v>207</v>
      </c>
      <c r="H204" s="234">
        <v>10.069000000000001</v>
      </c>
      <c r="I204" s="235"/>
      <c r="J204" s="236">
        <f>ROUND(I204*H204,2)</f>
        <v>0</v>
      </c>
      <c r="K204" s="232" t="s">
        <v>612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2.5018699999999998</v>
      </c>
      <c r="R204" s="239">
        <f>Q204*H204</f>
        <v>25.191329029999999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209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209</v>
      </c>
      <c r="BM204" s="241" t="s">
        <v>2938</v>
      </c>
    </row>
    <row r="205" s="13" customFormat="1">
      <c r="A205" s="13"/>
      <c r="B205" s="243"/>
      <c r="C205" s="244"/>
      <c r="D205" s="245" t="s">
        <v>211</v>
      </c>
      <c r="E205" s="246" t="s">
        <v>1</v>
      </c>
      <c r="F205" s="247" t="s">
        <v>2886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211</v>
      </c>
      <c r="AU205" s="253" t="s">
        <v>82</v>
      </c>
      <c r="AV205" s="13" t="s">
        <v>80</v>
      </c>
      <c r="AW205" s="13" t="s">
        <v>30</v>
      </c>
      <c r="AX205" s="13" t="s">
        <v>73</v>
      </c>
      <c r="AY205" s="253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2939</v>
      </c>
      <c r="G206" s="255"/>
      <c r="H206" s="258">
        <v>7.4749999999999996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2940</v>
      </c>
      <c r="G207" s="255"/>
      <c r="H207" s="258">
        <v>2.5939999999999999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10.068999999999999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16.5" customHeight="1">
      <c r="A209" s="40"/>
      <c r="B209" s="41"/>
      <c r="C209" s="230" t="s">
        <v>317</v>
      </c>
      <c r="D209" s="230" t="s">
        <v>204</v>
      </c>
      <c r="E209" s="231" t="s">
        <v>326</v>
      </c>
      <c r="F209" s="232" t="s">
        <v>327</v>
      </c>
      <c r="G209" s="233" t="s">
        <v>254</v>
      </c>
      <c r="H209" s="234">
        <v>5.5999999999999996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0.0026919000000000001</v>
      </c>
      <c r="R209" s="239">
        <f>Q209*H209</f>
        <v>0.01507464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2941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2942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2943</v>
      </c>
      <c r="G211" s="255"/>
      <c r="H211" s="258">
        <v>5.5999999999999996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2" customFormat="1" ht="16.5" customHeight="1">
      <c r="A212" s="40"/>
      <c r="B212" s="41"/>
      <c r="C212" s="230" t="s">
        <v>325</v>
      </c>
      <c r="D212" s="230" t="s">
        <v>204</v>
      </c>
      <c r="E212" s="231" t="s">
        <v>333</v>
      </c>
      <c r="F212" s="232" t="s">
        <v>334</v>
      </c>
      <c r="G212" s="233" t="s">
        <v>254</v>
      </c>
      <c r="H212" s="234">
        <v>5.5999999999999996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209</v>
      </c>
      <c r="AT212" s="241" t="s">
        <v>204</v>
      </c>
      <c r="AU212" s="241" t="s">
        <v>82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209</v>
      </c>
      <c r="BM212" s="241" t="s">
        <v>2944</v>
      </c>
    </row>
    <row r="213" s="2" customFormat="1" ht="21.75" customHeight="1">
      <c r="A213" s="40"/>
      <c r="B213" s="41"/>
      <c r="C213" s="230" t="s">
        <v>332</v>
      </c>
      <c r="D213" s="230" t="s">
        <v>204</v>
      </c>
      <c r="E213" s="231" t="s">
        <v>2945</v>
      </c>
      <c r="F213" s="232" t="s">
        <v>2946</v>
      </c>
      <c r="G213" s="233" t="s">
        <v>297</v>
      </c>
      <c r="H213" s="234">
        <v>0.878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1.0606207999999999</v>
      </c>
      <c r="R213" s="239">
        <f>Q213*H213</f>
        <v>0.93122506239999991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2947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2948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2949</v>
      </c>
      <c r="G215" s="255"/>
      <c r="H215" s="258">
        <v>0.878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2" customFormat="1" ht="33" customHeight="1">
      <c r="A216" s="40"/>
      <c r="B216" s="41"/>
      <c r="C216" s="230" t="s">
        <v>336</v>
      </c>
      <c r="D216" s="230" t="s">
        <v>204</v>
      </c>
      <c r="E216" s="231" t="s">
        <v>2950</v>
      </c>
      <c r="F216" s="232" t="s">
        <v>2951</v>
      </c>
      <c r="G216" s="233" t="s">
        <v>254</v>
      </c>
      <c r="H216" s="234">
        <v>45.25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0.73403773999999999</v>
      </c>
      <c r="R216" s="239">
        <f>Q216*H216</f>
        <v>33.215207735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82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2952</v>
      </c>
    </row>
    <row r="217" s="14" customFormat="1">
      <c r="A217" s="14"/>
      <c r="B217" s="254"/>
      <c r="C217" s="255"/>
      <c r="D217" s="245" t="s">
        <v>211</v>
      </c>
      <c r="E217" s="256" t="s">
        <v>1</v>
      </c>
      <c r="F217" s="257" t="s">
        <v>2953</v>
      </c>
      <c r="G217" s="255"/>
      <c r="H217" s="258">
        <v>31.75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211</v>
      </c>
      <c r="AU217" s="264" t="s">
        <v>82</v>
      </c>
      <c r="AV217" s="14" t="s">
        <v>82</v>
      </c>
      <c r="AW217" s="14" t="s">
        <v>30</v>
      </c>
      <c r="AX217" s="14" t="s">
        <v>73</v>
      </c>
      <c r="AY217" s="264" t="s">
        <v>202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2954</v>
      </c>
      <c r="G218" s="255"/>
      <c r="H218" s="258">
        <v>4.5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73</v>
      </c>
      <c r="AY218" s="264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2955</v>
      </c>
      <c r="G219" s="255"/>
      <c r="H219" s="258">
        <v>4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4" customFormat="1">
      <c r="A220" s="14"/>
      <c r="B220" s="254"/>
      <c r="C220" s="255"/>
      <c r="D220" s="245" t="s">
        <v>211</v>
      </c>
      <c r="E220" s="256" t="s">
        <v>1</v>
      </c>
      <c r="F220" s="257" t="s">
        <v>2956</v>
      </c>
      <c r="G220" s="255"/>
      <c r="H220" s="258">
        <v>5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211</v>
      </c>
      <c r="AU220" s="264" t="s">
        <v>82</v>
      </c>
      <c r="AV220" s="14" t="s">
        <v>82</v>
      </c>
      <c r="AW220" s="14" t="s">
        <v>30</v>
      </c>
      <c r="AX220" s="14" t="s">
        <v>73</v>
      </c>
      <c r="AY220" s="264" t="s">
        <v>202</v>
      </c>
    </row>
    <row r="221" s="15" customFormat="1">
      <c r="A221" s="15"/>
      <c r="B221" s="265"/>
      <c r="C221" s="266"/>
      <c r="D221" s="245" t="s">
        <v>211</v>
      </c>
      <c r="E221" s="267" t="s">
        <v>1</v>
      </c>
      <c r="F221" s="268" t="s">
        <v>222</v>
      </c>
      <c r="G221" s="266"/>
      <c r="H221" s="269">
        <v>45.25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211</v>
      </c>
      <c r="AU221" s="275" t="s">
        <v>82</v>
      </c>
      <c r="AV221" s="15" t="s">
        <v>209</v>
      </c>
      <c r="AW221" s="15" t="s">
        <v>30</v>
      </c>
      <c r="AX221" s="15" t="s">
        <v>80</v>
      </c>
      <c r="AY221" s="275" t="s">
        <v>202</v>
      </c>
    </row>
    <row r="222" s="12" customFormat="1" ht="22.8" customHeight="1">
      <c r="A222" s="12"/>
      <c r="B222" s="214"/>
      <c r="C222" s="215"/>
      <c r="D222" s="216" t="s">
        <v>72</v>
      </c>
      <c r="E222" s="228" t="s">
        <v>90</v>
      </c>
      <c r="F222" s="228" t="s">
        <v>404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SUM(P223:P236)</f>
        <v>0</v>
      </c>
      <c r="Q222" s="222"/>
      <c r="R222" s="223">
        <f>SUM(R223:R236)</f>
        <v>34.983857120000003</v>
      </c>
      <c r="S222" s="222"/>
      <c r="T222" s="224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80</v>
      </c>
      <c r="AT222" s="226" t="s">
        <v>72</v>
      </c>
      <c r="AU222" s="226" t="s">
        <v>80</v>
      </c>
      <c r="AY222" s="225" t="s">
        <v>202</v>
      </c>
      <c r="BK222" s="227">
        <f>SUM(BK223:BK236)</f>
        <v>0</v>
      </c>
    </row>
    <row r="223" s="2" customFormat="1" ht="44.25" customHeight="1">
      <c r="A223" s="40"/>
      <c r="B223" s="41"/>
      <c r="C223" s="230" t="s">
        <v>382</v>
      </c>
      <c r="D223" s="230" t="s">
        <v>204</v>
      </c>
      <c r="E223" s="231" t="s">
        <v>2957</v>
      </c>
      <c r="F223" s="232" t="s">
        <v>2958</v>
      </c>
      <c r="G223" s="233" t="s">
        <v>254</v>
      </c>
      <c r="H223" s="234">
        <v>6.7050000000000001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0.20886399999999999</v>
      </c>
      <c r="R223" s="239">
        <f>Q223*H223</f>
        <v>1.40043312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209</v>
      </c>
      <c r="AT223" s="241" t="s">
        <v>204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209</v>
      </c>
      <c r="BM223" s="241" t="s">
        <v>2959</v>
      </c>
    </row>
    <row r="224" s="13" customFormat="1">
      <c r="A224" s="13"/>
      <c r="B224" s="243"/>
      <c r="C224" s="244"/>
      <c r="D224" s="245" t="s">
        <v>211</v>
      </c>
      <c r="E224" s="246" t="s">
        <v>1</v>
      </c>
      <c r="F224" s="247" t="s">
        <v>2960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211</v>
      </c>
      <c r="AU224" s="253" t="s">
        <v>82</v>
      </c>
      <c r="AV224" s="13" t="s">
        <v>80</v>
      </c>
      <c r="AW224" s="13" t="s">
        <v>30</v>
      </c>
      <c r="AX224" s="13" t="s">
        <v>73</v>
      </c>
      <c r="AY224" s="253" t="s">
        <v>202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2961</v>
      </c>
      <c r="G225" s="255"/>
      <c r="H225" s="258">
        <v>3.6000000000000001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73</v>
      </c>
      <c r="AY225" s="264" t="s">
        <v>202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2962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2963</v>
      </c>
      <c r="G227" s="255"/>
      <c r="H227" s="258">
        <v>3.105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6.7050000000000001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44.25" customHeight="1">
      <c r="A229" s="40"/>
      <c r="B229" s="41"/>
      <c r="C229" s="230" t="s">
        <v>390</v>
      </c>
      <c r="D229" s="230" t="s">
        <v>204</v>
      </c>
      <c r="E229" s="231" t="s">
        <v>2964</v>
      </c>
      <c r="F229" s="232" t="s">
        <v>2965</v>
      </c>
      <c r="G229" s="233" t="s">
        <v>254</v>
      </c>
      <c r="H229" s="234">
        <v>98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0.34268799999999999</v>
      </c>
      <c r="R229" s="239">
        <f>Q229*H229</f>
        <v>33.583424000000001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209</v>
      </c>
      <c r="AT229" s="241" t="s">
        <v>204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2966</v>
      </c>
    </row>
    <row r="230" s="13" customFormat="1">
      <c r="A230" s="13"/>
      <c r="B230" s="243"/>
      <c r="C230" s="244"/>
      <c r="D230" s="245" t="s">
        <v>211</v>
      </c>
      <c r="E230" s="246" t="s">
        <v>1</v>
      </c>
      <c r="F230" s="247" t="s">
        <v>2967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211</v>
      </c>
      <c r="AU230" s="253" t="s">
        <v>82</v>
      </c>
      <c r="AV230" s="13" t="s">
        <v>80</v>
      </c>
      <c r="AW230" s="13" t="s">
        <v>30</v>
      </c>
      <c r="AX230" s="13" t="s">
        <v>73</v>
      </c>
      <c r="AY230" s="253" t="s">
        <v>202</v>
      </c>
    </row>
    <row r="231" s="14" customFormat="1">
      <c r="A231" s="14"/>
      <c r="B231" s="254"/>
      <c r="C231" s="255"/>
      <c r="D231" s="245" t="s">
        <v>211</v>
      </c>
      <c r="E231" s="256" t="s">
        <v>1</v>
      </c>
      <c r="F231" s="257" t="s">
        <v>2968</v>
      </c>
      <c r="G231" s="255"/>
      <c r="H231" s="258">
        <v>67.5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211</v>
      </c>
      <c r="AU231" s="264" t="s">
        <v>82</v>
      </c>
      <c r="AV231" s="14" t="s">
        <v>82</v>
      </c>
      <c r="AW231" s="14" t="s">
        <v>30</v>
      </c>
      <c r="AX231" s="14" t="s">
        <v>73</v>
      </c>
      <c r="AY231" s="264" t="s">
        <v>202</v>
      </c>
    </row>
    <row r="232" s="13" customFormat="1">
      <c r="A232" s="13"/>
      <c r="B232" s="243"/>
      <c r="C232" s="244"/>
      <c r="D232" s="245" t="s">
        <v>211</v>
      </c>
      <c r="E232" s="246" t="s">
        <v>1</v>
      </c>
      <c r="F232" s="247" t="s">
        <v>2969</v>
      </c>
      <c r="G232" s="244"/>
      <c r="H232" s="246" t="s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211</v>
      </c>
      <c r="AU232" s="253" t="s">
        <v>82</v>
      </c>
      <c r="AV232" s="13" t="s">
        <v>80</v>
      </c>
      <c r="AW232" s="13" t="s">
        <v>30</v>
      </c>
      <c r="AX232" s="13" t="s">
        <v>73</v>
      </c>
      <c r="AY232" s="253" t="s">
        <v>202</v>
      </c>
    </row>
    <row r="233" s="14" customFormat="1">
      <c r="A233" s="14"/>
      <c r="B233" s="254"/>
      <c r="C233" s="255"/>
      <c r="D233" s="245" t="s">
        <v>211</v>
      </c>
      <c r="E233" s="256" t="s">
        <v>1</v>
      </c>
      <c r="F233" s="257" t="s">
        <v>2970</v>
      </c>
      <c r="G233" s="255"/>
      <c r="H233" s="258">
        <v>28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211</v>
      </c>
      <c r="AU233" s="264" t="s">
        <v>82</v>
      </c>
      <c r="AV233" s="14" t="s">
        <v>82</v>
      </c>
      <c r="AW233" s="14" t="s">
        <v>30</v>
      </c>
      <c r="AX233" s="14" t="s">
        <v>73</v>
      </c>
      <c r="AY233" s="264" t="s">
        <v>202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2971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4" customFormat="1">
      <c r="A235" s="14"/>
      <c r="B235" s="254"/>
      <c r="C235" s="255"/>
      <c r="D235" s="245" t="s">
        <v>211</v>
      </c>
      <c r="E235" s="256" t="s">
        <v>1</v>
      </c>
      <c r="F235" s="257" t="s">
        <v>2972</v>
      </c>
      <c r="G235" s="255"/>
      <c r="H235" s="258">
        <v>2.5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211</v>
      </c>
      <c r="AU235" s="264" t="s">
        <v>82</v>
      </c>
      <c r="AV235" s="14" t="s">
        <v>82</v>
      </c>
      <c r="AW235" s="14" t="s">
        <v>30</v>
      </c>
      <c r="AX235" s="14" t="s">
        <v>73</v>
      </c>
      <c r="AY235" s="264" t="s">
        <v>202</v>
      </c>
    </row>
    <row r="236" s="15" customFormat="1">
      <c r="A236" s="15"/>
      <c r="B236" s="265"/>
      <c r="C236" s="266"/>
      <c r="D236" s="245" t="s">
        <v>211</v>
      </c>
      <c r="E236" s="267" t="s">
        <v>1</v>
      </c>
      <c r="F236" s="268" t="s">
        <v>222</v>
      </c>
      <c r="G236" s="266"/>
      <c r="H236" s="269">
        <v>98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211</v>
      </c>
      <c r="AU236" s="275" t="s">
        <v>82</v>
      </c>
      <c r="AV236" s="15" t="s">
        <v>209</v>
      </c>
      <c r="AW236" s="15" t="s">
        <v>30</v>
      </c>
      <c r="AX236" s="15" t="s">
        <v>80</v>
      </c>
      <c r="AY236" s="275" t="s">
        <v>202</v>
      </c>
    </row>
    <row r="237" s="12" customFormat="1" ht="22.8" customHeight="1">
      <c r="A237" s="12"/>
      <c r="B237" s="214"/>
      <c r="C237" s="215"/>
      <c r="D237" s="216" t="s">
        <v>72</v>
      </c>
      <c r="E237" s="228" t="s">
        <v>209</v>
      </c>
      <c r="F237" s="228" t="s">
        <v>524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SUM(P238:P271)</f>
        <v>0</v>
      </c>
      <c r="Q237" s="222"/>
      <c r="R237" s="223">
        <f>SUM(R238:R271)</f>
        <v>8.218825626320001</v>
      </c>
      <c r="S237" s="222"/>
      <c r="T237" s="224">
        <f>SUM(T238:T271)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80</v>
      </c>
      <c r="AT237" s="226" t="s">
        <v>72</v>
      </c>
      <c r="AU237" s="226" t="s">
        <v>80</v>
      </c>
      <c r="AY237" s="225" t="s">
        <v>202</v>
      </c>
      <c r="BK237" s="227">
        <f>SUM(BK238:BK271)</f>
        <v>0</v>
      </c>
    </row>
    <row r="238" s="2" customFormat="1" ht="16.5" customHeight="1">
      <c r="A238" s="40"/>
      <c r="B238" s="41"/>
      <c r="C238" s="230" t="s">
        <v>399</v>
      </c>
      <c r="D238" s="230" t="s">
        <v>204</v>
      </c>
      <c r="E238" s="231" t="s">
        <v>2973</v>
      </c>
      <c r="F238" s="232" t="s">
        <v>2974</v>
      </c>
      <c r="G238" s="233" t="s">
        <v>207</v>
      </c>
      <c r="H238" s="234">
        <v>0.65100000000000002</v>
      </c>
      <c r="I238" s="235"/>
      <c r="J238" s="236">
        <f>ROUND(I238*H238,2)</f>
        <v>0</v>
      </c>
      <c r="K238" s="232" t="s">
        <v>1</v>
      </c>
      <c r="L238" s="46"/>
      <c r="M238" s="237" t="s">
        <v>1</v>
      </c>
      <c r="N238" s="238" t="s">
        <v>38</v>
      </c>
      <c r="O238" s="93"/>
      <c r="P238" s="239">
        <f>O238*H238</f>
        <v>0</v>
      </c>
      <c r="Q238" s="239">
        <v>2.45336</v>
      </c>
      <c r="R238" s="239">
        <f>Q238*H238</f>
        <v>1.5971373600000001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209</v>
      </c>
      <c r="AT238" s="241" t="s">
        <v>204</v>
      </c>
      <c r="AU238" s="241" t="s">
        <v>82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209</v>
      </c>
      <c r="BM238" s="241" t="s">
        <v>2975</v>
      </c>
    </row>
    <row r="239" s="13" customFormat="1">
      <c r="A239" s="13"/>
      <c r="B239" s="243"/>
      <c r="C239" s="244"/>
      <c r="D239" s="245" t="s">
        <v>211</v>
      </c>
      <c r="E239" s="246" t="s">
        <v>1</v>
      </c>
      <c r="F239" s="247" t="s">
        <v>2976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211</v>
      </c>
      <c r="AU239" s="253" t="s">
        <v>82</v>
      </c>
      <c r="AV239" s="13" t="s">
        <v>80</v>
      </c>
      <c r="AW239" s="13" t="s">
        <v>30</v>
      </c>
      <c r="AX239" s="13" t="s">
        <v>73</v>
      </c>
      <c r="AY239" s="253" t="s">
        <v>202</v>
      </c>
    </row>
    <row r="240" s="14" customFormat="1">
      <c r="A240" s="14"/>
      <c r="B240" s="254"/>
      <c r="C240" s="255"/>
      <c r="D240" s="245" t="s">
        <v>211</v>
      </c>
      <c r="E240" s="256" t="s">
        <v>1</v>
      </c>
      <c r="F240" s="257" t="s">
        <v>2977</v>
      </c>
      <c r="G240" s="255"/>
      <c r="H240" s="258">
        <v>0.65100000000000002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211</v>
      </c>
      <c r="AU240" s="264" t="s">
        <v>82</v>
      </c>
      <c r="AV240" s="14" t="s">
        <v>82</v>
      </c>
      <c r="AW240" s="14" t="s">
        <v>30</v>
      </c>
      <c r="AX240" s="14" t="s">
        <v>80</v>
      </c>
      <c r="AY240" s="264" t="s">
        <v>202</v>
      </c>
    </row>
    <row r="241" s="2" customFormat="1" ht="24.15" customHeight="1">
      <c r="A241" s="40"/>
      <c r="B241" s="41"/>
      <c r="C241" s="230" t="s">
        <v>405</v>
      </c>
      <c r="D241" s="230" t="s">
        <v>204</v>
      </c>
      <c r="E241" s="231" t="s">
        <v>2978</v>
      </c>
      <c r="F241" s="232" t="s">
        <v>2979</v>
      </c>
      <c r="G241" s="233" t="s">
        <v>254</v>
      </c>
      <c r="H241" s="234">
        <v>10.974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0.0046537200000000001</v>
      </c>
      <c r="R241" s="239">
        <f>Q241*H241</f>
        <v>0.051069923279999999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209</v>
      </c>
      <c r="AT241" s="241" t="s">
        <v>204</v>
      </c>
      <c r="AU241" s="241" t="s">
        <v>82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209</v>
      </c>
      <c r="BM241" s="241" t="s">
        <v>2980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2976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2981</v>
      </c>
      <c r="G243" s="255"/>
      <c r="H243" s="258">
        <v>10.974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80</v>
      </c>
      <c r="AY243" s="264" t="s">
        <v>202</v>
      </c>
    </row>
    <row r="244" s="2" customFormat="1" ht="24.15" customHeight="1">
      <c r="A244" s="40"/>
      <c r="B244" s="41"/>
      <c r="C244" s="230" t="s">
        <v>417</v>
      </c>
      <c r="D244" s="230" t="s">
        <v>204</v>
      </c>
      <c r="E244" s="231" t="s">
        <v>2982</v>
      </c>
      <c r="F244" s="232" t="s">
        <v>2983</v>
      </c>
      <c r="G244" s="233" t="s">
        <v>254</v>
      </c>
      <c r="H244" s="234">
        <v>10.974</v>
      </c>
      <c r="I244" s="235"/>
      <c r="J244" s="236">
        <f>ROUND(I244*H244,2)</f>
        <v>0</v>
      </c>
      <c r="K244" s="232" t="s">
        <v>208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209</v>
      </c>
      <c r="AT244" s="241" t="s">
        <v>204</v>
      </c>
      <c r="AU244" s="241" t="s">
        <v>82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209</v>
      </c>
      <c r="BM244" s="241" t="s">
        <v>2984</v>
      </c>
    </row>
    <row r="245" s="2" customFormat="1" ht="33" customHeight="1">
      <c r="A245" s="40"/>
      <c r="B245" s="41"/>
      <c r="C245" s="230" t="s">
        <v>426</v>
      </c>
      <c r="D245" s="230" t="s">
        <v>204</v>
      </c>
      <c r="E245" s="231" t="s">
        <v>2985</v>
      </c>
      <c r="F245" s="232" t="s">
        <v>2986</v>
      </c>
      <c r="G245" s="233" t="s">
        <v>254</v>
      </c>
      <c r="H245" s="234">
        <v>8.3699999999999992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0.00161112</v>
      </c>
      <c r="R245" s="239">
        <f>Q245*H245</f>
        <v>0.013485074399999998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209</v>
      </c>
      <c r="AT245" s="241" t="s">
        <v>204</v>
      </c>
      <c r="AU245" s="241" t="s">
        <v>82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209</v>
      </c>
      <c r="BM245" s="241" t="s">
        <v>2987</v>
      </c>
    </row>
    <row r="246" s="2" customFormat="1" ht="33" customHeight="1">
      <c r="A246" s="40"/>
      <c r="B246" s="41"/>
      <c r="C246" s="230" t="s">
        <v>442</v>
      </c>
      <c r="D246" s="230" t="s">
        <v>204</v>
      </c>
      <c r="E246" s="231" t="s">
        <v>2988</v>
      </c>
      <c r="F246" s="232" t="s">
        <v>2989</v>
      </c>
      <c r="G246" s="233" t="s">
        <v>254</v>
      </c>
      <c r="H246" s="234">
        <v>8.3699999999999992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209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2990</v>
      </c>
    </row>
    <row r="247" s="2" customFormat="1" ht="24.15" customHeight="1">
      <c r="A247" s="40"/>
      <c r="B247" s="41"/>
      <c r="C247" s="230" t="s">
        <v>448</v>
      </c>
      <c r="D247" s="230" t="s">
        <v>204</v>
      </c>
      <c r="E247" s="231" t="s">
        <v>2991</v>
      </c>
      <c r="F247" s="232" t="s">
        <v>2992</v>
      </c>
      <c r="G247" s="233" t="s">
        <v>297</v>
      </c>
      <c r="H247" s="234">
        <v>0.084000000000000005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1.0551166000000001</v>
      </c>
      <c r="R247" s="239">
        <f>Q247*H247</f>
        <v>0.088629794400000017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209</v>
      </c>
      <c r="AT247" s="241" t="s">
        <v>204</v>
      </c>
      <c r="AU247" s="241" t="s">
        <v>82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209</v>
      </c>
      <c r="BM247" s="241" t="s">
        <v>2993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2994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3" customFormat="1">
      <c r="A249" s="13"/>
      <c r="B249" s="243"/>
      <c r="C249" s="244"/>
      <c r="D249" s="245" t="s">
        <v>211</v>
      </c>
      <c r="E249" s="246" t="s">
        <v>1</v>
      </c>
      <c r="F249" s="247" t="s">
        <v>2995</v>
      </c>
      <c r="G249" s="244"/>
      <c r="H249" s="246" t="s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211</v>
      </c>
      <c r="AU249" s="253" t="s">
        <v>82</v>
      </c>
      <c r="AV249" s="13" t="s">
        <v>80</v>
      </c>
      <c r="AW249" s="13" t="s">
        <v>30</v>
      </c>
      <c r="AX249" s="13" t="s">
        <v>73</v>
      </c>
      <c r="AY249" s="253" t="s">
        <v>202</v>
      </c>
    </row>
    <row r="250" s="14" customFormat="1">
      <c r="A250" s="14"/>
      <c r="B250" s="254"/>
      <c r="C250" s="255"/>
      <c r="D250" s="245" t="s">
        <v>211</v>
      </c>
      <c r="E250" s="256" t="s">
        <v>1</v>
      </c>
      <c r="F250" s="257" t="s">
        <v>2996</v>
      </c>
      <c r="G250" s="255"/>
      <c r="H250" s="258">
        <v>0.070000000000000007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211</v>
      </c>
      <c r="AU250" s="264" t="s">
        <v>82</v>
      </c>
      <c r="AV250" s="14" t="s">
        <v>82</v>
      </c>
      <c r="AW250" s="14" t="s">
        <v>30</v>
      </c>
      <c r="AX250" s="14" t="s">
        <v>73</v>
      </c>
      <c r="AY250" s="264" t="s">
        <v>202</v>
      </c>
    </row>
    <row r="251" s="14" customFormat="1">
      <c r="A251" s="14"/>
      <c r="B251" s="254"/>
      <c r="C251" s="255"/>
      <c r="D251" s="245" t="s">
        <v>211</v>
      </c>
      <c r="E251" s="256" t="s">
        <v>1</v>
      </c>
      <c r="F251" s="257" t="s">
        <v>2997</v>
      </c>
      <c r="G251" s="255"/>
      <c r="H251" s="258">
        <v>0.014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211</v>
      </c>
      <c r="AU251" s="264" t="s">
        <v>82</v>
      </c>
      <c r="AV251" s="14" t="s">
        <v>82</v>
      </c>
      <c r="AW251" s="14" t="s">
        <v>30</v>
      </c>
      <c r="AX251" s="14" t="s">
        <v>73</v>
      </c>
      <c r="AY251" s="264" t="s">
        <v>202</v>
      </c>
    </row>
    <row r="252" s="15" customFormat="1">
      <c r="A252" s="15"/>
      <c r="B252" s="265"/>
      <c r="C252" s="266"/>
      <c r="D252" s="245" t="s">
        <v>211</v>
      </c>
      <c r="E252" s="267" t="s">
        <v>1</v>
      </c>
      <c r="F252" s="268" t="s">
        <v>222</v>
      </c>
      <c r="G252" s="266"/>
      <c r="H252" s="269">
        <v>0.084000000000000005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211</v>
      </c>
      <c r="AU252" s="275" t="s">
        <v>82</v>
      </c>
      <c r="AV252" s="15" t="s">
        <v>209</v>
      </c>
      <c r="AW252" s="15" t="s">
        <v>30</v>
      </c>
      <c r="AX252" s="15" t="s">
        <v>80</v>
      </c>
      <c r="AY252" s="275" t="s">
        <v>202</v>
      </c>
    </row>
    <row r="253" s="2" customFormat="1" ht="16.5" customHeight="1">
      <c r="A253" s="40"/>
      <c r="B253" s="41"/>
      <c r="C253" s="230" t="s">
        <v>453</v>
      </c>
      <c r="D253" s="230" t="s">
        <v>204</v>
      </c>
      <c r="E253" s="231" t="s">
        <v>2998</v>
      </c>
      <c r="F253" s="232" t="s">
        <v>2999</v>
      </c>
      <c r="G253" s="233" t="s">
        <v>207</v>
      </c>
      <c r="H253" s="234">
        <v>2.1800000000000002</v>
      </c>
      <c r="I253" s="235"/>
      <c r="J253" s="236">
        <f>ROUND(I253*H253,2)</f>
        <v>0</v>
      </c>
      <c r="K253" s="232" t="s">
        <v>1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2.4533999999999998</v>
      </c>
      <c r="R253" s="239">
        <f>Q253*H253</f>
        <v>5.3484119999999997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209</v>
      </c>
      <c r="AT253" s="241" t="s">
        <v>204</v>
      </c>
      <c r="AU253" s="241" t="s">
        <v>82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209</v>
      </c>
      <c r="BM253" s="241" t="s">
        <v>3000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3001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3002</v>
      </c>
      <c r="G255" s="255"/>
      <c r="H255" s="258">
        <v>2.1800000000000002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80</v>
      </c>
      <c r="AY255" s="264" t="s">
        <v>202</v>
      </c>
    </row>
    <row r="256" s="2" customFormat="1" ht="16.5" customHeight="1">
      <c r="A256" s="40"/>
      <c r="B256" s="41"/>
      <c r="C256" s="230" t="s">
        <v>457</v>
      </c>
      <c r="D256" s="230" t="s">
        <v>204</v>
      </c>
      <c r="E256" s="231" t="s">
        <v>681</v>
      </c>
      <c r="F256" s="232" t="s">
        <v>682</v>
      </c>
      <c r="G256" s="233" t="s">
        <v>254</v>
      </c>
      <c r="H256" s="234">
        <v>25.648</v>
      </c>
      <c r="I256" s="235"/>
      <c r="J256" s="236">
        <f>ROUND(I256*H256,2)</f>
        <v>0</v>
      </c>
      <c r="K256" s="232" t="s">
        <v>208</v>
      </c>
      <c r="L256" s="46"/>
      <c r="M256" s="237" t="s">
        <v>1</v>
      </c>
      <c r="N256" s="238" t="s">
        <v>38</v>
      </c>
      <c r="O256" s="93"/>
      <c r="P256" s="239">
        <f>O256*H256</f>
        <v>0</v>
      </c>
      <c r="Q256" s="239">
        <v>0.0057646399999999997</v>
      </c>
      <c r="R256" s="239">
        <f>Q256*H256</f>
        <v>0.14785148671999998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209</v>
      </c>
      <c r="AT256" s="241" t="s">
        <v>204</v>
      </c>
      <c r="AU256" s="241" t="s">
        <v>82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209</v>
      </c>
      <c r="BM256" s="241" t="s">
        <v>3003</v>
      </c>
    </row>
    <row r="257" s="13" customFormat="1">
      <c r="A257" s="13"/>
      <c r="B257" s="243"/>
      <c r="C257" s="244"/>
      <c r="D257" s="245" t="s">
        <v>211</v>
      </c>
      <c r="E257" s="246" t="s">
        <v>1</v>
      </c>
      <c r="F257" s="247" t="s">
        <v>3001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211</v>
      </c>
      <c r="AU257" s="253" t="s">
        <v>82</v>
      </c>
      <c r="AV257" s="13" t="s">
        <v>80</v>
      </c>
      <c r="AW257" s="13" t="s">
        <v>30</v>
      </c>
      <c r="AX257" s="13" t="s">
        <v>73</v>
      </c>
      <c r="AY257" s="253" t="s">
        <v>202</v>
      </c>
    </row>
    <row r="258" s="14" customFormat="1">
      <c r="A258" s="14"/>
      <c r="B258" s="254"/>
      <c r="C258" s="255"/>
      <c r="D258" s="245" t="s">
        <v>211</v>
      </c>
      <c r="E258" s="256" t="s">
        <v>1</v>
      </c>
      <c r="F258" s="257" t="s">
        <v>3004</v>
      </c>
      <c r="G258" s="255"/>
      <c r="H258" s="258">
        <v>25.648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211</v>
      </c>
      <c r="AU258" s="264" t="s">
        <v>82</v>
      </c>
      <c r="AV258" s="14" t="s">
        <v>82</v>
      </c>
      <c r="AW258" s="14" t="s">
        <v>30</v>
      </c>
      <c r="AX258" s="14" t="s">
        <v>80</v>
      </c>
      <c r="AY258" s="264" t="s">
        <v>202</v>
      </c>
    </row>
    <row r="259" s="2" customFormat="1" ht="16.5" customHeight="1">
      <c r="A259" s="40"/>
      <c r="B259" s="41"/>
      <c r="C259" s="230" t="s">
        <v>463</v>
      </c>
      <c r="D259" s="230" t="s">
        <v>204</v>
      </c>
      <c r="E259" s="231" t="s">
        <v>688</v>
      </c>
      <c r="F259" s="232" t="s">
        <v>689</v>
      </c>
      <c r="G259" s="233" t="s">
        <v>254</v>
      </c>
      <c r="H259" s="234">
        <v>25.648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209</v>
      </c>
      <c r="AT259" s="241" t="s">
        <v>204</v>
      </c>
      <c r="AU259" s="241" t="s">
        <v>82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209</v>
      </c>
      <c r="BM259" s="241" t="s">
        <v>3005</v>
      </c>
    </row>
    <row r="260" s="2" customFormat="1" ht="24.15" customHeight="1">
      <c r="A260" s="40"/>
      <c r="B260" s="41"/>
      <c r="C260" s="230" t="s">
        <v>469</v>
      </c>
      <c r="D260" s="230" t="s">
        <v>204</v>
      </c>
      <c r="E260" s="231" t="s">
        <v>692</v>
      </c>
      <c r="F260" s="232" t="s">
        <v>693</v>
      </c>
      <c r="G260" s="233" t="s">
        <v>297</v>
      </c>
      <c r="H260" s="234">
        <v>0.124</v>
      </c>
      <c r="I260" s="235"/>
      <c r="J260" s="236">
        <f>ROUND(I260*H260,2)</f>
        <v>0</v>
      </c>
      <c r="K260" s="232" t="s">
        <v>208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1.0529056800000001</v>
      </c>
      <c r="R260" s="239">
        <f>Q260*H260</f>
        <v>0.13056030432000002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209</v>
      </c>
      <c r="AT260" s="241" t="s">
        <v>204</v>
      </c>
      <c r="AU260" s="241" t="s">
        <v>82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3006</v>
      </c>
    </row>
    <row r="261" s="13" customFormat="1">
      <c r="A261" s="13"/>
      <c r="B261" s="243"/>
      <c r="C261" s="244"/>
      <c r="D261" s="245" t="s">
        <v>211</v>
      </c>
      <c r="E261" s="246" t="s">
        <v>1</v>
      </c>
      <c r="F261" s="247" t="s">
        <v>2994</v>
      </c>
      <c r="G261" s="244"/>
      <c r="H261" s="246" t="s">
        <v>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211</v>
      </c>
      <c r="AU261" s="253" t="s">
        <v>82</v>
      </c>
      <c r="AV261" s="13" t="s">
        <v>80</v>
      </c>
      <c r="AW261" s="13" t="s">
        <v>30</v>
      </c>
      <c r="AX261" s="13" t="s">
        <v>73</v>
      </c>
      <c r="AY261" s="253" t="s">
        <v>202</v>
      </c>
    </row>
    <row r="262" s="13" customFormat="1">
      <c r="A262" s="13"/>
      <c r="B262" s="243"/>
      <c r="C262" s="244"/>
      <c r="D262" s="245" t="s">
        <v>211</v>
      </c>
      <c r="E262" s="246" t="s">
        <v>1</v>
      </c>
      <c r="F262" s="247" t="s">
        <v>3007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211</v>
      </c>
      <c r="AU262" s="253" t="s">
        <v>82</v>
      </c>
      <c r="AV262" s="13" t="s">
        <v>80</v>
      </c>
      <c r="AW262" s="13" t="s">
        <v>30</v>
      </c>
      <c r="AX262" s="13" t="s">
        <v>73</v>
      </c>
      <c r="AY262" s="253" t="s">
        <v>202</v>
      </c>
    </row>
    <row r="263" s="14" customFormat="1">
      <c r="A263" s="14"/>
      <c r="B263" s="254"/>
      <c r="C263" s="255"/>
      <c r="D263" s="245" t="s">
        <v>211</v>
      </c>
      <c r="E263" s="256" t="s">
        <v>1</v>
      </c>
      <c r="F263" s="257" t="s">
        <v>3008</v>
      </c>
      <c r="G263" s="255"/>
      <c r="H263" s="258">
        <v>0.035000000000000003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211</v>
      </c>
      <c r="AU263" s="264" t="s">
        <v>82</v>
      </c>
      <c r="AV263" s="14" t="s">
        <v>82</v>
      </c>
      <c r="AW263" s="14" t="s">
        <v>30</v>
      </c>
      <c r="AX263" s="14" t="s">
        <v>73</v>
      </c>
      <c r="AY263" s="264" t="s">
        <v>202</v>
      </c>
    </row>
    <row r="264" s="14" customFormat="1">
      <c r="A264" s="14"/>
      <c r="B264" s="254"/>
      <c r="C264" s="255"/>
      <c r="D264" s="245" t="s">
        <v>211</v>
      </c>
      <c r="E264" s="256" t="s">
        <v>1</v>
      </c>
      <c r="F264" s="257" t="s">
        <v>3009</v>
      </c>
      <c r="G264" s="255"/>
      <c r="H264" s="258">
        <v>0.088999999999999996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211</v>
      </c>
      <c r="AU264" s="264" t="s">
        <v>82</v>
      </c>
      <c r="AV264" s="14" t="s">
        <v>82</v>
      </c>
      <c r="AW264" s="14" t="s">
        <v>30</v>
      </c>
      <c r="AX264" s="14" t="s">
        <v>73</v>
      </c>
      <c r="AY264" s="264" t="s">
        <v>202</v>
      </c>
    </row>
    <row r="265" s="15" customFormat="1">
      <c r="A265" s="15"/>
      <c r="B265" s="265"/>
      <c r="C265" s="266"/>
      <c r="D265" s="245" t="s">
        <v>211</v>
      </c>
      <c r="E265" s="267" t="s">
        <v>1</v>
      </c>
      <c r="F265" s="268" t="s">
        <v>222</v>
      </c>
      <c r="G265" s="266"/>
      <c r="H265" s="269">
        <v>0.124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211</v>
      </c>
      <c r="AU265" s="275" t="s">
        <v>82</v>
      </c>
      <c r="AV265" s="15" t="s">
        <v>209</v>
      </c>
      <c r="AW265" s="15" t="s">
        <v>30</v>
      </c>
      <c r="AX265" s="15" t="s">
        <v>80</v>
      </c>
      <c r="AY265" s="275" t="s">
        <v>202</v>
      </c>
    </row>
    <row r="266" s="2" customFormat="1" ht="37.8" customHeight="1">
      <c r="A266" s="40"/>
      <c r="B266" s="41"/>
      <c r="C266" s="230" t="s">
        <v>475</v>
      </c>
      <c r="D266" s="230" t="s">
        <v>204</v>
      </c>
      <c r="E266" s="231" t="s">
        <v>3010</v>
      </c>
      <c r="F266" s="232" t="s">
        <v>3011</v>
      </c>
      <c r="G266" s="233" t="s">
        <v>844</v>
      </c>
      <c r="H266" s="234">
        <v>1</v>
      </c>
      <c r="I266" s="235"/>
      <c r="J266" s="236">
        <f>ROUND(I266*H266,2)</f>
        <v>0</v>
      </c>
      <c r="K266" s="232" t="s">
        <v>208</v>
      </c>
      <c r="L266" s="46"/>
      <c r="M266" s="237" t="s">
        <v>1</v>
      </c>
      <c r="N266" s="238" t="s">
        <v>38</v>
      </c>
      <c r="O266" s="93"/>
      <c r="P266" s="239">
        <f>O266*H266</f>
        <v>0</v>
      </c>
      <c r="Q266" s="239">
        <v>0.00088000000000000003</v>
      </c>
      <c r="R266" s="239">
        <f>Q266*H266</f>
        <v>0.00088000000000000003</v>
      </c>
      <c r="S266" s="239">
        <v>0</v>
      </c>
      <c r="T266" s="24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1" t="s">
        <v>209</v>
      </c>
      <c r="AT266" s="241" t="s">
        <v>204</v>
      </c>
      <c r="AU266" s="241" t="s">
        <v>82</v>
      </c>
      <c r="AY266" s="19" t="s">
        <v>202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80</v>
      </c>
      <c r="BK266" s="242">
        <f>ROUND(I266*H266,2)</f>
        <v>0</v>
      </c>
      <c r="BL266" s="19" t="s">
        <v>209</v>
      </c>
      <c r="BM266" s="241" t="s">
        <v>3012</v>
      </c>
    </row>
    <row r="267" s="13" customFormat="1">
      <c r="A267" s="13"/>
      <c r="B267" s="243"/>
      <c r="C267" s="244"/>
      <c r="D267" s="245" t="s">
        <v>211</v>
      </c>
      <c r="E267" s="246" t="s">
        <v>1</v>
      </c>
      <c r="F267" s="247" t="s">
        <v>3013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211</v>
      </c>
      <c r="AU267" s="253" t="s">
        <v>82</v>
      </c>
      <c r="AV267" s="13" t="s">
        <v>80</v>
      </c>
      <c r="AW267" s="13" t="s">
        <v>30</v>
      </c>
      <c r="AX267" s="13" t="s">
        <v>73</v>
      </c>
      <c r="AY267" s="253" t="s">
        <v>202</v>
      </c>
    </row>
    <row r="268" s="14" customFormat="1">
      <c r="A268" s="14"/>
      <c r="B268" s="254"/>
      <c r="C268" s="255"/>
      <c r="D268" s="245" t="s">
        <v>211</v>
      </c>
      <c r="E268" s="256" t="s">
        <v>1</v>
      </c>
      <c r="F268" s="257" t="s">
        <v>3014</v>
      </c>
      <c r="G268" s="255"/>
      <c r="H268" s="258">
        <v>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211</v>
      </c>
      <c r="AU268" s="264" t="s">
        <v>82</v>
      </c>
      <c r="AV268" s="14" t="s">
        <v>82</v>
      </c>
      <c r="AW268" s="14" t="s">
        <v>30</v>
      </c>
      <c r="AX268" s="14" t="s">
        <v>80</v>
      </c>
      <c r="AY268" s="264" t="s">
        <v>202</v>
      </c>
    </row>
    <row r="269" s="2" customFormat="1" ht="24.15" customHeight="1">
      <c r="A269" s="40"/>
      <c r="B269" s="41"/>
      <c r="C269" s="230" t="s">
        <v>480</v>
      </c>
      <c r="D269" s="230" t="s">
        <v>204</v>
      </c>
      <c r="E269" s="231" t="s">
        <v>3015</v>
      </c>
      <c r="F269" s="232" t="s">
        <v>3016</v>
      </c>
      <c r="G269" s="233" t="s">
        <v>844</v>
      </c>
      <c r="H269" s="234">
        <v>2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0.42039984159999999</v>
      </c>
      <c r="R269" s="239">
        <f>Q269*H269</f>
        <v>0.84079968319999998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3017</v>
      </c>
    </row>
    <row r="270" s="13" customFormat="1">
      <c r="A270" s="13"/>
      <c r="B270" s="243"/>
      <c r="C270" s="244"/>
      <c r="D270" s="245" t="s">
        <v>211</v>
      </c>
      <c r="E270" s="246" t="s">
        <v>1</v>
      </c>
      <c r="F270" s="247" t="s">
        <v>3018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211</v>
      </c>
      <c r="AU270" s="253" t="s">
        <v>82</v>
      </c>
      <c r="AV270" s="13" t="s">
        <v>80</v>
      </c>
      <c r="AW270" s="13" t="s">
        <v>30</v>
      </c>
      <c r="AX270" s="13" t="s">
        <v>73</v>
      </c>
      <c r="AY270" s="253" t="s">
        <v>202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3019</v>
      </c>
      <c r="G271" s="255"/>
      <c r="H271" s="258">
        <v>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80</v>
      </c>
      <c r="AY271" s="264" t="s">
        <v>202</v>
      </c>
    </row>
    <row r="272" s="12" customFormat="1" ht="22.8" customHeight="1">
      <c r="A272" s="12"/>
      <c r="B272" s="214"/>
      <c r="C272" s="215"/>
      <c r="D272" s="216" t="s">
        <v>72</v>
      </c>
      <c r="E272" s="228" t="s">
        <v>258</v>
      </c>
      <c r="F272" s="228" t="s">
        <v>705</v>
      </c>
      <c r="G272" s="215"/>
      <c r="H272" s="215"/>
      <c r="I272" s="218"/>
      <c r="J272" s="229">
        <f>BK272</f>
        <v>0</v>
      </c>
      <c r="K272" s="215"/>
      <c r="L272" s="220"/>
      <c r="M272" s="221"/>
      <c r="N272" s="222"/>
      <c r="O272" s="222"/>
      <c r="P272" s="223">
        <f>SUM(P273:P435)</f>
        <v>0</v>
      </c>
      <c r="Q272" s="222"/>
      <c r="R272" s="223">
        <f>SUM(R273:R435)</f>
        <v>25.468565012999999</v>
      </c>
      <c r="S272" s="222"/>
      <c r="T272" s="224">
        <f>SUM(T273:T435)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5" t="s">
        <v>80</v>
      </c>
      <c r="AT272" s="226" t="s">
        <v>72</v>
      </c>
      <c r="AU272" s="226" t="s">
        <v>80</v>
      </c>
      <c r="AY272" s="225" t="s">
        <v>202</v>
      </c>
      <c r="BK272" s="227">
        <f>SUM(BK273:BK435)</f>
        <v>0</v>
      </c>
    </row>
    <row r="273" s="2" customFormat="1" ht="24.15" customHeight="1">
      <c r="A273" s="40"/>
      <c r="B273" s="41"/>
      <c r="C273" s="230" t="s">
        <v>486</v>
      </c>
      <c r="D273" s="230" t="s">
        <v>204</v>
      </c>
      <c r="E273" s="231" t="s">
        <v>744</v>
      </c>
      <c r="F273" s="232" t="s">
        <v>745</v>
      </c>
      <c r="G273" s="233" t="s">
        <v>254</v>
      </c>
      <c r="H273" s="234">
        <v>68.325000000000003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0.000263</v>
      </c>
      <c r="R273" s="239">
        <f>Q273*H273</f>
        <v>0.017969475000000002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209</v>
      </c>
      <c r="AT273" s="241" t="s">
        <v>204</v>
      </c>
      <c r="AU273" s="241" t="s">
        <v>82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209</v>
      </c>
      <c r="BM273" s="241" t="s">
        <v>3020</v>
      </c>
    </row>
    <row r="274" s="2" customFormat="1" ht="24.15" customHeight="1">
      <c r="A274" s="40"/>
      <c r="B274" s="41"/>
      <c r="C274" s="230" t="s">
        <v>491</v>
      </c>
      <c r="D274" s="230" t="s">
        <v>204</v>
      </c>
      <c r="E274" s="231" t="s">
        <v>3021</v>
      </c>
      <c r="F274" s="232" t="s">
        <v>3022</v>
      </c>
      <c r="G274" s="233" t="s">
        <v>254</v>
      </c>
      <c r="H274" s="234">
        <v>68.325000000000003</v>
      </c>
      <c r="I274" s="235"/>
      <c r="J274" s="236">
        <f>ROUND(I274*H274,2)</f>
        <v>0</v>
      </c>
      <c r="K274" s="232" t="s">
        <v>208</v>
      </c>
      <c r="L274" s="46"/>
      <c r="M274" s="237" t="s">
        <v>1</v>
      </c>
      <c r="N274" s="238" t="s">
        <v>38</v>
      </c>
      <c r="O274" s="93"/>
      <c r="P274" s="239">
        <f>O274*H274</f>
        <v>0</v>
      </c>
      <c r="Q274" s="239">
        <v>0.015400000000000001</v>
      </c>
      <c r="R274" s="239">
        <f>Q274*H274</f>
        <v>1.0522050000000001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209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3023</v>
      </c>
    </row>
    <row r="275" s="13" customFormat="1">
      <c r="A275" s="13"/>
      <c r="B275" s="243"/>
      <c r="C275" s="244"/>
      <c r="D275" s="245" t="s">
        <v>211</v>
      </c>
      <c r="E275" s="246" t="s">
        <v>1</v>
      </c>
      <c r="F275" s="247" t="s">
        <v>3024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211</v>
      </c>
      <c r="AU275" s="253" t="s">
        <v>82</v>
      </c>
      <c r="AV275" s="13" t="s">
        <v>80</v>
      </c>
      <c r="AW275" s="13" t="s">
        <v>30</v>
      </c>
      <c r="AX275" s="13" t="s">
        <v>73</v>
      </c>
      <c r="AY275" s="253" t="s">
        <v>202</v>
      </c>
    </row>
    <row r="276" s="13" customFormat="1">
      <c r="A276" s="13"/>
      <c r="B276" s="243"/>
      <c r="C276" s="244"/>
      <c r="D276" s="245" t="s">
        <v>211</v>
      </c>
      <c r="E276" s="246" t="s">
        <v>1</v>
      </c>
      <c r="F276" s="247" t="s">
        <v>3025</v>
      </c>
      <c r="G276" s="244"/>
      <c r="H276" s="246" t="s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211</v>
      </c>
      <c r="AU276" s="253" t="s">
        <v>82</v>
      </c>
      <c r="AV276" s="13" t="s">
        <v>80</v>
      </c>
      <c r="AW276" s="13" t="s">
        <v>30</v>
      </c>
      <c r="AX276" s="13" t="s">
        <v>73</v>
      </c>
      <c r="AY276" s="253" t="s">
        <v>202</v>
      </c>
    </row>
    <row r="277" s="14" customFormat="1">
      <c r="A277" s="14"/>
      <c r="B277" s="254"/>
      <c r="C277" s="255"/>
      <c r="D277" s="245" t="s">
        <v>211</v>
      </c>
      <c r="E277" s="256" t="s">
        <v>1</v>
      </c>
      <c r="F277" s="257" t="s">
        <v>3026</v>
      </c>
      <c r="G277" s="255"/>
      <c r="H277" s="258">
        <v>2.9119999999999999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211</v>
      </c>
      <c r="AU277" s="264" t="s">
        <v>82</v>
      </c>
      <c r="AV277" s="14" t="s">
        <v>82</v>
      </c>
      <c r="AW277" s="14" t="s">
        <v>30</v>
      </c>
      <c r="AX277" s="14" t="s">
        <v>73</v>
      </c>
      <c r="AY277" s="264" t="s">
        <v>202</v>
      </c>
    </row>
    <row r="278" s="13" customFormat="1">
      <c r="A278" s="13"/>
      <c r="B278" s="243"/>
      <c r="C278" s="244"/>
      <c r="D278" s="245" t="s">
        <v>211</v>
      </c>
      <c r="E278" s="246" t="s">
        <v>1</v>
      </c>
      <c r="F278" s="247" t="s">
        <v>3027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211</v>
      </c>
      <c r="AU278" s="253" t="s">
        <v>82</v>
      </c>
      <c r="AV278" s="13" t="s">
        <v>80</v>
      </c>
      <c r="AW278" s="13" t="s">
        <v>30</v>
      </c>
      <c r="AX278" s="13" t="s">
        <v>73</v>
      </c>
      <c r="AY278" s="253" t="s">
        <v>202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3028</v>
      </c>
      <c r="G279" s="255"/>
      <c r="H279" s="258">
        <v>52.548000000000002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3" customFormat="1">
      <c r="A280" s="13"/>
      <c r="B280" s="243"/>
      <c r="C280" s="244"/>
      <c r="D280" s="245" t="s">
        <v>211</v>
      </c>
      <c r="E280" s="246" t="s">
        <v>1</v>
      </c>
      <c r="F280" s="247" t="s">
        <v>3029</v>
      </c>
      <c r="G280" s="244"/>
      <c r="H280" s="246" t="s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211</v>
      </c>
      <c r="AU280" s="253" t="s">
        <v>82</v>
      </c>
      <c r="AV280" s="13" t="s">
        <v>80</v>
      </c>
      <c r="AW280" s="13" t="s">
        <v>30</v>
      </c>
      <c r="AX280" s="13" t="s">
        <v>73</v>
      </c>
      <c r="AY280" s="253" t="s">
        <v>202</v>
      </c>
    </row>
    <row r="281" s="14" customFormat="1">
      <c r="A281" s="14"/>
      <c r="B281" s="254"/>
      <c r="C281" s="255"/>
      <c r="D281" s="245" t="s">
        <v>211</v>
      </c>
      <c r="E281" s="256" t="s">
        <v>1</v>
      </c>
      <c r="F281" s="257" t="s">
        <v>3030</v>
      </c>
      <c r="G281" s="255"/>
      <c r="H281" s="258">
        <v>29.120000000000001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211</v>
      </c>
      <c r="AU281" s="264" t="s">
        <v>82</v>
      </c>
      <c r="AV281" s="14" t="s">
        <v>82</v>
      </c>
      <c r="AW281" s="14" t="s">
        <v>30</v>
      </c>
      <c r="AX281" s="14" t="s">
        <v>73</v>
      </c>
      <c r="AY281" s="264" t="s">
        <v>202</v>
      </c>
    </row>
    <row r="282" s="13" customFormat="1">
      <c r="A282" s="13"/>
      <c r="B282" s="243"/>
      <c r="C282" s="244"/>
      <c r="D282" s="245" t="s">
        <v>211</v>
      </c>
      <c r="E282" s="246" t="s">
        <v>1</v>
      </c>
      <c r="F282" s="247" t="s">
        <v>3031</v>
      </c>
      <c r="G282" s="244"/>
      <c r="H282" s="246" t="s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211</v>
      </c>
      <c r="AU282" s="253" t="s">
        <v>82</v>
      </c>
      <c r="AV282" s="13" t="s">
        <v>80</v>
      </c>
      <c r="AW282" s="13" t="s">
        <v>30</v>
      </c>
      <c r="AX282" s="13" t="s">
        <v>73</v>
      </c>
      <c r="AY282" s="253" t="s">
        <v>202</v>
      </c>
    </row>
    <row r="283" s="14" customFormat="1">
      <c r="A283" s="14"/>
      <c r="B283" s="254"/>
      <c r="C283" s="255"/>
      <c r="D283" s="245" t="s">
        <v>211</v>
      </c>
      <c r="E283" s="256" t="s">
        <v>1</v>
      </c>
      <c r="F283" s="257" t="s">
        <v>3032</v>
      </c>
      <c r="G283" s="255"/>
      <c r="H283" s="258">
        <v>-16.254999999999999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211</v>
      </c>
      <c r="AU283" s="264" t="s">
        <v>82</v>
      </c>
      <c r="AV283" s="14" t="s">
        <v>82</v>
      </c>
      <c r="AW283" s="14" t="s">
        <v>30</v>
      </c>
      <c r="AX283" s="14" t="s">
        <v>73</v>
      </c>
      <c r="AY283" s="264" t="s">
        <v>202</v>
      </c>
    </row>
    <row r="284" s="15" customFormat="1">
      <c r="A284" s="15"/>
      <c r="B284" s="265"/>
      <c r="C284" s="266"/>
      <c r="D284" s="245" t="s">
        <v>211</v>
      </c>
      <c r="E284" s="267" t="s">
        <v>1</v>
      </c>
      <c r="F284" s="268" t="s">
        <v>222</v>
      </c>
      <c r="G284" s="266"/>
      <c r="H284" s="269">
        <v>68.325000000000003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211</v>
      </c>
      <c r="AU284" s="275" t="s">
        <v>82</v>
      </c>
      <c r="AV284" s="15" t="s">
        <v>209</v>
      </c>
      <c r="AW284" s="15" t="s">
        <v>30</v>
      </c>
      <c r="AX284" s="15" t="s">
        <v>80</v>
      </c>
      <c r="AY284" s="275" t="s">
        <v>202</v>
      </c>
    </row>
    <row r="285" s="2" customFormat="1" ht="24.15" customHeight="1">
      <c r="A285" s="40"/>
      <c r="B285" s="41"/>
      <c r="C285" s="230" t="s">
        <v>496</v>
      </c>
      <c r="D285" s="230" t="s">
        <v>204</v>
      </c>
      <c r="E285" s="231" t="s">
        <v>3033</v>
      </c>
      <c r="F285" s="232" t="s">
        <v>3034</v>
      </c>
      <c r="G285" s="233" t="s">
        <v>254</v>
      </c>
      <c r="H285" s="234">
        <v>68.325000000000003</v>
      </c>
      <c r="I285" s="235"/>
      <c r="J285" s="236">
        <f>ROUND(I285*H285,2)</f>
        <v>0</v>
      </c>
      <c r="K285" s="232" t="s">
        <v>208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0.0030000000000000001</v>
      </c>
      <c r="R285" s="239">
        <f>Q285*H285</f>
        <v>0.20497500000000002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82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3035</v>
      </c>
    </row>
    <row r="286" s="2" customFormat="1" ht="24.15" customHeight="1">
      <c r="A286" s="40"/>
      <c r="B286" s="41"/>
      <c r="C286" s="230" t="s">
        <v>501</v>
      </c>
      <c r="D286" s="230" t="s">
        <v>204</v>
      </c>
      <c r="E286" s="231" t="s">
        <v>3036</v>
      </c>
      <c r="F286" s="232" t="s">
        <v>3037</v>
      </c>
      <c r="G286" s="233" t="s">
        <v>254</v>
      </c>
      <c r="H286" s="234">
        <v>151.374</v>
      </c>
      <c r="I286" s="235"/>
      <c r="J286" s="236">
        <f>ROUND(I286*H286,2)</f>
        <v>0</v>
      </c>
      <c r="K286" s="232" t="s">
        <v>208</v>
      </c>
      <c r="L286" s="46"/>
      <c r="M286" s="237" t="s">
        <v>1</v>
      </c>
      <c r="N286" s="238" t="s">
        <v>38</v>
      </c>
      <c r="O286" s="93"/>
      <c r="P286" s="239">
        <f>O286*H286</f>
        <v>0</v>
      </c>
      <c r="Q286" s="239">
        <v>0.0073499999999999998</v>
      </c>
      <c r="R286" s="239">
        <f>Q286*H286</f>
        <v>1.1125988999999998</v>
      </c>
      <c r="S286" s="239">
        <v>0</v>
      </c>
      <c r="T286" s="24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1" t="s">
        <v>209</v>
      </c>
      <c r="AT286" s="241" t="s">
        <v>204</v>
      </c>
      <c r="AU286" s="241" t="s">
        <v>82</v>
      </c>
      <c r="AY286" s="19" t="s">
        <v>202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80</v>
      </c>
      <c r="BK286" s="242">
        <f>ROUND(I286*H286,2)</f>
        <v>0</v>
      </c>
      <c r="BL286" s="19" t="s">
        <v>209</v>
      </c>
      <c r="BM286" s="241" t="s">
        <v>3038</v>
      </c>
    </row>
    <row r="287" s="13" customFormat="1">
      <c r="A287" s="13"/>
      <c r="B287" s="243"/>
      <c r="C287" s="244"/>
      <c r="D287" s="245" t="s">
        <v>211</v>
      </c>
      <c r="E287" s="246" t="s">
        <v>1</v>
      </c>
      <c r="F287" s="247" t="s">
        <v>3039</v>
      </c>
      <c r="G287" s="244"/>
      <c r="H287" s="246" t="s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211</v>
      </c>
      <c r="AU287" s="253" t="s">
        <v>82</v>
      </c>
      <c r="AV287" s="13" t="s">
        <v>80</v>
      </c>
      <c r="AW287" s="13" t="s">
        <v>30</v>
      </c>
      <c r="AX287" s="13" t="s">
        <v>73</v>
      </c>
      <c r="AY287" s="253" t="s">
        <v>202</v>
      </c>
    </row>
    <row r="288" s="13" customFormat="1">
      <c r="A288" s="13"/>
      <c r="B288" s="243"/>
      <c r="C288" s="244"/>
      <c r="D288" s="245" t="s">
        <v>211</v>
      </c>
      <c r="E288" s="246" t="s">
        <v>1</v>
      </c>
      <c r="F288" s="247" t="s">
        <v>3040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211</v>
      </c>
      <c r="AU288" s="253" t="s">
        <v>82</v>
      </c>
      <c r="AV288" s="13" t="s">
        <v>80</v>
      </c>
      <c r="AW288" s="13" t="s">
        <v>30</v>
      </c>
      <c r="AX288" s="13" t="s">
        <v>73</v>
      </c>
      <c r="AY288" s="253" t="s">
        <v>202</v>
      </c>
    </row>
    <row r="289" s="14" customFormat="1">
      <c r="A289" s="14"/>
      <c r="B289" s="254"/>
      <c r="C289" s="255"/>
      <c r="D289" s="245" t="s">
        <v>211</v>
      </c>
      <c r="E289" s="256" t="s">
        <v>1</v>
      </c>
      <c r="F289" s="257" t="s">
        <v>3041</v>
      </c>
      <c r="G289" s="255"/>
      <c r="H289" s="258">
        <v>29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211</v>
      </c>
      <c r="AU289" s="264" t="s">
        <v>82</v>
      </c>
      <c r="AV289" s="14" t="s">
        <v>82</v>
      </c>
      <c r="AW289" s="14" t="s">
        <v>30</v>
      </c>
      <c r="AX289" s="14" t="s">
        <v>73</v>
      </c>
      <c r="AY289" s="264" t="s">
        <v>202</v>
      </c>
    </row>
    <row r="290" s="13" customFormat="1">
      <c r="A290" s="13"/>
      <c r="B290" s="243"/>
      <c r="C290" s="244"/>
      <c r="D290" s="245" t="s">
        <v>211</v>
      </c>
      <c r="E290" s="246" t="s">
        <v>1</v>
      </c>
      <c r="F290" s="247" t="s">
        <v>3031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211</v>
      </c>
      <c r="AU290" s="253" t="s">
        <v>82</v>
      </c>
      <c r="AV290" s="13" t="s">
        <v>80</v>
      </c>
      <c r="AW290" s="13" t="s">
        <v>30</v>
      </c>
      <c r="AX290" s="13" t="s">
        <v>73</v>
      </c>
      <c r="AY290" s="253" t="s">
        <v>202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3042</v>
      </c>
      <c r="G291" s="255"/>
      <c r="H291" s="258">
        <v>-22.879999999999999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82</v>
      </c>
      <c r="AV291" s="14" t="s">
        <v>82</v>
      </c>
      <c r="AW291" s="14" t="s">
        <v>30</v>
      </c>
      <c r="AX291" s="14" t="s">
        <v>73</v>
      </c>
      <c r="AY291" s="264" t="s">
        <v>202</v>
      </c>
    </row>
    <row r="292" s="13" customFormat="1">
      <c r="A292" s="13"/>
      <c r="B292" s="243"/>
      <c r="C292" s="244"/>
      <c r="D292" s="245" t="s">
        <v>211</v>
      </c>
      <c r="E292" s="246" t="s">
        <v>1</v>
      </c>
      <c r="F292" s="247" t="s">
        <v>3043</v>
      </c>
      <c r="G292" s="244"/>
      <c r="H292" s="246" t="s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211</v>
      </c>
      <c r="AU292" s="253" t="s">
        <v>82</v>
      </c>
      <c r="AV292" s="13" t="s">
        <v>80</v>
      </c>
      <c r="AW292" s="13" t="s">
        <v>30</v>
      </c>
      <c r="AX292" s="13" t="s">
        <v>73</v>
      </c>
      <c r="AY292" s="253" t="s">
        <v>202</v>
      </c>
    </row>
    <row r="293" s="14" customFormat="1">
      <c r="A293" s="14"/>
      <c r="B293" s="254"/>
      <c r="C293" s="255"/>
      <c r="D293" s="245" t="s">
        <v>211</v>
      </c>
      <c r="E293" s="256" t="s">
        <v>1</v>
      </c>
      <c r="F293" s="257" t="s">
        <v>3041</v>
      </c>
      <c r="G293" s="255"/>
      <c r="H293" s="258">
        <v>29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211</v>
      </c>
      <c r="AU293" s="264" t="s">
        <v>82</v>
      </c>
      <c r="AV293" s="14" t="s">
        <v>82</v>
      </c>
      <c r="AW293" s="14" t="s">
        <v>30</v>
      </c>
      <c r="AX293" s="14" t="s">
        <v>73</v>
      </c>
      <c r="AY293" s="264" t="s">
        <v>202</v>
      </c>
    </row>
    <row r="294" s="13" customFormat="1">
      <c r="A294" s="13"/>
      <c r="B294" s="243"/>
      <c r="C294" s="244"/>
      <c r="D294" s="245" t="s">
        <v>211</v>
      </c>
      <c r="E294" s="246" t="s">
        <v>1</v>
      </c>
      <c r="F294" s="247" t="s">
        <v>3044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211</v>
      </c>
      <c r="AU294" s="253" t="s">
        <v>82</v>
      </c>
      <c r="AV294" s="13" t="s">
        <v>80</v>
      </c>
      <c r="AW294" s="13" t="s">
        <v>30</v>
      </c>
      <c r="AX294" s="13" t="s">
        <v>73</v>
      </c>
      <c r="AY294" s="253" t="s">
        <v>202</v>
      </c>
    </row>
    <row r="295" s="14" customFormat="1">
      <c r="A295" s="14"/>
      <c r="B295" s="254"/>
      <c r="C295" s="255"/>
      <c r="D295" s="245" t="s">
        <v>211</v>
      </c>
      <c r="E295" s="256" t="s">
        <v>1</v>
      </c>
      <c r="F295" s="257" t="s">
        <v>3045</v>
      </c>
      <c r="G295" s="255"/>
      <c r="H295" s="258">
        <v>66.709999999999994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211</v>
      </c>
      <c r="AU295" s="264" t="s">
        <v>82</v>
      </c>
      <c r="AV295" s="14" t="s">
        <v>82</v>
      </c>
      <c r="AW295" s="14" t="s">
        <v>30</v>
      </c>
      <c r="AX295" s="14" t="s">
        <v>73</v>
      </c>
      <c r="AY295" s="264" t="s">
        <v>202</v>
      </c>
    </row>
    <row r="296" s="13" customFormat="1">
      <c r="A296" s="13"/>
      <c r="B296" s="243"/>
      <c r="C296" s="244"/>
      <c r="D296" s="245" t="s">
        <v>211</v>
      </c>
      <c r="E296" s="246" t="s">
        <v>1</v>
      </c>
      <c r="F296" s="247" t="s">
        <v>3046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211</v>
      </c>
      <c r="AU296" s="253" t="s">
        <v>82</v>
      </c>
      <c r="AV296" s="13" t="s">
        <v>80</v>
      </c>
      <c r="AW296" s="13" t="s">
        <v>30</v>
      </c>
      <c r="AX296" s="13" t="s">
        <v>73</v>
      </c>
      <c r="AY296" s="253" t="s">
        <v>202</v>
      </c>
    </row>
    <row r="297" s="13" customFormat="1">
      <c r="A297" s="13"/>
      <c r="B297" s="243"/>
      <c r="C297" s="244"/>
      <c r="D297" s="245" t="s">
        <v>211</v>
      </c>
      <c r="E297" s="246" t="s">
        <v>1</v>
      </c>
      <c r="F297" s="247" t="s">
        <v>3040</v>
      </c>
      <c r="G297" s="244"/>
      <c r="H297" s="246" t="s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211</v>
      </c>
      <c r="AU297" s="253" t="s">
        <v>82</v>
      </c>
      <c r="AV297" s="13" t="s">
        <v>80</v>
      </c>
      <c r="AW297" s="13" t="s">
        <v>30</v>
      </c>
      <c r="AX297" s="13" t="s">
        <v>73</v>
      </c>
      <c r="AY297" s="253" t="s">
        <v>202</v>
      </c>
    </row>
    <row r="298" s="14" customFormat="1">
      <c r="A298" s="14"/>
      <c r="B298" s="254"/>
      <c r="C298" s="255"/>
      <c r="D298" s="245" t="s">
        <v>211</v>
      </c>
      <c r="E298" s="256" t="s">
        <v>1</v>
      </c>
      <c r="F298" s="257" t="s">
        <v>3047</v>
      </c>
      <c r="G298" s="255"/>
      <c r="H298" s="258">
        <v>6.5999999999999996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211</v>
      </c>
      <c r="AU298" s="264" t="s">
        <v>82</v>
      </c>
      <c r="AV298" s="14" t="s">
        <v>82</v>
      </c>
      <c r="AW298" s="14" t="s">
        <v>30</v>
      </c>
      <c r="AX298" s="14" t="s">
        <v>73</v>
      </c>
      <c r="AY298" s="264" t="s">
        <v>202</v>
      </c>
    </row>
    <row r="299" s="14" customFormat="1">
      <c r="A299" s="14"/>
      <c r="B299" s="254"/>
      <c r="C299" s="255"/>
      <c r="D299" s="245" t="s">
        <v>211</v>
      </c>
      <c r="E299" s="256" t="s">
        <v>1</v>
      </c>
      <c r="F299" s="257" t="s">
        <v>2963</v>
      </c>
      <c r="G299" s="255"/>
      <c r="H299" s="258">
        <v>3.105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211</v>
      </c>
      <c r="AU299" s="264" t="s">
        <v>82</v>
      </c>
      <c r="AV299" s="14" t="s">
        <v>82</v>
      </c>
      <c r="AW299" s="14" t="s">
        <v>30</v>
      </c>
      <c r="AX299" s="14" t="s">
        <v>73</v>
      </c>
      <c r="AY299" s="264" t="s">
        <v>202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3048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3" customFormat="1">
      <c r="A301" s="13"/>
      <c r="B301" s="243"/>
      <c r="C301" s="244"/>
      <c r="D301" s="245" t="s">
        <v>211</v>
      </c>
      <c r="E301" s="246" t="s">
        <v>1</v>
      </c>
      <c r="F301" s="247" t="s">
        <v>3049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211</v>
      </c>
      <c r="AU301" s="253" t="s">
        <v>82</v>
      </c>
      <c r="AV301" s="13" t="s">
        <v>80</v>
      </c>
      <c r="AW301" s="13" t="s">
        <v>30</v>
      </c>
      <c r="AX301" s="13" t="s">
        <v>73</v>
      </c>
      <c r="AY301" s="253" t="s">
        <v>202</v>
      </c>
    </row>
    <row r="302" s="14" customFormat="1">
      <c r="A302" s="14"/>
      <c r="B302" s="254"/>
      <c r="C302" s="255"/>
      <c r="D302" s="245" t="s">
        <v>211</v>
      </c>
      <c r="E302" s="256" t="s">
        <v>1</v>
      </c>
      <c r="F302" s="257" t="s">
        <v>3050</v>
      </c>
      <c r="G302" s="255"/>
      <c r="H302" s="258">
        <v>19.271000000000001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211</v>
      </c>
      <c r="AU302" s="264" t="s">
        <v>82</v>
      </c>
      <c r="AV302" s="14" t="s">
        <v>82</v>
      </c>
      <c r="AW302" s="14" t="s">
        <v>30</v>
      </c>
      <c r="AX302" s="14" t="s">
        <v>73</v>
      </c>
      <c r="AY302" s="264" t="s">
        <v>202</v>
      </c>
    </row>
    <row r="303" s="13" customFormat="1">
      <c r="A303" s="13"/>
      <c r="B303" s="243"/>
      <c r="C303" s="244"/>
      <c r="D303" s="245" t="s">
        <v>211</v>
      </c>
      <c r="E303" s="246" t="s">
        <v>1</v>
      </c>
      <c r="F303" s="247" t="s">
        <v>3051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211</v>
      </c>
      <c r="AU303" s="253" t="s">
        <v>82</v>
      </c>
      <c r="AV303" s="13" t="s">
        <v>80</v>
      </c>
      <c r="AW303" s="13" t="s">
        <v>30</v>
      </c>
      <c r="AX303" s="13" t="s">
        <v>73</v>
      </c>
      <c r="AY303" s="253" t="s">
        <v>202</v>
      </c>
    </row>
    <row r="304" s="14" customFormat="1">
      <c r="A304" s="14"/>
      <c r="B304" s="254"/>
      <c r="C304" s="255"/>
      <c r="D304" s="245" t="s">
        <v>211</v>
      </c>
      <c r="E304" s="256" t="s">
        <v>1</v>
      </c>
      <c r="F304" s="257" t="s">
        <v>3052</v>
      </c>
      <c r="G304" s="255"/>
      <c r="H304" s="258">
        <v>20.568000000000001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211</v>
      </c>
      <c r="AU304" s="264" t="s">
        <v>82</v>
      </c>
      <c r="AV304" s="14" t="s">
        <v>82</v>
      </c>
      <c r="AW304" s="14" t="s">
        <v>30</v>
      </c>
      <c r="AX304" s="14" t="s">
        <v>73</v>
      </c>
      <c r="AY304" s="264" t="s">
        <v>202</v>
      </c>
    </row>
    <row r="305" s="15" customFormat="1">
      <c r="A305" s="15"/>
      <c r="B305" s="265"/>
      <c r="C305" s="266"/>
      <c r="D305" s="245" t="s">
        <v>211</v>
      </c>
      <c r="E305" s="267" t="s">
        <v>1</v>
      </c>
      <c r="F305" s="268" t="s">
        <v>222</v>
      </c>
      <c r="G305" s="266"/>
      <c r="H305" s="269">
        <v>151.374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5" t="s">
        <v>211</v>
      </c>
      <c r="AU305" s="275" t="s">
        <v>82</v>
      </c>
      <c r="AV305" s="15" t="s">
        <v>209</v>
      </c>
      <c r="AW305" s="15" t="s">
        <v>30</v>
      </c>
      <c r="AX305" s="15" t="s">
        <v>80</v>
      </c>
      <c r="AY305" s="275" t="s">
        <v>202</v>
      </c>
    </row>
    <row r="306" s="2" customFormat="1" ht="16.5" customHeight="1">
      <c r="A306" s="40"/>
      <c r="B306" s="41"/>
      <c r="C306" s="230" t="s">
        <v>506</v>
      </c>
      <c r="D306" s="230" t="s">
        <v>204</v>
      </c>
      <c r="E306" s="231" t="s">
        <v>3053</v>
      </c>
      <c r="F306" s="232" t="s">
        <v>3054</v>
      </c>
      <c r="G306" s="233" t="s">
        <v>254</v>
      </c>
      <c r="H306" s="234">
        <v>151.374</v>
      </c>
      <c r="I306" s="235"/>
      <c r="J306" s="236">
        <f>ROUND(I306*H306,2)</f>
        <v>0</v>
      </c>
      <c r="K306" s="232" t="s">
        <v>208</v>
      </c>
      <c r="L306" s="46"/>
      <c r="M306" s="237" t="s">
        <v>1</v>
      </c>
      <c r="N306" s="238" t="s">
        <v>38</v>
      </c>
      <c r="O306" s="93"/>
      <c r="P306" s="239">
        <f>O306*H306</f>
        <v>0</v>
      </c>
      <c r="Q306" s="239">
        <v>0.000263</v>
      </c>
      <c r="R306" s="239">
        <f>Q306*H306</f>
        <v>0.039811361999999996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209</v>
      </c>
      <c r="AT306" s="241" t="s">
        <v>204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209</v>
      </c>
      <c r="BM306" s="241" t="s">
        <v>3055</v>
      </c>
    </row>
    <row r="307" s="2" customFormat="1" ht="24.15" customHeight="1">
      <c r="A307" s="40"/>
      <c r="B307" s="41"/>
      <c r="C307" s="230" t="s">
        <v>515</v>
      </c>
      <c r="D307" s="230" t="s">
        <v>204</v>
      </c>
      <c r="E307" s="231" t="s">
        <v>808</v>
      </c>
      <c r="F307" s="232" t="s">
        <v>809</v>
      </c>
      <c r="G307" s="233" t="s">
        <v>254</v>
      </c>
      <c r="H307" s="234">
        <v>151.374</v>
      </c>
      <c r="I307" s="235"/>
      <c r="J307" s="236">
        <f>ROUND(I307*H307,2)</f>
        <v>0</v>
      </c>
      <c r="K307" s="232" t="s">
        <v>208</v>
      </c>
      <c r="L307" s="46"/>
      <c r="M307" s="237" t="s">
        <v>1</v>
      </c>
      <c r="N307" s="238" t="s">
        <v>38</v>
      </c>
      <c r="O307" s="93"/>
      <c r="P307" s="239">
        <f>O307*H307</f>
        <v>0</v>
      </c>
      <c r="Q307" s="239">
        <v>0.0043839999999999999</v>
      </c>
      <c r="R307" s="239">
        <f>Q307*H307</f>
        <v>0.66362361599999997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209</v>
      </c>
      <c r="AT307" s="241" t="s">
        <v>204</v>
      </c>
      <c r="AU307" s="241" t="s">
        <v>82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209</v>
      </c>
      <c r="BM307" s="241" t="s">
        <v>3056</v>
      </c>
    </row>
    <row r="308" s="13" customFormat="1">
      <c r="A308" s="13"/>
      <c r="B308" s="243"/>
      <c r="C308" s="244"/>
      <c r="D308" s="245" t="s">
        <v>211</v>
      </c>
      <c r="E308" s="246" t="s">
        <v>1</v>
      </c>
      <c r="F308" s="247" t="s">
        <v>3039</v>
      </c>
      <c r="G308" s="244"/>
      <c r="H308" s="246" t="s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211</v>
      </c>
      <c r="AU308" s="253" t="s">
        <v>82</v>
      </c>
      <c r="AV308" s="13" t="s">
        <v>80</v>
      </c>
      <c r="AW308" s="13" t="s">
        <v>30</v>
      </c>
      <c r="AX308" s="13" t="s">
        <v>73</v>
      </c>
      <c r="AY308" s="253" t="s">
        <v>202</v>
      </c>
    </row>
    <row r="309" s="13" customFormat="1">
      <c r="A309" s="13"/>
      <c r="B309" s="243"/>
      <c r="C309" s="244"/>
      <c r="D309" s="245" t="s">
        <v>211</v>
      </c>
      <c r="E309" s="246" t="s">
        <v>1</v>
      </c>
      <c r="F309" s="247" t="s">
        <v>3040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211</v>
      </c>
      <c r="AU309" s="253" t="s">
        <v>82</v>
      </c>
      <c r="AV309" s="13" t="s">
        <v>80</v>
      </c>
      <c r="AW309" s="13" t="s">
        <v>30</v>
      </c>
      <c r="AX309" s="13" t="s">
        <v>73</v>
      </c>
      <c r="AY309" s="253" t="s">
        <v>202</v>
      </c>
    </row>
    <row r="310" s="14" customFormat="1">
      <c r="A310" s="14"/>
      <c r="B310" s="254"/>
      <c r="C310" s="255"/>
      <c r="D310" s="245" t="s">
        <v>211</v>
      </c>
      <c r="E310" s="256" t="s">
        <v>1</v>
      </c>
      <c r="F310" s="257" t="s">
        <v>3041</v>
      </c>
      <c r="G310" s="255"/>
      <c r="H310" s="258">
        <v>29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211</v>
      </c>
      <c r="AU310" s="264" t="s">
        <v>82</v>
      </c>
      <c r="AV310" s="14" t="s">
        <v>82</v>
      </c>
      <c r="AW310" s="14" t="s">
        <v>30</v>
      </c>
      <c r="AX310" s="14" t="s">
        <v>73</v>
      </c>
      <c r="AY310" s="264" t="s">
        <v>202</v>
      </c>
    </row>
    <row r="311" s="13" customFormat="1">
      <c r="A311" s="13"/>
      <c r="B311" s="243"/>
      <c r="C311" s="244"/>
      <c r="D311" s="245" t="s">
        <v>211</v>
      </c>
      <c r="E311" s="246" t="s">
        <v>1</v>
      </c>
      <c r="F311" s="247" t="s">
        <v>3031</v>
      </c>
      <c r="G311" s="244"/>
      <c r="H311" s="246" t="s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211</v>
      </c>
      <c r="AU311" s="253" t="s">
        <v>82</v>
      </c>
      <c r="AV311" s="13" t="s">
        <v>80</v>
      </c>
      <c r="AW311" s="13" t="s">
        <v>30</v>
      </c>
      <c r="AX311" s="13" t="s">
        <v>73</v>
      </c>
      <c r="AY311" s="253" t="s">
        <v>202</v>
      </c>
    </row>
    <row r="312" s="14" customFormat="1">
      <c r="A312" s="14"/>
      <c r="B312" s="254"/>
      <c r="C312" s="255"/>
      <c r="D312" s="245" t="s">
        <v>211</v>
      </c>
      <c r="E312" s="256" t="s">
        <v>1</v>
      </c>
      <c r="F312" s="257" t="s">
        <v>3042</v>
      </c>
      <c r="G312" s="255"/>
      <c r="H312" s="258">
        <v>-22.879999999999999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211</v>
      </c>
      <c r="AU312" s="264" t="s">
        <v>82</v>
      </c>
      <c r="AV312" s="14" t="s">
        <v>82</v>
      </c>
      <c r="AW312" s="14" t="s">
        <v>30</v>
      </c>
      <c r="AX312" s="14" t="s">
        <v>73</v>
      </c>
      <c r="AY312" s="264" t="s">
        <v>202</v>
      </c>
    </row>
    <row r="313" s="13" customFormat="1">
      <c r="A313" s="13"/>
      <c r="B313" s="243"/>
      <c r="C313" s="244"/>
      <c r="D313" s="245" t="s">
        <v>211</v>
      </c>
      <c r="E313" s="246" t="s">
        <v>1</v>
      </c>
      <c r="F313" s="247" t="s">
        <v>3043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211</v>
      </c>
      <c r="AU313" s="253" t="s">
        <v>82</v>
      </c>
      <c r="AV313" s="13" t="s">
        <v>80</v>
      </c>
      <c r="AW313" s="13" t="s">
        <v>30</v>
      </c>
      <c r="AX313" s="13" t="s">
        <v>73</v>
      </c>
      <c r="AY313" s="253" t="s">
        <v>202</v>
      </c>
    </row>
    <row r="314" s="14" customFormat="1">
      <c r="A314" s="14"/>
      <c r="B314" s="254"/>
      <c r="C314" s="255"/>
      <c r="D314" s="245" t="s">
        <v>211</v>
      </c>
      <c r="E314" s="256" t="s">
        <v>1</v>
      </c>
      <c r="F314" s="257" t="s">
        <v>3041</v>
      </c>
      <c r="G314" s="255"/>
      <c r="H314" s="258">
        <v>29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211</v>
      </c>
      <c r="AU314" s="264" t="s">
        <v>82</v>
      </c>
      <c r="AV314" s="14" t="s">
        <v>82</v>
      </c>
      <c r="AW314" s="14" t="s">
        <v>30</v>
      </c>
      <c r="AX314" s="14" t="s">
        <v>73</v>
      </c>
      <c r="AY314" s="264" t="s">
        <v>202</v>
      </c>
    </row>
    <row r="315" s="13" customFormat="1">
      <c r="A315" s="13"/>
      <c r="B315" s="243"/>
      <c r="C315" s="244"/>
      <c r="D315" s="245" t="s">
        <v>211</v>
      </c>
      <c r="E315" s="246" t="s">
        <v>1</v>
      </c>
      <c r="F315" s="247" t="s">
        <v>3044</v>
      </c>
      <c r="G315" s="244"/>
      <c r="H315" s="246" t="s">
        <v>1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211</v>
      </c>
      <c r="AU315" s="253" t="s">
        <v>82</v>
      </c>
      <c r="AV315" s="13" t="s">
        <v>80</v>
      </c>
      <c r="AW315" s="13" t="s">
        <v>30</v>
      </c>
      <c r="AX315" s="13" t="s">
        <v>73</v>
      </c>
      <c r="AY315" s="253" t="s">
        <v>202</v>
      </c>
    </row>
    <row r="316" s="14" customFormat="1">
      <c r="A316" s="14"/>
      <c r="B316" s="254"/>
      <c r="C316" s="255"/>
      <c r="D316" s="245" t="s">
        <v>211</v>
      </c>
      <c r="E316" s="256" t="s">
        <v>1</v>
      </c>
      <c r="F316" s="257" t="s">
        <v>3045</v>
      </c>
      <c r="G316" s="255"/>
      <c r="H316" s="258">
        <v>66.709999999999994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211</v>
      </c>
      <c r="AU316" s="264" t="s">
        <v>82</v>
      </c>
      <c r="AV316" s="14" t="s">
        <v>82</v>
      </c>
      <c r="AW316" s="14" t="s">
        <v>30</v>
      </c>
      <c r="AX316" s="14" t="s">
        <v>73</v>
      </c>
      <c r="AY316" s="264" t="s">
        <v>202</v>
      </c>
    </row>
    <row r="317" s="13" customFormat="1">
      <c r="A317" s="13"/>
      <c r="B317" s="243"/>
      <c r="C317" s="244"/>
      <c r="D317" s="245" t="s">
        <v>211</v>
      </c>
      <c r="E317" s="246" t="s">
        <v>1</v>
      </c>
      <c r="F317" s="247" t="s">
        <v>3046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211</v>
      </c>
      <c r="AU317" s="253" t="s">
        <v>82</v>
      </c>
      <c r="AV317" s="13" t="s">
        <v>80</v>
      </c>
      <c r="AW317" s="13" t="s">
        <v>30</v>
      </c>
      <c r="AX317" s="13" t="s">
        <v>73</v>
      </c>
      <c r="AY317" s="253" t="s">
        <v>202</v>
      </c>
    </row>
    <row r="318" s="13" customFormat="1">
      <c r="A318" s="13"/>
      <c r="B318" s="243"/>
      <c r="C318" s="244"/>
      <c r="D318" s="245" t="s">
        <v>211</v>
      </c>
      <c r="E318" s="246" t="s">
        <v>1</v>
      </c>
      <c r="F318" s="247" t="s">
        <v>3040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211</v>
      </c>
      <c r="AU318" s="253" t="s">
        <v>82</v>
      </c>
      <c r="AV318" s="13" t="s">
        <v>80</v>
      </c>
      <c r="AW318" s="13" t="s">
        <v>30</v>
      </c>
      <c r="AX318" s="13" t="s">
        <v>73</v>
      </c>
      <c r="AY318" s="253" t="s">
        <v>202</v>
      </c>
    </row>
    <row r="319" s="14" customFormat="1">
      <c r="A319" s="14"/>
      <c r="B319" s="254"/>
      <c r="C319" s="255"/>
      <c r="D319" s="245" t="s">
        <v>211</v>
      </c>
      <c r="E319" s="256" t="s">
        <v>1</v>
      </c>
      <c r="F319" s="257" t="s">
        <v>3047</v>
      </c>
      <c r="G319" s="255"/>
      <c r="H319" s="258">
        <v>6.5999999999999996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211</v>
      </c>
      <c r="AU319" s="264" t="s">
        <v>82</v>
      </c>
      <c r="AV319" s="14" t="s">
        <v>82</v>
      </c>
      <c r="AW319" s="14" t="s">
        <v>30</v>
      </c>
      <c r="AX319" s="14" t="s">
        <v>73</v>
      </c>
      <c r="AY319" s="264" t="s">
        <v>202</v>
      </c>
    </row>
    <row r="320" s="14" customFormat="1">
      <c r="A320" s="14"/>
      <c r="B320" s="254"/>
      <c r="C320" s="255"/>
      <c r="D320" s="245" t="s">
        <v>211</v>
      </c>
      <c r="E320" s="256" t="s">
        <v>1</v>
      </c>
      <c r="F320" s="257" t="s">
        <v>2963</v>
      </c>
      <c r="G320" s="255"/>
      <c r="H320" s="258">
        <v>3.105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4" t="s">
        <v>211</v>
      </c>
      <c r="AU320" s="264" t="s">
        <v>82</v>
      </c>
      <c r="AV320" s="14" t="s">
        <v>82</v>
      </c>
      <c r="AW320" s="14" t="s">
        <v>30</v>
      </c>
      <c r="AX320" s="14" t="s">
        <v>73</v>
      </c>
      <c r="AY320" s="264" t="s">
        <v>202</v>
      </c>
    </row>
    <row r="321" s="13" customFormat="1">
      <c r="A321" s="13"/>
      <c r="B321" s="243"/>
      <c r="C321" s="244"/>
      <c r="D321" s="245" t="s">
        <v>211</v>
      </c>
      <c r="E321" s="246" t="s">
        <v>1</v>
      </c>
      <c r="F321" s="247" t="s">
        <v>3048</v>
      </c>
      <c r="G321" s="244"/>
      <c r="H321" s="246" t="s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211</v>
      </c>
      <c r="AU321" s="253" t="s">
        <v>82</v>
      </c>
      <c r="AV321" s="13" t="s">
        <v>80</v>
      </c>
      <c r="AW321" s="13" t="s">
        <v>30</v>
      </c>
      <c r="AX321" s="13" t="s">
        <v>73</v>
      </c>
      <c r="AY321" s="253" t="s">
        <v>202</v>
      </c>
    </row>
    <row r="322" s="13" customFormat="1">
      <c r="A322" s="13"/>
      <c r="B322" s="243"/>
      <c r="C322" s="244"/>
      <c r="D322" s="245" t="s">
        <v>211</v>
      </c>
      <c r="E322" s="246" t="s">
        <v>1</v>
      </c>
      <c r="F322" s="247" t="s">
        <v>3049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211</v>
      </c>
      <c r="AU322" s="253" t="s">
        <v>82</v>
      </c>
      <c r="AV322" s="13" t="s">
        <v>80</v>
      </c>
      <c r="AW322" s="13" t="s">
        <v>30</v>
      </c>
      <c r="AX322" s="13" t="s">
        <v>73</v>
      </c>
      <c r="AY322" s="253" t="s">
        <v>202</v>
      </c>
    </row>
    <row r="323" s="14" customFormat="1">
      <c r="A323" s="14"/>
      <c r="B323" s="254"/>
      <c r="C323" s="255"/>
      <c r="D323" s="245" t="s">
        <v>211</v>
      </c>
      <c r="E323" s="256" t="s">
        <v>1</v>
      </c>
      <c r="F323" s="257" t="s">
        <v>3050</v>
      </c>
      <c r="G323" s="255"/>
      <c r="H323" s="258">
        <v>19.271000000000001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211</v>
      </c>
      <c r="AU323" s="264" t="s">
        <v>82</v>
      </c>
      <c r="AV323" s="14" t="s">
        <v>82</v>
      </c>
      <c r="AW323" s="14" t="s">
        <v>30</v>
      </c>
      <c r="AX323" s="14" t="s">
        <v>73</v>
      </c>
      <c r="AY323" s="264" t="s">
        <v>202</v>
      </c>
    </row>
    <row r="324" s="13" customFormat="1">
      <c r="A324" s="13"/>
      <c r="B324" s="243"/>
      <c r="C324" s="244"/>
      <c r="D324" s="245" t="s">
        <v>211</v>
      </c>
      <c r="E324" s="246" t="s">
        <v>1</v>
      </c>
      <c r="F324" s="247" t="s">
        <v>3051</v>
      </c>
      <c r="G324" s="244"/>
      <c r="H324" s="246" t="s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211</v>
      </c>
      <c r="AU324" s="253" t="s">
        <v>82</v>
      </c>
      <c r="AV324" s="13" t="s">
        <v>80</v>
      </c>
      <c r="AW324" s="13" t="s">
        <v>30</v>
      </c>
      <c r="AX324" s="13" t="s">
        <v>73</v>
      </c>
      <c r="AY324" s="253" t="s">
        <v>202</v>
      </c>
    </row>
    <row r="325" s="14" customFormat="1">
      <c r="A325" s="14"/>
      <c r="B325" s="254"/>
      <c r="C325" s="255"/>
      <c r="D325" s="245" t="s">
        <v>211</v>
      </c>
      <c r="E325" s="256" t="s">
        <v>1</v>
      </c>
      <c r="F325" s="257" t="s">
        <v>3052</v>
      </c>
      <c r="G325" s="255"/>
      <c r="H325" s="258">
        <v>20.568000000000001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211</v>
      </c>
      <c r="AU325" s="264" t="s">
        <v>82</v>
      </c>
      <c r="AV325" s="14" t="s">
        <v>82</v>
      </c>
      <c r="AW325" s="14" t="s">
        <v>30</v>
      </c>
      <c r="AX325" s="14" t="s">
        <v>73</v>
      </c>
      <c r="AY325" s="264" t="s">
        <v>202</v>
      </c>
    </row>
    <row r="326" s="15" customFormat="1">
      <c r="A326" s="15"/>
      <c r="B326" s="265"/>
      <c r="C326" s="266"/>
      <c r="D326" s="245" t="s">
        <v>211</v>
      </c>
      <c r="E326" s="267" t="s">
        <v>1</v>
      </c>
      <c r="F326" s="268" t="s">
        <v>222</v>
      </c>
      <c r="G326" s="266"/>
      <c r="H326" s="269">
        <v>151.374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5" t="s">
        <v>211</v>
      </c>
      <c r="AU326" s="275" t="s">
        <v>82</v>
      </c>
      <c r="AV326" s="15" t="s">
        <v>209</v>
      </c>
      <c r="AW326" s="15" t="s">
        <v>30</v>
      </c>
      <c r="AX326" s="15" t="s">
        <v>80</v>
      </c>
      <c r="AY326" s="275" t="s">
        <v>202</v>
      </c>
    </row>
    <row r="327" s="2" customFormat="1" ht="24.15" customHeight="1">
      <c r="A327" s="40"/>
      <c r="B327" s="41"/>
      <c r="C327" s="230" t="s">
        <v>525</v>
      </c>
      <c r="D327" s="230" t="s">
        <v>204</v>
      </c>
      <c r="E327" s="231" t="s">
        <v>815</v>
      </c>
      <c r="F327" s="232" t="s">
        <v>816</v>
      </c>
      <c r="G327" s="233" t="s">
        <v>254</v>
      </c>
      <c r="H327" s="234">
        <v>9.7050000000000001</v>
      </c>
      <c r="I327" s="235"/>
      <c r="J327" s="236">
        <f>ROUND(I327*H327,2)</f>
        <v>0</v>
      </c>
      <c r="K327" s="232" t="s">
        <v>208</v>
      </c>
      <c r="L327" s="46"/>
      <c r="M327" s="237" t="s">
        <v>1</v>
      </c>
      <c r="N327" s="238" t="s">
        <v>38</v>
      </c>
      <c r="O327" s="93"/>
      <c r="P327" s="239">
        <f>O327*H327</f>
        <v>0</v>
      </c>
      <c r="Q327" s="239">
        <v>0.00020000000000000001</v>
      </c>
      <c r="R327" s="239">
        <f>Q327*H327</f>
        <v>0.001941</v>
      </c>
      <c r="S327" s="239">
        <v>0</v>
      </c>
      <c r="T327" s="24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1" t="s">
        <v>209</v>
      </c>
      <c r="AT327" s="241" t="s">
        <v>204</v>
      </c>
      <c r="AU327" s="241" t="s">
        <v>82</v>
      </c>
      <c r="AY327" s="19" t="s">
        <v>202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9" t="s">
        <v>80</v>
      </c>
      <c r="BK327" s="242">
        <f>ROUND(I327*H327,2)</f>
        <v>0</v>
      </c>
      <c r="BL327" s="19" t="s">
        <v>209</v>
      </c>
      <c r="BM327" s="241" t="s">
        <v>3057</v>
      </c>
    </row>
    <row r="328" s="13" customFormat="1">
      <c r="A328" s="13"/>
      <c r="B328" s="243"/>
      <c r="C328" s="244"/>
      <c r="D328" s="245" t="s">
        <v>211</v>
      </c>
      <c r="E328" s="246" t="s">
        <v>1</v>
      </c>
      <c r="F328" s="247" t="s">
        <v>3046</v>
      </c>
      <c r="G328" s="244"/>
      <c r="H328" s="246" t="s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211</v>
      </c>
      <c r="AU328" s="253" t="s">
        <v>82</v>
      </c>
      <c r="AV328" s="13" t="s">
        <v>80</v>
      </c>
      <c r="AW328" s="13" t="s">
        <v>30</v>
      </c>
      <c r="AX328" s="13" t="s">
        <v>73</v>
      </c>
      <c r="AY328" s="253" t="s">
        <v>202</v>
      </c>
    </row>
    <row r="329" s="13" customFormat="1">
      <c r="A329" s="13"/>
      <c r="B329" s="243"/>
      <c r="C329" s="244"/>
      <c r="D329" s="245" t="s">
        <v>211</v>
      </c>
      <c r="E329" s="246" t="s">
        <v>1</v>
      </c>
      <c r="F329" s="247" t="s">
        <v>3040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211</v>
      </c>
      <c r="AU329" s="253" t="s">
        <v>82</v>
      </c>
      <c r="AV329" s="13" t="s">
        <v>80</v>
      </c>
      <c r="AW329" s="13" t="s">
        <v>30</v>
      </c>
      <c r="AX329" s="13" t="s">
        <v>73</v>
      </c>
      <c r="AY329" s="253" t="s">
        <v>202</v>
      </c>
    </row>
    <row r="330" s="14" customFormat="1">
      <c r="A330" s="14"/>
      <c r="B330" s="254"/>
      <c r="C330" s="255"/>
      <c r="D330" s="245" t="s">
        <v>211</v>
      </c>
      <c r="E330" s="256" t="s">
        <v>1</v>
      </c>
      <c r="F330" s="257" t="s">
        <v>3047</v>
      </c>
      <c r="G330" s="255"/>
      <c r="H330" s="258">
        <v>6.5999999999999996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211</v>
      </c>
      <c r="AU330" s="264" t="s">
        <v>82</v>
      </c>
      <c r="AV330" s="14" t="s">
        <v>82</v>
      </c>
      <c r="AW330" s="14" t="s">
        <v>30</v>
      </c>
      <c r="AX330" s="14" t="s">
        <v>73</v>
      </c>
      <c r="AY330" s="264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2963</v>
      </c>
      <c r="G331" s="255"/>
      <c r="H331" s="258">
        <v>3.105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5" customFormat="1">
      <c r="A332" s="15"/>
      <c r="B332" s="265"/>
      <c r="C332" s="266"/>
      <c r="D332" s="245" t="s">
        <v>211</v>
      </c>
      <c r="E332" s="267" t="s">
        <v>1</v>
      </c>
      <c r="F332" s="268" t="s">
        <v>222</v>
      </c>
      <c r="G332" s="266"/>
      <c r="H332" s="269">
        <v>9.7050000000000001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5" t="s">
        <v>211</v>
      </c>
      <c r="AU332" s="275" t="s">
        <v>82</v>
      </c>
      <c r="AV332" s="15" t="s">
        <v>209</v>
      </c>
      <c r="AW332" s="15" t="s">
        <v>30</v>
      </c>
      <c r="AX332" s="15" t="s">
        <v>80</v>
      </c>
      <c r="AY332" s="275" t="s">
        <v>202</v>
      </c>
    </row>
    <row r="333" s="2" customFormat="1" ht="16.5" customHeight="1">
      <c r="A333" s="40"/>
      <c r="B333" s="41"/>
      <c r="C333" s="230" t="s">
        <v>529</v>
      </c>
      <c r="D333" s="230" t="s">
        <v>204</v>
      </c>
      <c r="E333" s="231" t="s">
        <v>882</v>
      </c>
      <c r="F333" s="232" t="s">
        <v>883</v>
      </c>
      <c r="G333" s="233" t="s">
        <v>844</v>
      </c>
      <c r="H333" s="234">
        <v>39.399999999999999</v>
      </c>
      <c r="I333" s="235"/>
      <c r="J333" s="236">
        <f>ROUND(I333*H333,2)</f>
        <v>0</v>
      </c>
      <c r="K333" s="232" t="s">
        <v>208</v>
      </c>
      <c r="L333" s="46"/>
      <c r="M333" s="237" t="s">
        <v>1</v>
      </c>
      <c r="N333" s="238" t="s">
        <v>38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1" t="s">
        <v>209</v>
      </c>
      <c r="AT333" s="241" t="s">
        <v>204</v>
      </c>
      <c r="AU333" s="241" t="s">
        <v>82</v>
      </c>
      <c r="AY333" s="19" t="s">
        <v>202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80</v>
      </c>
      <c r="BK333" s="242">
        <f>ROUND(I333*H333,2)</f>
        <v>0</v>
      </c>
      <c r="BL333" s="19" t="s">
        <v>209</v>
      </c>
      <c r="BM333" s="241" t="s">
        <v>3058</v>
      </c>
    </row>
    <row r="334" s="13" customFormat="1">
      <c r="A334" s="13"/>
      <c r="B334" s="243"/>
      <c r="C334" s="244"/>
      <c r="D334" s="245" t="s">
        <v>211</v>
      </c>
      <c r="E334" s="246" t="s">
        <v>1</v>
      </c>
      <c r="F334" s="247" t="s">
        <v>3059</v>
      </c>
      <c r="G334" s="244"/>
      <c r="H334" s="246" t="s">
        <v>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211</v>
      </c>
      <c r="AU334" s="253" t="s">
        <v>82</v>
      </c>
      <c r="AV334" s="13" t="s">
        <v>80</v>
      </c>
      <c r="AW334" s="13" t="s">
        <v>30</v>
      </c>
      <c r="AX334" s="13" t="s">
        <v>73</v>
      </c>
      <c r="AY334" s="253" t="s">
        <v>202</v>
      </c>
    </row>
    <row r="335" s="13" customFormat="1">
      <c r="A335" s="13"/>
      <c r="B335" s="243"/>
      <c r="C335" s="244"/>
      <c r="D335" s="245" t="s">
        <v>211</v>
      </c>
      <c r="E335" s="246" t="s">
        <v>1</v>
      </c>
      <c r="F335" s="247" t="s">
        <v>3060</v>
      </c>
      <c r="G335" s="244"/>
      <c r="H335" s="246" t="s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211</v>
      </c>
      <c r="AU335" s="253" t="s">
        <v>82</v>
      </c>
      <c r="AV335" s="13" t="s">
        <v>80</v>
      </c>
      <c r="AW335" s="13" t="s">
        <v>30</v>
      </c>
      <c r="AX335" s="13" t="s">
        <v>73</v>
      </c>
      <c r="AY335" s="253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3061</v>
      </c>
      <c r="G336" s="255"/>
      <c r="H336" s="258">
        <v>15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3" customFormat="1">
      <c r="A337" s="13"/>
      <c r="B337" s="243"/>
      <c r="C337" s="244"/>
      <c r="D337" s="245" t="s">
        <v>211</v>
      </c>
      <c r="E337" s="246" t="s">
        <v>1</v>
      </c>
      <c r="F337" s="247" t="s">
        <v>3062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211</v>
      </c>
      <c r="AU337" s="253" t="s">
        <v>82</v>
      </c>
      <c r="AV337" s="13" t="s">
        <v>80</v>
      </c>
      <c r="AW337" s="13" t="s">
        <v>30</v>
      </c>
      <c r="AX337" s="13" t="s">
        <v>73</v>
      </c>
      <c r="AY337" s="253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3063</v>
      </c>
      <c r="G338" s="255"/>
      <c r="H338" s="258">
        <v>5.2000000000000002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3" customFormat="1">
      <c r="A339" s="13"/>
      <c r="B339" s="243"/>
      <c r="C339" s="244"/>
      <c r="D339" s="245" t="s">
        <v>211</v>
      </c>
      <c r="E339" s="246" t="s">
        <v>1</v>
      </c>
      <c r="F339" s="247" t="s">
        <v>3064</v>
      </c>
      <c r="G339" s="244"/>
      <c r="H339" s="246" t="s">
        <v>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211</v>
      </c>
      <c r="AU339" s="253" t="s">
        <v>82</v>
      </c>
      <c r="AV339" s="13" t="s">
        <v>80</v>
      </c>
      <c r="AW339" s="13" t="s">
        <v>30</v>
      </c>
      <c r="AX339" s="13" t="s">
        <v>73</v>
      </c>
      <c r="AY339" s="253" t="s">
        <v>202</v>
      </c>
    </row>
    <row r="340" s="14" customFormat="1">
      <c r="A340" s="14"/>
      <c r="B340" s="254"/>
      <c r="C340" s="255"/>
      <c r="D340" s="245" t="s">
        <v>211</v>
      </c>
      <c r="E340" s="256" t="s">
        <v>1</v>
      </c>
      <c r="F340" s="257" t="s">
        <v>3065</v>
      </c>
      <c r="G340" s="255"/>
      <c r="H340" s="258">
        <v>3.5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211</v>
      </c>
      <c r="AU340" s="264" t="s">
        <v>82</v>
      </c>
      <c r="AV340" s="14" t="s">
        <v>82</v>
      </c>
      <c r="AW340" s="14" t="s">
        <v>30</v>
      </c>
      <c r="AX340" s="14" t="s">
        <v>73</v>
      </c>
      <c r="AY340" s="264" t="s">
        <v>202</v>
      </c>
    </row>
    <row r="341" s="13" customFormat="1">
      <c r="A341" s="13"/>
      <c r="B341" s="243"/>
      <c r="C341" s="244"/>
      <c r="D341" s="245" t="s">
        <v>211</v>
      </c>
      <c r="E341" s="246" t="s">
        <v>1</v>
      </c>
      <c r="F341" s="247" t="s">
        <v>3066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211</v>
      </c>
      <c r="AU341" s="253" t="s">
        <v>82</v>
      </c>
      <c r="AV341" s="13" t="s">
        <v>80</v>
      </c>
      <c r="AW341" s="13" t="s">
        <v>30</v>
      </c>
      <c r="AX341" s="13" t="s">
        <v>73</v>
      </c>
      <c r="AY341" s="253" t="s">
        <v>202</v>
      </c>
    </row>
    <row r="342" s="14" customFormat="1">
      <c r="A342" s="14"/>
      <c r="B342" s="254"/>
      <c r="C342" s="255"/>
      <c r="D342" s="245" t="s">
        <v>211</v>
      </c>
      <c r="E342" s="256" t="s">
        <v>1</v>
      </c>
      <c r="F342" s="257" t="s">
        <v>3067</v>
      </c>
      <c r="G342" s="255"/>
      <c r="H342" s="258">
        <v>8.8000000000000007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211</v>
      </c>
      <c r="AU342" s="264" t="s">
        <v>82</v>
      </c>
      <c r="AV342" s="14" t="s">
        <v>82</v>
      </c>
      <c r="AW342" s="14" t="s">
        <v>30</v>
      </c>
      <c r="AX342" s="14" t="s">
        <v>73</v>
      </c>
      <c r="AY342" s="264" t="s">
        <v>202</v>
      </c>
    </row>
    <row r="343" s="13" customFormat="1">
      <c r="A343" s="13"/>
      <c r="B343" s="243"/>
      <c r="C343" s="244"/>
      <c r="D343" s="245" t="s">
        <v>211</v>
      </c>
      <c r="E343" s="246" t="s">
        <v>1</v>
      </c>
      <c r="F343" s="247" t="s">
        <v>3068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211</v>
      </c>
      <c r="AU343" s="253" t="s">
        <v>82</v>
      </c>
      <c r="AV343" s="13" t="s">
        <v>80</v>
      </c>
      <c r="AW343" s="13" t="s">
        <v>30</v>
      </c>
      <c r="AX343" s="13" t="s">
        <v>73</v>
      </c>
      <c r="AY343" s="253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3069</v>
      </c>
      <c r="G344" s="255"/>
      <c r="H344" s="258">
        <v>6.9000000000000004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5" customFormat="1">
      <c r="A345" s="15"/>
      <c r="B345" s="265"/>
      <c r="C345" s="266"/>
      <c r="D345" s="245" t="s">
        <v>211</v>
      </c>
      <c r="E345" s="267" t="s">
        <v>1</v>
      </c>
      <c r="F345" s="268" t="s">
        <v>222</v>
      </c>
      <c r="G345" s="266"/>
      <c r="H345" s="269">
        <v>39.399999999999999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211</v>
      </c>
      <c r="AU345" s="275" t="s">
        <v>82</v>
      </c>
      <c r="AV345" s="15" t="s">
        <v>209</v>
      </c>
      <c r="AW345" s="15" t="s">
        <v>30</v>
      </c>
      <c r="AX345" s="15" t="s">
        <v>80</v>
      </c>
      <c r="AY345" s="275" t="s">
        <v>202</v>
      </c>
    </row>
    <row r="346" s="2" customFormat="1" ht="24.15" customHeight="1">
      <c r="A346" s="40"/>
      <c r="B346" s="41"/>
      <c r="C346" s="287" t="s">
        <v>533</v>
      </c>
      <c r="D346" s="287" t="s">
        <v>534</v>
      </c>
      <c r="E346" s="288" t="s">
        <v>3070</v>
      </c>
      <c r="F346" s="289" t="s">
        <v>3071</v>
      </c>
      <c r="G346" s="290" t="s">
        <v>844</v>
      </c>
      <c r="H346" s="291">
        <v>21.210000000000001</v>
      </c>
      <c r="I346" s="292"/>
      <c r="J346" s="293">
        <f>ROUND(I346*H346,2)</f>
        <v>0</v>
      </c>
      <c r="K346" s="289" t="s">
        <v>208</v>
      </c>
      <c r="L346" s="294"/>
      <c r="M346" s="295" t="s">
        <v>1</v>
      </c>
      <c r="N346" s="296" t="s">
        <v>38</v>
      </c>
      <c r="O346" s="93"/>
      <c r="P346" s="239">
        <f>O346*H346</f>
        <v>0</v>
      </c>
      <c r="Q346" s="239">
        <v>3.0000000000000001E-05</v>
      </c>
      <c r="R346" s="239">
        <f>Q346*H346</f>
        <v>0.00063630000000000002</v>
      </c>
      <c r="S346" s="239">
        <v>0</v>
      </c>
      <c r="T346" s="24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1" t="s">
        <v>270</v>
      </c>
      <c r="AT346" s="241" t="s">
        <v>534</v>
      </c>
      <c r="AU346" s="241" t="s">
        <v>82</v>
      </c>
      <c r="AY346" s="19" t="s">
        <v>202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9" t="s">
        <v>80</v>
      </c>
      <c r="BK346" s="242">
        <f>ROUND(I346*H346,2)</f>
        <v>0</v>
      </c>
      <c r="BL346" s="19" t="s">
        <v>209</v>
      </c>
      <c r="BM346" s="241" t="s">
        <v>3072</v>
      </c>
    </row>
    <row r="347" s="13" customFormat="1">
      <c r="A347" s="13"/>
      <c r="B347" s="243"/>
      <c r="C347" s="244"/>
      <c r="D347" s="245" t="s">
        <v>211</v>
      </c>
      <c r="E347" s="246" t="s">
        <v>1</v>
      </c>
      <c r="F347" s="247" t="s">
        <v>3059</v>
      </c>
      <c r="G347" s="244"/>
      <c r="H347" s="246" t="s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211</v>
      </c>
      <c r="AU347" s="253" t="s">
        <v>82</v>
      </c>
      <c r="AV347" s="13" t="s">
        <v>80</v>
      </c>
      <c r="AW347" s="13" t="s">
        <v>30</v>
      </c>
      <c r="AX347" s="13" t="s">
        <v>73</v>
      </c>
      <c r="AY347" s="253" t="s">
        <v>202</v>
      </c>
    </row>
    <row r="348" s="13" customFormat="1">
      <c r="A348" s="13"/>
      <c r="B348" s="243"/>
      <c r="C348" s="244"/>
      <c r="D348" s="245" t="s">
        <v>211</v>
      </c>
      <c r="E348" s="246" t="s">
        <v>1</v>
      </c>
      <c r="F348" s="247" t="s">
        <v>3060</v>
      </c>
      <c r="G348" s="244"/>
      <c r="H348" s="246" t="s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211</v>
      </c>
      <c r="AU348" s="253" t="s">
        <v>82</v>
      </c>
      <c r="AV348" s="13" t="s">
        <v>80</v>
      </c>
      <c r="AW348" s="13" t="s">
        <v>30</v>
      </c>
      <c r="AX348" s="13" t="s">
        <v>73</v>
      </c>
      <c r="AY348" s="253" t="s">
        <v>202</v>
      </c>
    </row>
    <row r="349" s="14" customFormat="1">
      <c r="A349" s="14"/>
      <c r="B349" s="254"/>
      <c r="C349" s="255"/>
      <c r="D349" s="245" t="s">
        <v>211</v>
      </c>
      <c r="E349" s="256" t="s">
        <v>1</v>
      </c>
      <c r="F349" s="257" t="s">
        <v>3061</v>
      </c>
      <c r="G349" s="255"/>
      <c r="H349" s="258">
        <v>15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4" t="s">
        <v>211</v>
      </c>
      <c r="AU349" s="264" t="s">
        <v>82</v>
      </c>
      <c r="AV349" s="14" t="s">
        <v>82</v>
      </c>
      <c r="AW349" s="14" t="s">
        <v>30</v>
      </c>
      <c r="AX349" s="14" t="s">
        <v>73</v>
      </c>
      <c r="AY349" s="264" t="s">
        <v>202</v>
      </c>
    </row>
    <row r="350" s="13" customFormat="1">
      <c r="A350" s="13"/>
      <c r="B350" s="243"/>
      <c r="C350" s="244"/>
      <c r="D350" s="245" t="s">
        <v>211</v>
      </c>
      <c r="E350" s="246" t="s">
        <v>1</v>
      </c>
      <c r="F350" s="247" t="s">
        <v>3062</v>
      </c>
      <c r="G350" s="244"/>
      <c r="H350" s="246" t="s">
        <v>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211</v>
      </c>
      <c r="AU350" s="253" t="s">
        <v>82</v>
      </c>
      <c r="AV350" s="13" t="s">
        <v>80</v>
      </c>
      <c r="AW350" s="13" t="s">
        <v>30</v>
      </c>
      <c r="AX350" s="13" t="s">
        <v>73</v>
      </c>
      <c r="AY350" s="253" t="s">
        <v>202</v>
      </c>
    </row>
    <row r="351" s="14" customFormat="1">
      <c r="A351" s="14"/>
      <c r="B351" s="254"/>
      <c r="C351" s="255"/>
      <c r="D351" s="245" t="s">
        <v>211</v>
      </c>
      <c r="E351" s="256" t="s">
        <v>1</v>
      </c>
      <c r="F351" s="257" t="s">
        <v>3063</v>
      </c>
      <c r="G351" s="255"/>
      <c r="H351" s="258">
        <v>5.2000000000000002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211</v>
      </c>
      <c r="AU351" s="264" t="s">
        <v>82</v>
      </c>
      <c r="AV351" s="14" t="s">
        <v>82</v>
      </c>
      <c r="AW351" s="14" t="s">
        <v>30</v>
      </c>
      <c r="AX351" s="14" t="s">
        <v>73</v>
      </c>
      <c r="AY351" s="264" t="s">
        <v>202</v>
      </c>
    </row>
    <row r="352" s="15" customFormat="1">
      <c r="A352" s="15"/>
      <c r="B352" s="265"/>
      <c r="C352" s="266"/>
      <c r="D352" s="245" t="s">
        <v>211</v>
      </c>
      <c r="E352" s="267" t="s">
        <v>1</v>
      </c>
      <c r="F352" s="268" t="s">
        <v>222</v>
      </c>
      <c r="G352" s="266"/>
      <c r="H352" s="269">
        <v>20.199999999999999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211</v>
      </c>
      <c r="AU352" s="275" t="s">
        <v>82</v>
      </c>
      <c r="AV352" s="15" t="s">
        <v>209</v>
      </c>
      <c r="AW352" s="15" t="s">
        <v>30</v>
      </c>
      <c r="AX352" s="15" t="s">
        <v>73</v>
      </c>
      <c r="AY352" s="275" t="s">
        <v>202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3073</v>
      </c>
      <c r="G353" s="255"/>
      <c r="H353" s="258">
        <v>21.210000000000001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80</v>
      </c>
      <c r="AY353" s="264" t="s">
        <v>202</v>
      </c>
    </row>
    <row r="354" s="2" customFormat="1" ht="24.15" customHeight="1">
      <c r="A354" s="40"/>
      <c r="B354" s="41"/>
      <c r="C354" s="287" t="s">
        <v>541</v>
      </c>
      <c r="D354" s="287" t="s">
        <v>534</v>
      </c>
      <c r="E354" s="288" t="s">
        <v>3074</v>
      </c>
      <c r="F354" s="289" t="s">
        <v>3075</v>
      </c>
      <c r="G354" s="290" t="s">
        <v>844</v>
      </c>
      <c r="H354" s="291">
        <v>3.6749999999999998</v>
      </c>
      <c r="I354" s="292"/>
      <c r="J354" s="293">
        <f>ROUND(I354*H354,2)</f>
        <v>0</v>
      </c>
      <c r="K354" s="289" t="s">
        <v>208</v>
      </c>
      <c r="L354" s="294"/>
      <c r="M354" s="295" t="s">
        <v>1</v>
      </c>
      <c r="N354" s="296" t="s">
        <v>38</v>
      </c>
      <c r="O354" s="93"/>
      <c r="P354" s="239">
        <f>O354*H354</f>
        <v>0</v>
      </c>
      <c r="Q354" s="239">
        <v>4.0000000000000003E-05</v>
      </c>
      <c r="R354" s="239">
        <f>Q354*H354</f>
        <v>0.000147</v>
      </c>
      <c r="S354" s="239">
        <v>0</v>
      </c>
      <c r="T354" s="24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1" t="s">
        <v>270</v>
      </c>
      <c r="AT354" s="241" t="s">
        <v>534</v>
      </c>
      <c r="AU354" s="241" t="s">
        <v>82</v>
      </c>
      <c r="AY354" s="19" t="s">
        <v>202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9" t="s">
        <v>80</v>
      </c>
      <c r="BK354" s="242">
        <f>ROUND(I354*H354,2)</f>
        <v>0</v>
      </c>
      <c r="BL354" s="19" t="s">
        <v>209</v>
      </c>
      <c r="BM354" s="241" t="s">
        <v>3076</v>
      </c>
    </row>
    <row r="355" s="13" customFormat="1">
      <c r="A355" s="13"/>
      <c r="B355" s="243"/>
      <c r="C355" s="244"/>
      <c r="D355" s="245" t="s">
        <v>211</v>
      </c>
      <c r="E355" s="246" t="s">
        <v>1</v>
      </c>
      <c r="F355" s="247" t="s">
        <v>3064</v>
      </c>
      <c r="G355" s="244"/>
      <c r="H355" s="246" t="s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211</v>
      </c>
      <c r="AU355" s="253" t="s">
        <v>82</v>
      </c>
      <c r="AV355" s="13" t="s">
        <v>80</v>
      </c>
      <c r="AW355" s="13" t="s">
        <v>30</v>
      </c>
      <c r="AX355" s="13" t="s">
        <v>73</v>
      </c>
      <c r="AY355" s="253" t="s">
        <v>202</v>
      </c>
    </row>
    <row r="356" s="14" customFormat="1">
      <c r="A356" s="14"/>
      <c r="B356" s="254"/>
      <c r="C356" s="255"/>
      <c r="D356" s="245" t="s">
        <v>211</v>
      </c>
      <c r="E356" s="256" t="s">
        <v>1</v>
      </c>
      <c r="F356" s="257" t="s">
        <v>3065</v>
      </c>
      <c r="G356" s="255"/>
      <c r="H356" s="258">
        <v>3.5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211</v>
      </c>
      <c r="AU356" s="264" t="s">
        <v>82</v>
      </c>
      <c r="AV356" s="14" t="s">
        <v>82</v>
      </c>
      <c r="AW356" s="14" t="s">
        <v>30</v>
      </c>
      <c r="AX356" s="14" t="s">
        <v>73</v>
      </c>
      <c r="AY356" s="264" t="s">
        <v>202</v>
      </c>
    </row>
    <row r="357" s="15" customFormat="1">
      <c r="A357" s="15"/>
      <c r="B357" s="265"/>
      <c r="C357" s="266"/>
      <c r="D357" s="245" t="s">
        <v>211</v>
      </c>
      <c r="E357" s="267" t="s">
        <v>1</v>
      </c>
      <c r="F357" s="268" t="s">
        <v>222</v>
      </c>
      <c r="G357" s="266"/>
      <c r="H357" s="269">
        <v>3.5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5" t="s">
        <v>211</v>
      </c>
      <c r="AU357" s="275" t="s">
        <v>82</v>
      </c>
      <c r="AV357" s="15" t="s">
        <v>209</v>
      </c>
      <c r="AW357" s="15" t="s">
        <v>30</v>
      </c>
      <c r="AX357" s="15" t="s">
        <v>73</v>
      </c>
      <c r="AY357" s="275" t="s">
        <v>202</v>
      </c>
    </row>
    <row r="358" s="14" customFormat="1">
      <c r="A358" s="14"/>
      <c r="B358" s="254"/>
      <c r="C358" s="255"/>
      <c r="D358" s="245" t="s">
        <v>211</v>
      </c>
      <c r="E358" s="256" t="s">
        <v>1</v>
      </c>
      <c r="F358" s="257" t="s">
        <v>3077</v>
      </c>
      <c r="G358" s="255"/>
      <c r="H358" s="258">
        <v>3.6749999999999998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211</v>
      </c>
      <c r="AU358" s="264" t="s">
        <v>82</v>
      </c>
      <c r="AV358" s="14" t="s">
        <v>82</v>
      </c>
      <c r="AW358" s="14" t="s">
        <v>30</v>
      </c>
      <c r="AX358" s="14" t="s">
        <v>80</v>
      </c>
      <c r="AY358" s="264" t="s">
        <v>202</v>
      </c>
    </row>
    <row r="359" s="2" customFormat="1" ht="24.15" customHeight="1">
      <c r="A359" s="40"/>
      <c r="B359" s="41"/>
      <c r="C359" s="287" t="s">
        <v>545</v>
      </c>
      <c r="D359" s="287" t="s">
        <v>534</v>
      </c>
      <c r="E359" s="288" t="s">
        <v>913</v>
      </c>
      <c r="F359" s="289" t="s">
        <v>914</v>
      </c>
      <c r="G359" s="290" t="s">
        <v>844</v>
      </c>
      <c r="H359" s="291">
        <v>9.2400000000000002</v>
      </c>
      <c r="I359" s="292"/>
      <c r="J359" s="293">
        <f>ROUND(I359*H359,2)</f>
        <v>0</v>
      </c>
      <c r="K359" s="289" t="s">
        <v>208</v>
      </c>
      <c r="L359" s="294"/>
      <c r="M359" s="295" t="s">
        <v>1</v>
      </c>
      <c r="N359" s="296" t="s">
        <v>38</v>
      </c>
      <c r="O359" s="93"/>
      <c r="P359" s="239">
        <f>O359*H359</f>
        <v>0</v>
      </c>
      <c r="Q359" s="239">
        <v>0.00029999999999999997</v>
      </c>
      <c r="R359" s="239">
        <f>Q359*H359</f>
        <v>0.0027719999999999997</v>
      </c>
      <c r="S359" s="239">
        <v>0</v>
      </c>
      <c r="T359" s="24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1" t="s">
        <v>270</v>
      </c>
      <c r="AT359" s="241" t="s">
        <v>534</v>
      </c>
      <c r="AU359" s="241" t="s">
        <v>82</v>
      </c>
      <c r="AY359" s="19" t="s">
        <v>202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80</v>
      </c>
      <c r="BK359" s="242">
        <f>ROUND(I359*H359,2)</f>
        <v>0</v>
      </c>
      <c r="BL359" s="19" t="s">
        <v>209</v>
      </c>
      <c r="BM359" s="241" t="s">
        <v>3078</v>
      </c>
    </row>
    <row r="360" s="13" customFormat="1">
      <c r="A360" s="13"/>
      <c r="B360" s="243"/>
      <c r="C360" s="244"/>
      <c r="D360" s="245" t="s">
        <v>211</v>
      </c>
      <c r="E360" s="246" t="s">
        <v>1</v>
      </c>
      <c r="F360" s="247" t="s">
        <v>3066</v>
      </c>
      <c r="G360" s="244"/>
      <c r="H360" s="246" t="s">
        <v>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211</v>
      </c>
      <c r="AU360" s="253" t="s">
        <v>82</v>
      </c>
      <c r="AV360" s="13" t="s">
        <v>80</v>
      </c>
      <c r="AW360" s="13" t="s">
        <v>30</v>
      </c>
      <c r="AX360" s="13" t="s">
        <v>73</v>
      </c>
      <c r="AY360" s="253" t="s">
        <v>202</v>
      </c>
    </row>
    <row r="361" s="14" customFormat="1">
      <c r="A361" s="14"/>
      <c r="B361" s="254"/>
      <c r="C361" s="255"/>
      <c r="D361" s="245" t="s">
        <v>211</v>
      </c>
      <c r="E361" s="256" t="s">
        <v>1</v>
      </c>
      <c r="F361" s="257" t="s">
        <v>3067</v>
      </c>
      <c r="G361" s="255"/>
      <c r="H361" s="258">
        <v>8.8000000000000007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211</v>
      </c>
      <c r="AU361" s="264" t="s">
        <v>82</v>
      </c>
      <c r="AV361" s="14" t="s">
        <v>82</v>
      </c>
      <c r="AW361" s="14" t="s">
        <v>30</v>
      </c>
      <c r="AX361" s="14" t="s">
        <v>73</v>
      </c>
      <c r="AY361" s="264" t="s">
        <v>202</v>
      </c>
    </row>
    <row r="362" s="15" customFormat="1">
      <c r="A362" s="15"/>
      <c r="B362" s="265"/>
      <c r="C362" s="266"/>
      <c r="D362" s="245" t="s">
        <v>211</v>
      </c>
      <c r="E362" s="267" t="s">
        <v>1</v>
      </c>
      <c r="F362" s="268" t="s">
        <v>222</v>
      </c>
      <c r="G362" s="266"/>
      <c r="H362" s="269">
        <v>8.8000000000000007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5" t="s">
        <v>211</v>
      </c>
      <c r="AU362" s="275" t="s">
        <v>82</v>
      </c>
      <c r="AV362" s="15" t="s">
        <v>209</v>
      </c>
      <c r="AW362" s="15" t="s">
        <v>30</v>
      </c>
      <c r="AX362" s="15" t="s">
        <v>73</v>
      </c>
      <c r="AY362" s="275" t="s">
        <v>202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3079</v>
      </c>
      <c r="G363" s="255"/>
      <c r="H363" s="258">
        <v>9.2400000000000002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80</v>
      </c>
      <c r="AY363" s="264" t="s">
        <v>202</v>
      </c>
    </row>
    <row r="364" s="2" customFormat="1" ht="24.15" customHeight="1">
      <c r="A364" s="40"/>
      <c r="B364" s="41"/>
      <c r="C364" s="287" t="s">
        <v>549</v>
      </c>
      <c r="D364" s="287" t="s">
        <v>534</v>
      </c>
      <c r="E364" s="288" t="s">
        <v>926</v>
      </c>
      <c r="F364" s="289" t="s">
        <v>927</v>
      </c>
      <c r="G364" s="290" t="s">
        <v>844</v>
      </c>
      <c r="H364" s="291">
        <v>7.2450000000000001</v>
      </c>
      <c r="I364" s="292"/>
      <c r="J364" s="293">
        <f>ROUND(I364*H364,2)</f>
        <v>0</v>
      </c>
      <c r="K364" s="289" t="s">
        <v>208</v>
      </c>
      <c r="L364" s="294"/>
      <c r="M364" s="295" t="s">
        <v>1</v>
      </c>
      <c r="N364" s="296" t="s">
        <v>38</v>
      </c>
      <c r="O364" s="93"/>
      <c r="P364" s="239">
        <f>O364*H364</f>
        <v>0</v>
      </c>
      <c r="Q364" s="239">
        <v>0.00020000000000000001</v>
      </c>
      <c r="R364" s="239">
        <f>Q364*H364</f>
        <v>0.001449</v>
      </c>
      <c r="S364" s="239">
        <v>0</v>
      </c>
      <c r="T364" s="24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1" t="s">
        <v>270</v>
      </c>
      <c r="AT364" s="241" t="s">
        <v>534</v>
      </c>
      <c r="AU364" s="241" t="s">
        <v>82</v>
      </c>
      <c r="AY364" s="19" t="s">
        <v>202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9" t="s">
        <v>80</v>
      </c>
      <c r="BK364" s="242">
        <f>ROUND(I364*H364,2)</f>
        <v>0</v>
      </c>
      <c r="BL364" s="19" t="s">
        <v>209</v>
      </c>
      <c r="BM364" s="241" t="s">
        <v>3080</v>
      </c>
    </row>
    <row r="365" s="13" customFormat="1">
      <c r="A365" s="13"/>
      <c r="B365" s="243"/>
      <c r="C365" s="244"/>
      <c r="D365" s="245" t="s">
        <v>211</v>
      </c>
      <c r="E365" s="246" t="s">
        <v>1</v>
      </c>
      <c r="F365" s="247" t="s">
        <v>3068</v>
      </c>
      <c r="G365" s="244"/>
      <c r="H365" s="246" t="s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211</v>
      </c>
      <c r="AU365" s="253" t="s">
        <v>82</v>
      </c>
      <c r="AV365" s="13" t="s">
        <v>80</v>
      </c>
      <c r="AW365" s="13" t="s">
        <v>30</v>
      </c>
      <c r="AX365" s="13" t="s">
        <v>73</v>
      </c>
      <c r="AY365" s="253" t="s">
        <v>202</v>
      </c>
    </row>
    <row r="366" s="14" customFormat="1">
      <c r="A366" s="14"/>
      <c r="B366" s="254"/>
      <c r="C366" s="255"/>
      <c r="D366" s="245" t="s">
        <v>211</v>
      </c>
      <c r="E366" s="256" t="s">
        <v>1</v>
      </c>
      <c r="F366" s="257" t="s">
        <v>3069</v>
      </c>
      <c r="G366" s="255"/>
      <c r="H366" s="258">
        <v>6.9000000000000004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211</v>
      </c>
      <c r="AU366" s="264" t="s">
        <v>82</v>
      </c>
      <c r="AV366" s="14" t="s">
        <v>82</v>
      </c>
      <c r="AW366" s="14" t="s">
        <v>30</v>
      </c>
      <c r="AX366" s="14" t="s">
        <v>73</v>
      </c>
      <c r="AY366" s="264" t="s">
        <v>202</v>
      </c>
    </row>
    <row r="367" s="15" customFormat="1">
      <c r="A367" s="15"/>
      <c r="B367" s="265"/>
      <c r="C367" s="266"/>
      <c r="D367" s="245" t="s">
        <v>211</v>
      </c>
      <c r="E367" s="267" t="s">
        <v>1</v>
      </c>
      <c r="F367" s="268" t="s">
        <v>222</v>
      </c>
      <c r="G367" s="266"/>
      <c r="H367" s="269">
        <v>6.9000000000000004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5" t="s">
        <v>211</v>
      </c>
      <c r="AU367" s="275" t="s">
        <v>82</v>
      </c>
      <c r="AV367" s="15" t="s">
        <v>209</v>
      </c>
      <c r="AW367" s="15" t="s">
        <v>30</v>
      </c>
      <c r="AX367" s="15" t="s">
        <v>73</v>
      </c>
      <c r="AY367" s="275" t="s">
        <v>202</v>
      </c>
    </row>
    <row r="368" s="14" customFormat="1">
      <c r="A368" s="14"/>
      <c r="B368" s="254"/>
      <c r="C368" s="255"/>
      <c r="D368" s="245" t="s">
        <v>211</v>
      </c>
      <c r="E368" s="256" t="s">
        <v>1</v>
      </c>
      <c r="F368" s="257" t="s">
        <v>3081</v>
      </c>
      <c r="G368" s="255"/>
      <c r="H368" s="258">
        <v>7.2450000000000001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211</v>
      </c>
      <c r="AU368" s="264" t="s">
        <v>82</v>
      </c>
      <c r="AV368" s="14" t="s">
        <v>82</v>
      </c>
      <c r="AW368" s="14" t="s">
        <v>30</v>
      </c>
      <c r="AX368" s="14" t="s">
        <v>80</v>
      </c>
      <c r="AY368" s="264" t="s">
        <v>202</v>
      </c>
    </row>
    <row r="369" s="2" customFormat="1" ht="24.15" customHeight="1">
      <c r="A369" s="40"/>
      <c r="B369" s="41"/>
      <c r="C369" s="230" t="s">
        <v>563</v>
      </c>
      <c r="D369" s="230" t="s">
        <v>204</v>
      </c>
      <c r="E369" s="231" t="s">
        <v>3082</v>
      </c>
      <c r="F369" s="232" t="s">
        <v>3083</v>
      </c>
      <c r="G369" s="233" t="s">
        <v>254</v>
      </c>
      <c r="H369" s="234">
        <v>111.535</v>
      </c>
      <c r="I369" s="235"/>
      <c r="J369" s="236">
        <f>ROUND(I369*H369,2)</f>
        <v>0</v>
      </c>
      <c r="K369" s="232" t="s">
        <v>208</v>
      </c>
      <c r="L369" s="46"/>
      <c r="M369" s="237" t="s">
        <v>1</v>
      </c>
      <c r="N369" s="238" t="s">
        <v>38</v>
      </c>
      <c r="O369" s="93"/>
      <c r="P369" s="239">
        <f>O369*H369</f>
        <v>0</v>
      </c>
      <c r="Q369" s="239">
        <v>0.023099999999999999</v>
      </c>
      <c r="R369" s="239">
        <f>Q369*H369</f>
        <v>2.5764584999999998</v>
      </c>
      <c r="S369" s="239">
        <v>0</v>
      </c>
      <c r="T369" s="24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1" t="s">
        <v>209</v>
      </c>
      <c r="AT369" s="241" t="s">
        <v>204</v>
      </c>
      <c r="AU369" s="241" t="s">
        <v>82</v>
      </c>
      <c r="AY369" s="19" t="s">
        <v>202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80</v>
      </c>
      <c r="BK369" s="242">
        <f>ROUND(I369*H369,2)</f>
        <v>0</v>
      </c>
      <c r="BL369" s="19" t="s">
        <v>209</v>
      </c>
      <c r="BM369" s="241" t="s">
        <v>3084</v>
      </c>
    </row>
    <row r="370" s="13" customFormat="1">
      <c r="A370" s="13"/>
      <c r="B370" s="243"/>
      <c r="C370" s="244"/>
      <c r="D370" s="245" t="s">
        <v>211</v>
      </c>
      <c r="E370" s="246" t="s">
        <v>1</v>
      </c>
      <c r="F370" s="247" t="s">
        <v>3039</v>
      </c>
      <c r="G370" s="244"/>
      <c r="H370" s="246" t="s">
        <v>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211</v>
      </c>
      <c r="AU370" s="253" t="s">
        <v>82</v>
      </c>
      <c r="AV370" s="13" t="s">
        <v>80</v>
      </c>
      <c r="AW370" s="13" t="s">
        <v>30</v>
      </c>
      <c r="AX370" s="13" t="s">
        <v>73</v>
      </c>
      <c r="AY370" s="253" t="s">
        <v>202</v>
      </c>
    </row>
    <row r="371" s="13" customFormat="1">
      <c r="A371" s="13"/>
      <c r="B371" s="243"/>
      <c r="C371" s="244"/>
      <c r="D371" s="245" t="s">
        <v>211</v>
      </c>
      <c r="E371" s="246" t="s">
        <v>1</v>
      </c>
      <c r="F371" s="247" t="s">
        <v>3040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211</v>
      </c>
      <c r="AU371" s="253" t="s">
        <v>82</v>
      </c>
      <c r="AV371" s="13" t="s">
        <v>80</v>
      </c>
      <c r="AW371" s="13" t="s">
        <v>30</v>
      </c>
      <c r="AX371" s="13" t="s">
        <v>73</v>
      </c>
      <c r="AY371" s="253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3041</v>
      </c>
      <c r="G372" s="255"/>
      <c r="H372" s="258">
        <v>29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73</v>
      </c>
      <c r="AY372" s="264" t="s">
        <v>202</v>
      </c>
    </row>
    <row r="373" s="13" customFormat="1">
      <c r="A373" s="13"/>
      <c r="B373" s="243"/>
      <c r="C373" s="244"/>
      <c r="D373" s="245" t="s">
        <v>211</v>
      </c>
      <c r="E373" s="246" t="s">
        <v>1</v>
      </c>
      <c r="F373" s="247" t="s">
        <v>3031</v>
      </c>
      <c r="G373" s="244"/>
      <c r="H373" s="246" t="s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211</v>
      </c>
      <c r="AU373" s="253" t="s">
        <v>82</v>
      </c>
      <c r="AV373" s="13" t="s">
        <v>80</v>
      </c>
      <c r="AW373" s="13" t="s">
        <v>30</v>
      </c>
      <c r="AX373" s="13" t="s">
        <v>73</v>
      </c>
      <c r="AY373" s="253" t="s">
        <v>202</v>
      </c>
    </row>
    <row r="374" s="14" customFormat="1">
      <c r="A374" s="14"/>
      <c r="B374" s="254"/>
      <c r="C374" s="255"/>
      <c r="D374" s="245" t="s">
        <v>211</v>
      </c>
      <c r="E374" s="256" t="s">
        <v>1</v>
      </c>
      <c r="F374" s="257" t="s">
        <v>3042</v>
      </c>
      <c r="G374" s="255"/>
      <c r="H374" s="258">
        <v>-22.879999999999999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211</v>
      </c>
      <c r="AU374" s="264" t="s">
        <v>82</v>
      </c>
      <c r="AV374" s="14" t="s">
        <v>82</v>
      </c>
      <c r="AW374" s="14" t="s">
        <v>30</v>
      </c>
      <c r="AX374" s="14" t="s">
        <v>73</v>
      </c>
      <c r="AY374" s="264" t="s">
        <v>202</v>
      </c>
    </row>
    <row r="375" s="13" customFormat="1">
      <c r="A375" s="13"/>
      <c r="B375" s="243"/>
      <c r="C375" s="244"/>
      <c r="D375" s="245" t="s">
        <v>211</v>
      </c>
      <c r="E375" s="246" t="s">
        <v>1</v>
      </c>
      <c r="F375" s="247" t="s">
        <v>3043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211</v>
      </c>
      <c r="AU375" s="253" t="s">
        <v>82</v>
      </c>
      <c r="AV375" s="13" t="s">
        <v>80</v>
      </c>
      <c r="AW375" s="13" t="s">
        <v>30</v>
      </c>
      <c r="AX375" s="13" t="s">
        <v>73</v>
      </c>
      <c r="AY375" s="253" t="s">
        <v>202</v>
      </c>
    </row>
    <row r="376" s="14" customFormat="1">
      <c r="A376" s="14"/>
      <c r="B376" s="254"/>
      <c r="C376" s="255"/>
      <c r="D376" s="245" t="s">
        <v>211</v>
      </c>
      <c r="E376" s="256" t="s">
        <v>1</v>
      </c>
      <c r="F376" s="257" t="s">
        <v>3041</v>
      </c>
      <c r="G376" s="255"/>
      <c r="H376" s="258">
        <v>29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211</v>
      </c>
      <c r="AU376" s="264" t="s">
        <v>82</v>
      </c>
      <c r="AV376" s="14" t="s">
        <v>82</v>
      </c>
      <c r="AW376" s="14" t="s">
        <v>30</v>
      </c>
      <c r="AX376" s="14" t="s">
        <v>73</v>
      </c>
      <c r="AY376" s="264" t="s">
        <v>202</v>
      </c>
    </row>
    <row r="377" s="13" customFormat="1">
      <c r="A377" s="13"/>
      <c r="B377" s="243"/>
      <c r="C377" s="244"/>
      <c r="D377" s="245" t="s">
        <v>211</v>
      </c>
      <c r="E377" s="246" t="s">
        <v>1</v>
      </c>
      <c r="F377" s="247" t="s">
        <v>3044</v>
      </c>
      <c r="G377" s="244"/>
      <c r="H377" s="246" t="s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211</v>
      </c>
      <c r="AU377" s="253" t="s">
        <v>82</v>
      </c>
      <c r="AV377" s="13" t="s">
        <v>80</v>
      </c>
      <c r="AW377" s="13" t="s">
        <v>30</v>
      </c>
      <c r="AX377" s="13" t="s">
        <v>73</v>
      </c>
      <c r="AY377" s="253" t="s">
        <v>202</v>
      </c>
    </row>
    <row r="378" s="14" customFormat="1">
      <c r="A378" s="14"/>
      <c r="B378" s="254"/>
      <c r="C378" s="255"/>
      <c r="D378" s="245" t="s">
        <v>211</v>
      </c>
      <c r="E378" s="256" t="s">
        <v>1</v>
      </c>
      <c r="F378" s="257" t="s">
        <v>3045</v>
      </c>
      <c r="G378" s="255"/>
      <c r="H378" s="258">
        <v>66.709999999999994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211</v>
      </c>
      <c r="AU378" s="264" t="s">
        <v>82</v>
      </c>
      <c r="AV378" s="14" t="s">
        <v>82</v>
      </c>
      <c r="AW378" s="14" t="s">
        <v>30</v>
      </c>
      <c r="AX378" s="14" t="s">
        <v>73</v>
      </c>
      <c r="AY378" s="264" t="s">
        <v>202</v>
      </c>
    </row>
    <row r="379" s="13" customFormat="1">
      <c r="A379" s="13"/>
      <c r="B379" s="243"/>
      <c r="C379" s="244"/>
      <c r="D379" s="245" t="s">
        <v>211</v>
      </c>
      <c r="E379" s="246" t="s">
        <v>1</v>
      </c>
      <c r="F379" s="247" t="s">
        <v>3046</v>
      </c>
      <c r="G379" s="244"/>
      <c r="H379" s="246" t="s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211</v>
      </c>
      <c r="AU379" s="253" t="s">
        <v>82</v>
      </c>
      <c r="AV379" s="13" t="s">
        <v>80</v>
      </c>
      <c r="AW379" s="13" t="s">
        <v>30</v>
      </c>
      <c r="AX379" s="13" t="s">
        <v>73</v>
      </c>
      <c r="AY379" s="253" t="s">
        <v>202</v>
      </c>
    </row>
    <row r="380" s="13" customFormat="1">
      <c r="A380" s="13"/>
      <c r="B380" s="243"/>
      <c r="C380" s="244"/>
      <c r="D380" s="245" t="s">
        <v>211</v>
      </c>
      <c r="E380" s="246" t="s">
        <v>1</v>
      </c>
      <c r="F380" s="247" t="s">
        <v>3040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211</v>
      </c>
      <c r="AU380" s="253" t="s">
        <v>82</v>
      </c>
      <c r="AV380" s="13" t="s">
        <v>80</v>
      </c>
      <c r="AW380" s="13" t="s">
        <v>30</v>
      </c>
      <c r="AX380" s="13" t="s">
        <v>73</v>
      </c>
      <c r="AY380" s="253" t="s">
        <v>202</v>
      </c>
    </row>
    <row r="381" s="14" customFormat="1">
      <c r="A381" s="14"/>
      <c r="B381" s="254"/>
      <c r="C381" s="255"/>
      <c r="D381" s="245" t="s">
        <v>211</v>
      </c>
      <c r="E381" s="256" t="s">
        <v>1</v>
      </c>
      <c r="F381" s="257" t="s">
        <v>3047</v>
      </c>
      <c r="G381" s="255"/>
      <c r="H381" s="258">
        <v>6.5999999999999996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211</v>
      </c>
      <c r="AU381" s="264" t="s">
        <v>82</v>
      </c>
      <c r="AV381" s="14" t="s">
        <v>82</v>
      </c>
      <c r="AW381" s="14" t="s">
        <v>30</v>
      </c>
      <c r="AX381" s="14" t="s">
        <v>73</v>
      </c>
      <c r="AY381" s="264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2963</v>
      </c>
      <c r="G382" s="255"/>
      <c r="H382" s="258">
        <v>3.105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73</v>
      </c>
      <c r="AY382" s="264" t="s">
        <v>202</v>
      </c>
    </row>
    <row r="383" s="15" customFormat="1">
      <c r="A383" s="15"/>
      <c r="B383" s="265"/>
      <c r="C383" s="266"/>
      <c r="D383" s="245" t="s">
        <v>211</v>
      </c>
      <c r="E383" s="267" t="s">
        <v>1</v>
      </c>
      <c r="F383" s="268" t="s">
        <v>222</v>
      </c>
      <c r="G383" s="266"/>
      <c r="H383" s="269">
        <v>111.535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211</v>
      </c>
      <c r="AU383" s="275" t="s">
        <v>82</v>
      </c>
      <c r="AV383" s="15" t="s">
        <v>209</v>
      </c>
      <c r="AW383" s="15" t="s">
        <v>30</v>
      </c>
      <c r="AX383" s="15" t="s">
        <v>80</v>
      </c>
      <c r="AY383" s="275" t="s">
        <v>202</v>
      </c>
    </row>
    <row r="384" s="2" customFormat="1" ht="24.15" customHeight="1">
      <c r="A384" s="40"/>
      <c r="B384" s="41"/>
      <c r="C384" s="230" t="s">
        <v>571</v>
      </c>
      <c r="D384" s="230" t="s">
        <v>204</v>
      </c>
      <c r="E384" s="231" t="s">
        <v>3085</v>
      </c>
      <c r="F384" s="232" t="s">
        <v>3086</v>
      </c>
      <c r="G384" s="233" t="s">
        <v>254</v>
      </c>
      <c r="H384" s="234">
        <v>242.47999999999999</v>
      </c>
      <c r="I384" s="235"/>
      <c r="J384" s="236">
        <f>ROUND(I384*H384,2)</f>
        <v>0</v>
      </c>
      <c r="K384" s="232" t="s">
        <v>208</v>
      </c>
      <c r="L384" s="46"/>
      <c r="M384" s="237" t="s">
        <v>1</v>
      </c>
      <c r="N384" s="238" t="s">
        <v>38</v>
      </c>
      <c r="O384" s="93"/>
      <c r="P384" s="239">
        <f>O384*H384</f>
        <v>0</v>
      </c>
      <c r="Q384" s="239">
        <v>0.0079000000000000008</v>
      </c>
      <c r="R384" s="239">
        <f>Q384*H384</f>
        <v>1.9155920000000002</v>
      </c>
      <c r="S384" s="239">
        <v>0</v>
      </c>
      <c r="T384" s="24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1" t="s">
        <v>209</v>
      </c>
      <c r="AT384" s="241" t="s">
        <v>204</v>
      </c>
      <c r="AU384" s="241" t="s">
        <v>82</v>
      </c>
      <c r="AY384" s="19" t="s">
        <v>202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9" t="s">
        <v>80</v>
      </c>
      <c r="BK384" s="242">
        <f>ROUND(I384*H384,2)</f>
        <v>0</v>
      </c>
      <c r="BL384" s="19" t="s">
        <v>209</v>
      </c>
      <c r="BM384" s="241" t="s">
        <v>3087</v>
      </c>
    </row>
    <row r="385" s="13" customFormat="1">
      <c r="A385" s="13"/>
      <c r="B385" s="243"/>
      <c r="C385" s="244"/>
      <c r="D385" s="245" t="s">
        <v>211</v>
      </c>
      <c r="E385" s="246" t="s">
        <v>1</v>
      </c>
      <c r="F385" s="247" t="s">
        <v>3088</v>
      </c>
      <c r="G385" s="244"/>
      <c r="H385" s="246" t="s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211</v>
      </c>
      <c r="AU385" s="253" t="s">
        <v>82</v>
      </c>
      <c r="AV385" s="13" t="s">
        <v>80</v>
      </c>
      <c r="AW385" s="13" t="s">
        <v>30</v>
      </c>
      <c r="AX385" s="13" t="s">
        <v>73</v>
      </c>
      <c r="AY385" s="253" t="s">
        <v>202</v>
      </c>
    </row>
    <row r="386" s="13" customFormat="1">
      <c r="A386" s="13"/>
      <c r="B386" s="243"/>
      <c r="C386" s="244"/>
      <c r="D386" s="245" t="s">
        <v>211</v>
      </c>
      <c r="E386" s="246" t="s">
        <v>1</v>
      </c>
      <c r="F386" s="247" t="s">
        <v>3040</v>
      </c>
      <c r="G386" s="244"/>
      <c r="H386" s="246" t="s">
        <v>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211</v>
      </c>
      <c r="AU386" s="253" t="s">
        <v>82</v>
      </c>
      <c r="AV386" s="13" t="s">
        <v>80</v>
      </c>
      <c r="AW386" s="13" t="s">
        <v>30</v>
      </c>
      <c r="AX386" s="13" t="s">
        <v>73</v>
      </c>
      <c r="AY386" s="253" t="s">
        <v>202</v>
      </c>
    </row>
    <row r="387" s="14" customFormat="1">
      <c r="A387" s="14"/>
      <c r="B387" s="254"/>
      <c r="C387" s="255"/>
      <c r="D387" s="245" t="s">
        <v>211</v>
      </c>
      <c r="E387" s="256" t="s">
        <v>1</v>
      </c>
      <c r="F387" s="257" t="s">
        <v>3041</v>
      </c>
      <c r="G387" s="255"/>
      <c r="H387" s="258">
        <v>29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211</v>
      </c>
      <c r="AU387" s="264" t="s">
        <v>82</v>
      </c>
      <c r="AV387" s="14" t="s">
        <v>82</v>
      </c>
      <c r="AW387" s="14" t="s">
        <v>30</v>
      </c>
      <c r="AX387" s="14" t="s">
        <v>73</v>
      </c>
      <c r="AY387" s="264" t="s">
        <v>202</v>
      </c>
    </row>
    <row r="388" s="13" customFormat="1">
      <c r="A388" s="13"/>
      <c r="B388" s="243"/>
      <c r="C388" s="244"/>
      <c r="D388" s="245" t="s">
        <v>211</v>
      </c>
      <c r="E388" s="246" t="s">
        <v>1</v>
      </c>
      <c r="F388" s="247" t="s">
        <v>3031</v>
      </c>
      <c r="G388" s="244"/>
      <c r="H388" s="246" t="s">
        <v>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211</v>
      </c>
      <c r="AU388" s="253" t="s">
        <v>82</v>
      </c>
      <c r="AV388" s="13" t="s">
        <v>80</v>
      </c>
      <c r="AW388" s="13" t="s">
        <v>30</v>
      </c>
      <c r="AX388" s="13" t="s">
        <v>73</v>
      </c>
      <c r="AY388" s="253" t="s">
        <v>202</v>
      </c>
    </row>
    <row r="389" s="14" customFormat="1">
      <c r="A389" s="14"/>
      <c r="B389" s="254"/>
      <c r="C389" s="255"/>
      <c r="D389" s="245" t="s">
        <v>211</v>
      </c>
      <c r="E389" s="256" t="s">
        <v>1</v>
      </c>
      <c r="F389" s="257" t="s">
        <v>3042</v>
      </c>
      <c r="G389" s="255"/>
      <c r="H389" s="258">
        <v>-22.879999999999999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211</v>
      </c>
      <c r="AU389" s="264" t="s">
        <v>82</v>
      </c>
      <c r="AV389" s="14" t="s">
        <v>82</v>
      </c>
      <c r="AW389" s="14" t="s">
        <v>30</v>
      </c>
      <c r="AX389" s="14" t="s">
        <v>73</v>
      </c>
      <c r="AY389" s="264" t="s">
        <v>202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3043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4" customFormat="1">
      <c r="A391" s="14"/>
      <c r="B391" s="254"/>
      <c r="C391" s="255"/>
      <c r="D391" s="245" t="s">
        <v>211</v>
      </c>
      <c r="E391" s="256" t="s">
        <v>1</v>
      </c>
      <c r="F391" s="257" t="s">
        <v>3041</v>
      </c>
      <c r="G391" s="255"/>
      <c r="H391" s="258">
        <v>29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211</v>
      </c>
      <c r="AU391" s="264" t="s">
        <v>82</v>
      </c>
      <c r="AV391" s="14" t="s">
        <v>82</v>
      </c>
      <c r="AW391" s="14" t="s">
        <v>30</v>
      </c>
      <c r="AX391" s="14" t="s">
        <v>73</v>
      </c>
      <c r="AY391" s="264" t="s">
        <v>202</v>
      </c>
    </row>
    <row r="392" s="13" customFormat="1">
      <c r="A392" s="13"/>
      <c r="B392" s="243"/>
      <c r="C392" s="244"/>
      <c r="D392" s="245" t="s">
        <v>211</v>
      </c>
      <c r="E392" s="246" t="s">
        <v>1</v>
      </c>
      <c r="F392" s="247" t="s">
        <v>3044</v>
      </c>
      <c r="G392" s="244"/>
      <c r="H392" s="246" t="s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211</v>
      </c>
      <c r="AU392" s="253" t="s">
        <v>82</v>
      </c>
      <c r="AV392" s="13" t="s">
        <v>80</v>
      </c>
      <c r="AW392" s="13" t="s">
        <v>30</v>
      </c>
      <c r="AX392" s="13" t="s">
        <v>73</v>
      </c>
      <c r="AY392" s="253" t="s">
        <v>202</v>
      </c>
    </row>
    <row r="393" s="14" customFormat="1">
      <c r="A393" s="14"/>
      <c r="B393" s="254"/>
      <c r="C393" s="255"/>
      <c r="D393" s="245" t="s">
        <v>211</v>
      </c>
      <c r="E393" s="256" t="s">
        <v>1</v>
      </c>
      <c r="F393" s="257" t="s">
        <v>3045</v>
      </c>
      <c r="G393" s="255"/>
      <c r="H393" s="258">
        <v>66.709999999999994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211</v>
      </c>
      <c r="AU393" s="264" t="s">
        <v>82</v>
      </c>
      <c r="AV393" s="14" t="s">
        <v>82</v>
      </c>
      <c r="AW393" s="14" t="s">
        <v>30</v>
      </c>
      <c r="AX393" s="14" t="s">
        <v>73</v>
      </c>
      <c r="AY393" s="264" t="s">
        <v>202</v>
      </c>
    </row>
    <row r="394" s="16" customFormat="1">
      <c r="A394" s="16"/>
      <c r="B394" s="276"/>
      <c r="C394" s="277"/>
      <c r="D394" s="245" t="s">
        <v>211</v>
      </c>
      <c r="E394" s="278" t="s">
        <v>1</v>
      </c>
      <c r="F394" s="279" t="s">
        <v>241</v>
      </c>
      <c r="G394" s="277"/>
      <c r="H394" s="280">
        <v>101.83</v>
      </c>
      <c r="I394" s="281"/>
      <c r="J394" s="277"/>
      <c r="K394" s="277"/>
      <c r="L394" s="282"/>
      <c r="M394" s="283"/>
      <c r="N394" s="284"/>
      <c r="O394" s="284"/>
      <c r="P394" s="284"/>
      <c r="Q394" s="284"/>
      <c r="R394" s="284"/>
      <c r="S394" s="284"/>
      <c r="T394" s="285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6" t="s">
        <v>211</v>
      </c>
      <c r="AU394" s="286" t="s">
        <v>82</v>
      </c>
      <c r="AV394" s="16" t="s">
        <v>90</v>
      </c>
      <c r="AW394" s="16" t="s">
        <v>30</v>
      </c>
      <c r="AX394" s="16" t="s">
        <v>73</v>
      </c>
      <c r="AY394" s="286" t="s">
        <v>202</v>
      </c>
    </row>
    <row r="395" s="14" customFormat="1">
      <c r="A395" s="14"/>
      <c r="B395" s="254"/>
      <c r="C395" s="255"/>
      <c r="D395" s="245" t="s">
        <v>211</v>
      </c>
      <c r="E395" s="256" t="s">
        <v>1</v>
      </c>
      <c r="F395" s="257" t="s">
        <v>3089</v>
      </c>
      <c r="G395" s="255"/>
      <c r="H395" s="258">
        <v>101.83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211</v>
      </c>
      <c r="AU395" s="264" t="s">
        <v>82</v>
      </c>
      <c r="AV395" s="14" t="s">
        <v>82</v>
      </c>
      <c r="AW395" s="14" t="s">
        <v>30</v>
      </c>
      <c r="AX395" s="14" t="s">
        <v>73</v>
      </c>
      <c r="AY395" s="264" t="s">
        <v>202</v>
      </c>
    </row>
    <row r="396" s="16" customFormat="1">
      <c r="A396" s="16"/>
      <c r="B396" s="276"/>
      <c r="C396" s="277"/>
      <c r="D396" s="245" t="s">
        <v>211</v>
      </c>
      <c r="E396" s="278" t="s">
        <v>1</v>
      </c>
      <c r="F396" s="279" t="s">
        <v>241</v>
      </c>
      <c r="G396" s="277"/>
      <c r="H396" s="280">
        <v>101.83</v>
      </c>
      <c r="I396" s="281"/>
      <c r="J396" s="277"/>
      <c r="K396" s="277"/>
      <c r="L396" s="282"/>
      <c r="M396" s="283"/>
      <c r="N396" s="284"/>
      <c r="O396" s="284"/>
      <c r="P396" s="284"/>
      <c r="Q396" s="284"/>
      <c r="R396" s="284"/>
      <c r="S396" s="284"/>
      <c r="T396" s="285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6" t="s">
        <v>211</v>
      </c>
      <c r="AU396" s="286" t="s">
        <v>82</v>
      </c>
      <c r="AV396" s="16" t="s">
        <v>90</v>
      </c>
      <c r="AW396" s="16" t="s">
        <v>30</v>
      </c>
      <c r="AX396" s="16" t="s">
        <v>73</v>
      </c>
      <c r="AY396" s="286" t="s">
        <v>202</v>
      </c>
    </row>
    <row r="397" s="13" customFormat="1">
      <c r="A397" s="13"/>
      <c r="B397" s="243"/>
      <c r="C397" s="244"/>
      <c r="D397" s="245" t="s">
        <v>211</v>
      </c>
      <c r="E397" s="246" t="s">
        <v>1</v>
      </c>
      <c r="F397" s="247" t="s">
        <v>3090</v>
      </c>
      <c r="G397" s="244"/>
      <c r="H397" s="246" t="s">
        <v>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211</v>
      </c>
      <c r="AU397" s="253" t="s">
        <v>82</v>
      </c>
      <c r="AV397" s="13" t="s">
        <v>80</v>
      </c>
      <c r="AW397" s="13" t="s">
        <v>30</v>
      </c>
      <c r="AX397" s="13" t="s">
        <v>73</v>
      </c>
      <c r="AY397" s="253" t="s">
        <v>202</v>
      </c>
    </row>
    <row r="398" s="13" customFormat="1">
      <c r="A398" s="13"/>
      <c r="B398" s="243"/>
      <c r="C398" s="244"/>
      <c r="D398" s="245" t="s">
        <v>211</v>
      </c>
      <c r="E398" s="246" t="s">
        <v>1</v>
      </c>
      <c r="F398" s="247" t="s">
        <v>3040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211</v>
      </c>
      <c r="AU398" s="253" t="s">
        <v>82</v>
      </c>
      <c r="AV398" s="13" t="s">
        <v>80</v>
      </c>
      <c r="AW398" s="13" t="s">
        <v>30</v>
      </c>
      <c r="AX398" s="13" t="s">
        <v>73</v>
      </c>
      <c r="AY398" s="253" t="s">
        <v>202</v>
      </c>
    </row>
    <row r="399" s="14" customFormat="1">
      <c r="A399" s="14"/>
      <c r="B399" s="254"/>
      <c r="C399" s="255"/>
      <c r="D399" s="245" t="s">
        <v>211</v>
      </c>
      <c r="E399" s="256" t="s">
        <v>1</v>
      </c>
      <c r="F399" s="257" t="s">
        <v>3047</v>
      </c>
      <c r="G399" s="255"/>
      <c r="H399" s="258">
        <v>6.5999999999999996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211</v>
      </c>
      <c r="AU399" s="264" t="s">
        <v>82</v>
      </c>
      <c r="AV399" s="14" t="s">
        <v>82</v>
      </c>
      <c r="AW399" s="14" t="s">
        <v>30</v>
      </c>
      <c r="AX399" s="14" t="s">
        <v>73</v>
      </c>
      <c r="AY399" s="264" t="s">
        <v>202</v>
      </c>
    </row>
    <row r="400" s="14" customFormat="1">
      <c r="A400" s="14"/>
      <c r="B400" s="254"/>
      <c r="C400" s="255"/>
      <c r="D400" s="245" t="s">
        <v>211</v>
      </c>
      <c r="E400" s="256" t="s">
        <v>1</v>
      </c>
      <c r="F400" s="257" t="s">
        <v>2963</v>
      </c>
      <c r="G400" s="255"/>
      <c r="H400" s="258">
        <v>3.105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211</v>
      </c>
      <c r="AU400" s="264" t="s">
        <v>82</v>
      </c>
      <c r="AV400" s="14" t="s">
        <v>82</v>
      </c>
      <c r="AW400" s="14" t="s">
        <v>30</v>
      </c>
      <c r="AX400" s="14" t="s">
        <v>73</v>
      </c>
      <c r="AY400" s="264" t="s">
        <v>202</v>
      </c>
    </row>
    <row r="401" s="16" customFormat="1">
      <c r="A401" s="16"/>
      <c r="B401" s="276"/>
      <c r="C401" s="277"/>
      <c r="D401" s="245" t="s">
        <v>211</v>
      </c>
      <c r="E401" s="278" t="s">
        <v>1</v>
      </c>
      <c r="F401" s="279" t="s">
        <v>241</v>
      </c>
      <c r="G401" s="277"/>
      <c r="H401" s="280">
        <v>9.7050000000000001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6" t="s">
        <v>211</v>
      </c>
      <c r="AU401" s="286" t="s">
        <v>82</v>
      </c>
      <c r="AV401" s="16" t="s">
        <v>90</v>
      </c>
      <c r="AW401" s="16" t="s">
        <v>30</v>
      </c>
      <c r="AX401" s="16" t="s">
        <v>73</v>
      </c>
      <c r="AY401" s="286" t="s">
        <v>202</v>
      </c>
    </row>
    <row r="402" s="14" customFormat="1">
      <c r="A402" s="14"/>
      <c r="B402" s="254"/>
      <c r="C402" s="255"/>
      <c r="D402" s="245" t="s">
        <v>211</v>
      </c>
      <c r="E402" s="256" t="s">
        <v>1</v>
      </c>
      <c r="F402" s="257" t="s">
        <v>3091</v>
      </c>
      <c r="G402" s="255"/>
      <c r="H402" s="258">
        <v>29.114999999999998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211</v>
      </c>
      <c r="AU402" s="264" t="s">
        <v>82</v>
      </c>
      <c r="AV402" s="14" t="s">
        <v>82</v>
      </c>
      <c r="AW402" s="14" t="s">
        <v>30</v>
      </c>
      <c r="AX402" s="14" t="s">
        <v>73</v>
      </c>
      <c r="AY402" s="264" t="s">
        <v>202</v>
      </c>
    </row>
    <row r="403" s="15" customFormat="1">
      <c r="A403" s="15"/>
      <c r="B403" s="265"/>
      <c r="C403" s="266"/>
      <c r="D403" s="245" t="s">
        <v>211</v>
      </c>
      <c r="E403" s="267" t="s">
        <v>1</v>
      </c>
      <c r="F403" s="268" t="s">
        <v>222</v>
      </c>
      <c r="G403" s="266"/>
      <c r="H403" s="269">
        <v>242.47999999999999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5" t="s">
        <v>211</v>
      </c>
      <c r="AU403" s="275" t="s">
        <v>82</v>
      </c>
      <c r="AV403" s="15" t="s">
        <v>209</v>
      </c>
      <c r="AW403" s="15" t="s">
        <v>30</v>
      </c>
      <c r="AX403" s="15" t="s">
        <v>80</v>
      </c>
      <c r="AY403" s="275" t="s">
        <v>202</v>
      </c>
    </row>
    <row r="404" s="2" customFormat="1" ht="24.15" customHeight="1">
      <c r="A404" s="40"/>
      <c r="B404" s="41"/>
      <c r="C404" s="230" t="s">
        <v>582</v>
      </c>
      <c r="D404" s="230" t="s">
        <v>204</v>
      </c>
      <c r="E404" s="231" t="s">
        <v>3092</v>
      </c>
      <c r="F404" s="232" t="s">
        <v>3093</v>
      </c>
      <c r="G404" s="233" t="s">
        <v>254</v>
      </c>
      <c r="H404" s="234">
        <v>9.7050000000000001</v>
      </c>
      <c r="I404" s="235"/>
      <c r="J404" s="236">
        <f>ROUND(I404*H404,2)</f>
        <v>0</v>
      </c>
      <c r="K404" s="232" t="s">
        <v>208</v>
      </c>
      <c r="L404" s="46"/>
      <c r="M404" s="237" t="s">
        <v>1</v>
      </c>
      <c r="N404" s="238" t="s">
        <v>38</v>
      </c>
      <c r="O404" s="93"/>
      <c r="P404" s="239">
        <f>O404*H404</f>
        <v>0</v>
      </c>
      <c r="Q404" s="239">
        <v>0.0033800000000000002</v>
      </c>
      <c r="R404" s="239">
        <f>Q404*H404</f>
        <v>0.032802900000000003</v>
      </c>
      <c r="S404" s="239">
        <v>0</v>
      </c>
      <c r="T404" s="24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1" t="s">
        <v>209</v>
      </c>
      <c r="AT404" s="241" t="s">
        <v>204</v>
      </c>
      <c r="AU404" s="241" t="s">
        <v>82</v>
      </c>
      <c r="AY404" s="19" t="s">
        <v>202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80</v>
      </c>
      <c r="BK404" s="242">
        <f>ROUND(I404*H404,2)</f>
        <v>0</v>
      </c>
      <c r="BL404" s="19" t="s">
        <v>209</v>
      </c>
      <c r="BM404" s="241" t="s">
        <v>3094</v>
      </c>
    </row>
    <row r="405" s="13" customFormat="1">
      <c r="A405" s="13"/>
      <c r="B405" s="243"/>
      <c r="C405" s="244"/>
      <c r="D405" s="245" t="s">
        <v>211</v>
      </c>
      <c r="E405" s="246" t="s">
        <v>1</v>
      </c>
      <c r="F405" s="247" t="s">
        <v>3040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211</v>
      </c>
      <c r="AU405" s="253" t="s">
        <v>82</v>
      </c>
      <c r="AV405" s="13" t="s">
        <v>80</v>
      </c>
      <c r="AW405" s="13" t="s">
        <v>30</v>
      </c>
      <c r="AX405" s="13" t="s">
        <v>73</v>
      </c>
      <c r="AY405" s="253" t="s">
        <v>202</v>
      </c>
    </row>
    <row r="406" s="14" customFormat="1">
      <c r="A406" s="14"/>
      <c r="B406" s="254"/>
      <c r="C406" s="255"/>
      <c r="D406" s="245" t="s">
        <v>211</v>
      </c>
      <c r="E406" s="256" t="s">
        <v>1</v>
      </c>
      <c r="F406" s="257" t="s">
        <v>3047</v>
      </c>
      <c r="G406" s="255"/>
      <c r="H406" s="258">
        <v>6.5999999999999996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211</v>
      </c>
      <c r="AU406" s="264" t="s">
        <v>82</v>
      </c>
      <c r="AV406" s="14" t="s">
        <v>82</v>
      </c>
      <c r="AW406" s="14" t="s">
        <v>30</v>
      </c>
      <c r="AX406" s="14" t="s">
        <v>73</v>
      </c>
      <c r="AY406" s="264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2963</v>
      </c>
      <c r="G407" s="255"/>
      <c r="H407" s="258">
        <v>3.105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5" customFormat="1">
      <c r="A408" s="15"/>
      <c r="B408" s="265"/>
      <c r="C408" s="266"/>
      <c r="D408" s="245" t="s">
        <v>211</v>
      </c>
      <c r="E408" s="267" t="s">
        <v>1</v>
      </c>
      <c r="F408" s="268" t="s">
        <v>222</v>
      </c>
      <c r="G408" s="266"/>
      <c r="H408" s="269">
        <v>9.7050000000000001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5" t="s">
        <v>211</v>
      </c>
      <c r="AU408" s="275" t="s">
        <v>82</v>
      </c>
      <c r="AV408" s="15" t="s">
        <v>209</v>
      </c>
      <c r="AW408" s="15" t="s">
        <v>30</v>
      </c>
      <c r="AX408" s="15" t="s">
        <v>80</v>
      </c>
      <c r="AY408" s="275" t="s">
        <v>202</v>
      </c>
    </row>
    <row r="409" s="2" customFormat="1" ht="24.15" customHeight="1">
      <c r="A409" s="40"/>
      <c r="B409" s="41"/>
      <c r="C409" s="230" t="s">
        <v>602</v>
      </c>
      <c r="D409" s="230" t="s">
        <v>204</v>
      </c>
      <c r="E409" s="231" t="s">
        <v>3095</v>
      </c>
      <c r="F409" s="232" t="s">
        <v>3096</v>
      </c>
      <c r="G409" s="233" t="s">
        <v>254</v>
      </c>
      <c r="H409" s="234">
        <v>32.509999999999998</v>
      </c>
      <c r="I409" s="235"/>
      <c r="J409" s="236">
        <f>ROUND(I409*H409,2)</f>
        <v>0</v>
      </c>
      <c r="K409" s="232" t="s">
        <v>208</v>
      </c>
      <c r="L409" s="46"/>
      <c r="M409" s="237" t="s">
        <v>1</v>
      </c>
      <c r="N409" s="238" t="s">
        <v>38</v>
      </c>
      <c r="O409" s="93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1" t="s">
        <v>209</v>
      </c>
      <c r="AT409" s="241" t="s">
        <v>204</v>
      </c>
      <c r="AU409" s="241" t="s">
        <v>82</v>
      </c>
      <c r="AY409" s="19" t="s">
        <v>202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9" t="s">
        <v>80</v>
      </c>
      <c r="BK409" s="242">
        <f>ROUND(I409*H409,2)</f>
        <v>0</v>
      </c>
      <c r="BL409" s="19" t="s">
        <v>209</v>
      </c>
      <c r="BM409" s="241" t="s">
        <v>3097</v>
      </c>
    </row>
    <row r="410" s="13" customFormat="1">
      <c r="A410" s="13"/>
      <c r="B410" s="243"/>
      <c r="C410" s="244"/>
      <c r="D410" s="245" t="s">
        <v>211</v>
      </c>
      <c r="E410" s="246" t="s">
        <v>1</v>
      </c>
      <c r="F410" s="247" t="s">
        <v>3098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211</v>
      </c>
      <c r="AU410" s="253" t="s">
        <v>82</v>
      </c>
      <c r="AV410" s="13" t="s">
        <v>80</v>
      </c>
      <c r="AW410" s="13" t="s">
        <v>30</v>
      </c>
      <c r="AX410" s="13" t="s">
        <v>73</v>
      </c>
      <c r="AY410" s="253" t="s">
        <v>202</v>
      </c>
    </row>
    <row r="411" s="14" customFormat="1">
      <c r="A411" s="14"/>
      <c r="B411" s="254"/>
      <c r="C411" s="255"/>
      <c r="D411" s="245" t="s">
        <v>211</v>
      </c>
      <c r="E411" s="256" t="s">
        <v>1</v>
      </c>
      <c r="F411" s="257" t="s">
        <v>3099</v>
      </c>
      <c r="G411" s="255"/>
      <c r="H411" s="258">
        <v>16.254999999999999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211</v>
      </c>
      <c r="AU411" s="264" t="s">
        <v>82</v>
      </c>
      <c r="AV411" s="14" t="s">
        <v>82</v>
      </c>
      <c r="AW411" s="14" t="s">
        <v>30</v>
      </c>
      <c r="AX411" s="14" t="s">
        <v>73</v>
      </c>
      <c r="AY411" s="264" t="s">
        <v>202</v>
      </c>
    </row>
    <row r="412" s="13" customFormat="1">
      <c r="A412" s="13"/>
      <c r="B412" s="243"/>
      <c r="C412" s="244"/>
      <c r="D412" s="245" t="s">
        <v>211</v>
      </c>
      <c r="E412" s="246" t="s">
        <v>1</v>
      </c>
      <c r="F412" s="247" t="s">
        <v>3100</v>
      </c>
      <c r="G412" s="244"/>
      <c r="H412" s="246" t="s">
        <v>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211</v>
      </c>
      <c r="AU412" s="253" t="s">
        <v>82</v>
      </c>
      <c r="AV412" s="13" t="s">
        <v>80</v>
      </c>
      <c r="AW412" s="13" t="s">
        <v>30</v>
      </c>
      <c r="AX412" s="13" t="s">
        <v>73</v>
      </c>
      <c r="AY412" s="253" t="s">
        <v>202</v>
      </c>
    </row>
    <row r="413" s="14" customFormat="1">
      <c r="A413" s="14"/>
      <c r="B413" s="254"/>
      <c r="C413" s="255"/>
      <c r="D413" s="245" t="s">
        <v>211</v>
      </c>
      <c r="E413" s="256" t="s">
        <v>1</v>
      </c>
      <c r="F413" s="257" t="s">
        <v>3101</v>
      </c>
      <c r="G413" s="255"/>
      <c r="H413" s="258">
        <v>16.254999999999999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211</v>
      </c>
      <c r="AU413" s="264" t="s">
        <v>82</v>
      </c>
      <c r="AV413" s="14" t="s">
        <v>82</v>
      </c>
      <c r="AW413" s="14" t="s">
        <v>30</v>
      </c>
      <c r="AX413" s="14" t="s">
        <v>73</v>
      </c>
      <c r="AY413" s="264" t="s">
        <v>202</v>
      </c>
    </row>
    <row r="414" s="15" customFormat="1">
      <c r="A414" s="15"/>
      <c r="B414" s="265"/>
      <c r="C414" s="266"/>
      <c r="D414" s="245" t="s">
        <v>211</v>
      </c>
      <c r="E414" s="267" t="s">
        <v>1</v>
      </c>
      <c r="F414" s="268" t="s">
        <v>222</v>
      </c>
      <c r="G414" s="266"/>
      <c r="H414" s="269">
        <v>32.509999999999998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211</v>
      </c>
      <c r="AU414" s="275" t="s">
        <v>82</v>
      </c>
      <c r="AV414" s="15" t="s">
        <v>209</v>
      </c>
      <c r="AW414" s="15" t="s">
        <v>30</v>
      </c>
      <c r="AX414" s="15" t="s">
        <v>80</v>
      </c>
      <c r="AY414" s="275" t="s">
        <v>202</v>
      </c>
    </row>
    <row r="415" s="2" customFormat="1" ht="33" customHeight="1">
      <c r="A415" s="40"/>
      <c r="B415" s="41"/>
      <c r="C415" s="230" t="s">
        <v>609</v>
      </c>
      <c r="D415" s="230" t="s">
        <v>204</v>
      </c>
      <c r="E415" s="231" t="s">
        <v>957</v>
      </c>
      <c r="F415" s="232" t="s">
        <v>958</v>
      </c>
      <c r="G415" s="233" t="s">
        <v>207</v>
      </c>
      <c r="H415" s="234">
        <v>2.8580000000000001</v>
      </c>
      <c r="I415" s="235"/>
      <c r="J415" s="236">
        <f>ROUND(I415*H415,2)</f>
        <v>0</v>
      </c>
      <c r="K415" s="232" t="s">
        <v>208</v>
      </c>
      <c r="L415" s="46"/>
      <c r="M415" s="237" t="s">
        <v>1</v>
      </c>
      <c r="N415" s="238" t="s">
        <v>38</v>
      </c>
      <c r="O415" s="93"/>
      <c r="P415" s="239">
        <f>O415*H415</f>
        <v>0</v>
      </c>
      <c r="Q415" s="239">
        <v>2.5018699999999998</v>
      </c>
      <c r="R415" s="239">
        <f>Q415*H415</f>
        <v>7.1503444599999995</v>
      </c>
      <c r="S415" s="239">
        <v>0</v>
      </c>
      <c r="T415" s="24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1" t="s">
        <v>209</v>
      </c>
      <c r="AT415" s="241" t="s">
        <v>204</v>
      </c>
      <c r="AU415" s="241" t="s">
        <v>82</v>
      </c>
      <c r="AY415" s="19" t="s">
        <v>202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80</v>
      </c>
      <c r="BK415" s="242">
        <f>ROUND(I415*H415,2)</f>
        <v>0</v>
      </c>
      <c r="BL415" s="19" t="s">
        <v>209</v>
      </c>
      <c r="BM415" s="241" t="s">
        <v>3102</v>
      </c>
    </row>
    <row r="416" s="13" customFormat="1">
      <c r="A416" s="13"/>
      <c r="B416" s="243"/>
      <c r="C416" s="244"/>
      <c r="D416" s="245" t="s">
        <v>211</v>
      </c>
      <c r="E416" s="246" t="s">
        <v>1</v>
      </c>
      <c r="F416" s="247" t="s">
        <v>3103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211</v>
      </c>
      <c r="AU416" s="253" t="s">
        <v>82</v>
      </c>
      <c r="AV416" s="13" t="s">
        <v>80</v>
      </c>
      <c r="AW416" s="13" t="s">
        <v>30</v>
      </c>
      <c r="AX416" s="13" t="s">
        <v>73</v>
      </c>
      <c r="AY416" s="253" t="s">
        <v>202</v>
      </c>
    </row>
    <row r="417" s="13" customFormat="1">
      <c r="A417" s="13"/>
      <c r="B417" s="243"/>
      <c r="C417" s="244"/>
      <c r="D417" s="245" t="s">
        <v>211</v>
      </c>
      <c r="E417" s="246" t="s">
        <v>1</v>
      </c>
      <c r="F417" s="247" t="s">
        <v>3024</v>
      </c>
      <c r="G417" s="244"/>
      <c r="H417" s="246" t="s">
        <v>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211</v>
      </c>
      <c r="AU417" s="253" t="s">
        <v>82</v>
      </c>
      <c r="AV417" s="13" t="s">
        <v>80</v>
      </c>
      <c r="AW417" s="13" t="s">
        <v>30</v>
      </c>
      <c r="AX417" s="13" t="s">
        <v>73</v>
      </c>
      <c r="AY417" s="253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3104</v>
      </c>
      <c r="G418" s="255"/>
      <c r="H418" s="258">
        <v>2.8580000000000001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80</v>
      </c>
      <c r="AY418" s="264" t="s">
        <v>202</v>
      </c>
    </row>
    <row r="419" s="2" customFormat="1" ht="24.15" customHeight="1">
      <c r="A419" s="40"/>
      <c r="B419" s="41"/>
      <c r="C419" s="230" t="s">
        <v>617</v>
      </c>
      <c r="D419" s="230" t="s">
        <v>204</v>
      </c>
      <c r="E419" s="231" t="s">
        <v>1005</v>
      </c>
      <c r="F419" s="232" t="s">
        <v>1006</v>
      </c>
      <c r="G419" s="233" t="s">
        <v>254</v>
      </c>
      <c r="H419" s="234">
        <v>57.149999999999999</v>
      </c>
      <c r="I419" s="235"/>
      <c r="J419" s="236">
        <f>ROUND(I419*H419,2)</f>
        <v>0</v>
      </c>
      <c r="K419" s="232" t="s">
        <v>208</v>
      </c>
      <c r="L419" s="46"/>
      <c r="M419" s="237" t="s">
        <v>1</v>
      </c>
      <c r="N419" s="238" t="s">
        <v>38</v>
      </c>
      <c r="O419" s="93"/>
      <c r="P419" s="239">
        <f>O419*H419</f>
        <v>0</v>
      </c>
      <c r="Q419" s="239">
        <v>0.11</v>
      </c>
      <c r="R419" s="239">
        <f>Q419*H419</f>
        <v>6.2865000000000002</v>
      </c>
      <c r="S419" s="239">
        <v>0</v>
      </c>
      <c r="T419" s="24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1" t="s">
        <v>209</v>
      </c>
      <c r="AT419" s="241" t="s">
        <v>204</v>
      </c>
      <c r="AU419" s="241" t="s">
        <v>82</v>
      </c>
      <c r="AY419" s="19" t="s">
        <v>202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9" t="s">
        <v>80</v>
      </c>
      <c r="BK419" s="242">
        <f>ROUND(I419*H419,2)</f>
        <v>0</v>
      </c>
      <c r="BL419" s="19" t="s">
        <v>209</v>
      </c>
      <c r="BM419" s="241" t="s">
        <v>3105</v>
      </c>
    </row>
    <row r="420" s="13" customFormat="1">
      <c r="A420" s="13"/>
      <c r="B420" s="243"/>
      <c r="C420" s="244"/>
      <c r="D420" s="245" t="s">
        <v>211</v>
      </c>
      <c r="E420" s="246" t="s">
        <v>1</v>
      </c>
      <c r="F420" s="247" t="s">
        <v>3106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211</v>
      </c>
      <c r="AU420" s="253" t="s">
        <v>82</v>
      </c>
      <c r="AV420" s="13" t="s">
        <v>80</v>
      </c>
      <c r="AW420" s="13" t="s">
        <v>30</v>
      </c>
      <c r="AX420" s="13" t="s">
        <v>73</v>
      </c>
      <c r="AY420" s="253" t="s">
        <v>202</v>
      </c>
    </row>
    <row r="421" s="13" customFormat="1">
      <c r="A421" s="13"/>
      <c r="B421" s="243"/>
      <c r="C421" s="244"/>
      <c r="D421" s="245" t="s">
        <v>211</v>
      </c>
      <c r="E421" s="246" t="s">
        <v>1</v>
      </c>
      <c r="F421" s="247" t="s">
        <v>3024</v>
      </c>
      <c r="G421" s="244"/>
      <c r="H421" s="246" t="s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211</v>
      </c>
      <c r="AU421" s="253" t="s">
        <v>82</v>
      </c>
      <c r="AV421" s="13" t="s">
        <v>80</v>
      </c>
      <c r="AW421" s="13" t="s">
        <v>30</v>
      </c>
      <c r="AX421" s="13" t="s">
        <v>73</v>
      </c>
      <c r="AY421" s="253" t="s">
        <v>202</v>
      </c>
    </row>
    <row r="422" s="14" customFormat="1">
      <c r="A422" s="14"/>
      <c r="B422" s="254"/>
      <c r="C422" s="255"/>
      <c r="D422" s="245" t="s">
        <v>211</v>
      </c>
      <c r="E422" s="256" t="s">
        <v>1</v>
      </c>
      <c r="F422" s="257" t="s">
        <v>3107</v>
      </c>
      <c r="G422" s="255"/>
      <c r="H422" s="258">
        <v>57.149999999999999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211</v>
      </c>
      <c r="AU422" s="264" t="s">
        <v>82</v>
      </c>
      <c r="AV422" s="14" t="s">
        <v>82</v>
      </c>
      <c r="AW422" s="14" t="s">
        <v>30</v>
      </c>
      <c r="AX422" s="14" t="s">
        <v>80</v>
      </c>
      <c r="AY422" s="264" t="s">
        <v>202</v>
      </c>
    </row>
    <row r="423" s="2" customFormat="1" ht="24.15" customHeight="1">
      <c r="A423" s="40"/>
      <c r="B423" s="41"/>
      <c r="C423" s="230" t="s">
        <v>632</v>
      </c>
      <c r="D423" s="230" t="s">
        <v>204</v>
      </c>
      <c r="E423" s="231" t="s">
        <v>1010</v>
      </c>
      <c r="F423" s="232" t="s">
        <v>1011</v>
      </c>
      <c r="G423" s="233" t="s">
        <v>254</v>
      </c>
      <c r="H423" s="234">
        <v>400.05000000000001</v>
      </c>
      <c r="I423" s="235"/>
      <c r="J423" s="236">
        <f>ROUND(I423*H423,2)</f>
        <v>0</v>
      </c>
      <c r="K423" s="232" t="s">
        <v>208</v>
      </c>
      <c r="L423" s="46"/>
      <c r="M423" s="237" t="s">
        <v>1</v>
      </c>
      <c r="N423" s="238" t="s">
        <v>38</v>
      </c>
      <c r="O423" s="93"/>
      <c r="P423" s="239">
        <f>O423*H423</f>
        <v>0</v>
      </c>
      <c r="Q423" s="239">
        <v>0.010999999999999999</v>
      </c>
      <c r="R423" s="239">
        <f>Q423*H423</f>
        <v>4.40055</v>
      </c>
      <c r="S423" s="239">
        <v>0</v>
      </c>
      <c r="T423" s="24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1" t="s">
        <v>209</v>
      </c>
      <c r="AT423" s="241" t="s">
        <v>204</v>
      </c>
      <c r="AU423" s="241" t="s">
        <v>82</v>
      </c>
      <c r="AY423" s="19" t="s">
        <v>202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80</v>
      </c>
      <c r="BK423" s="242">
        <f>ROUND(I423*H423,2)</f>
        <v>0</v>
      </c>
      <c r="BL423" s="19" t="s">
        <v>209</v>
      </c>
      <c r="BM423" s="241" t="s">
        <v>3108</v>
      </c>
    </row>
    <row r="424" s="13" customFormat="1">
      <c r="A424" s="13"/>
      <c r="B424" s="243"/>
      <c r="C424" s="244"/>
      <c r="D424" s="245" t="s">
        <v>211</v>
      </c>
      <c r="E424" s="246" t="s">
        <v>1</v>
      </c>
      <c r="F424" s="247" t="s">
        <v>3106</v>
      </c>
      <c r="G424" s="244"/>
      <c r="H424" s="246" t="s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211</v>
      </c>
      <c r="AU424" s="253" t="s">
        <v>82</v>
      </c>
      <c r="AV424" s="13" t="s">
        <v>80</v>
      </c>
      <c r="AW424" s="13" t="s">
        <v>30</v>
      </c>
      <c r="AX424" s="13" t="s">
        <v>73</v>
      </c>
      <c r="AY424" s="253" t="s">
        <v>202</v>
      </c>
    </row>
    <row r="425" s="13" customFormat="1">
      <c r="A425" s="13"/>
      <c r="B425" s="243"/>
      <c r="C425" s="244"/>
      <c r="D425" s="245" t="s">
        <v>211</v>
      </c>
      <c r="E425" s="246" t="s">
        <v>1</v>
      </c>
      <c r="F425" s="247" t="s">
        <v>3024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211</v>
      </c>
      <c r="AU425" s="253" t="s">
        <v>82</v>
      </c>
      <c r="AV425" s="13" t="s">
        <v>80</v>
      </c>
      <c r="AW425" s="13" t="s">
        <v>30</v>
      </c>
      <c r="AX425" s="13" t="s">
        <v>73</v>
      </c>
      <c r="AY425" s="253" t="s">
        <v>202</v>
      </c>
    </row>
    <row r="426" s="13" customFormat="1">
      <c r="A426" s="13"/>
      <c r="B426" s="243"/>
      <c r="C426" s="244"/>
      <c r="D426" s="245" t="s">
        <v>211</v>
      </c>
      <c r="E426" s="246" t="s">
        <v>1</v>
      </c>
      <c r="F426" s="247" t="s">
        <v>3109</v>
      </c>
      <c r="G426" s="244"/>
      <c r="H426" s="246" t="s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211</v>
      </c>
      <c r="AU426" s="253" t="s">
        <v>82</v>
      </c>
      <c r="AV426" s="13" t="s">
        <v>80</v>
      </c>
      <c r="AW426" s="13" t="s">
        <v>30</v>
      </c>
      <c r="AX426" s="13" t="s">
        <v>73</v>
      </c>
      <c r="AY426" s="253" t="s">
        <v>202</v>
      </c>
    </row>
    <row r="427" s="14" customFormat="1">
      <c r="A427" s="14"/>
      <c r="B427" s="254"/>
      <c r="C427" s="255"/>
      <c r="D427" s="245" t="s">
        <v>211</v>
      </c>
      <c r="E427" s="256" t="s">
        <v>1</v>
      </c>
      <c r="F427" s="257" t="s">
        <v>3110</v>
      </c>
      <c r="G427" s="255"/>
      <c r="H427" s="258">
        <v>400.05000000000001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4" t="s">
        <v>211</v>
      </c>
      <c r="AU427" s="264" t="s">
        <v>82</v>
      </c>
      <c r="AV427" s="14" t="s">
        <v>82</v>
      </c>
      <c r="AW427" s="14" t="s">
        <v>30</v>
      </c>
      <c r="AX427" s="14" t="s">
        <v>80</v>
      </c>
      <c r="AY427" s="264" t="s">
        <v>202</v>
      </c>
    </row>
    <row r="428" s="2" customFormat="1" ht="16.5" customHeight="1">
      <c r="A428" s="40"/>
      <c r="B428" s="41"/>
      <c r="C428" s="230" t="s">
        <v>638</v>
      </c>
      <c r="D428" s="230" t="s">
        <v>204</v>
      </c>
      <c r="E428" s="231" t="s">
        <v>1021</v>
      </c>
      <c r="F428" s="232" t="s">
        <v>1022</v>
      </c>
      <c r="G428" s="233" t="s">
        <v>254</v>
      </c>
      <c r="H428" s="234">
        <v>57.149999999999999</v>
      </c>
      <c r="I428" s="235"/>
      <c r="J428" s="236">
        <f>ROUND(I428*H428,2)</f>
        <v>0</v>
      </c>
      <c r="K428" s="232" t="s">
        <v>208</v>
      </c>
      <c r="L428" s="46"/>
      <c r="M428" s="237" t="s">
        <v>1</v>
      </c>
      <c r="N428" s="238" t="s">
        <v>38</v>
      </c>
      <c r="O428" s="93"/>
      <c r="P428" s="239">
        <f>O428*H428</f>
        <v>0</v>
      </c>
      <c r="Q428" s="239">
        <v>0.00013200000000000001</v>
      </c>
      <c r="R428" s="239">
        <f>Q428*H428</f>
        <v>0.0075438000000000007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209</v>
      </c>
      <c r="AT428" s="241" t="s">
        <v>204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3111</v>
      </c>
    </row>
    <row r="429" s="13" customFormat="1">
      <c r="A429" s="13"/>
      <c r="B429" s="243"/>
      <c r="C429" s="244"/>
      <c r="D429" s="245" t="s">
        <v>211</v>
      </c>
      <c r="E429" s="246" t="s">
        <v>1</v>
      </c>
      <c r="F429" s="247" t="s">
        <v>3112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211</v>
      </c>
      <c r="AU429" s="253" t="s">
        <v>82</v>
      </c>
      <c r="AV429" s="13" t="s">
        <v>80</v>
      </c>
      <c r="AW429" s="13" t="s">
        <v>30</v>
      </c>
      <c r="AX429" s="13" t="s">
        <v>73</v>
      </c>
      <c r="AY429" s="253" t="s">
        <v>202</v>
      </c>
    </row>
    <row r="430" s="13" customFormat="1">
      <c r="A430" s="13"/>
      <c r="B430" s="243"/>
      <c r="C430" s="244"/>
      <c r="D430" s="245" t="s">
        <v>211</v>
      </c>
      <c r="E430" s="246" t="s">
        <v>1</v>
      </c>
      <c r="F430" s="247" t="s">
        <v>3024</v>
      </c>
      <c r="G430" s="244"/>
      <c r="H430" s="246" t="s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211</v>
      </c>
      <c r="AU430" s="253" t="s">
        <v>82</v>
      </c>
      <c r="AV430" s="13" t="s">
        <v>80</v>
      </c>
      <c r="AW430" s="13" t="s">
        <v>30</v>
      </c>
      <c r="AX430" s="13" t="s">
        <v>73</v>
      </c>
      <c r="AY430" s="253" t="s">
        <v>202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3107</v>
      </c>
      <c r="G431" s="255"/>
      <c r="H431" s="258">
        <v>57.149999999999999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80</v>
      </c>
      <c r="AY431" s="264" t="s">
        <v>202</v>
      </c>
    </row>
    <row r="432" s="2" customFormat="1" ht="37.8" customHeight="1">
      <c r="A432" s="40"/>
      <c r="B432" s="41"/>
      <c r="C432" s="230" t="s">
        <v>649</v>
      </c>
      <c r="D432" s="230" t="s">
        <v>204</v>
      </c>
      <c r="E432" s="231" t="s">
        <v>3113</v>
      </c>
      <c r="F432" s="232" t="s">
        <v>3114</v>
      </c>
      <c r="G432" s="233" t="s">
        <v>844</v>
      </c>
      <c r="H432" s="234">
        <v>30.699999999999999</v>
      </c>
      <c r="I432" s="235"/>
      <c r="J432" s="236">
        <f>ROUND(I432*H432,2)</f>
        <v>0</v>
      </c>
      <c r="K432" s="232" t="s">
        <v>208</v>
      </c>
      <c r="L432" s="46"/>
      <c r="M432" s="237" t="s">
        <v>1</v>
      </c>
      <c r="N432" s="238" t="s">
        <v>38</v>
      </c>
      <c r="O432" s="93"/>
      <c r="P432" s="239">
        <f>O432*H432</f>
        <v>0</v>
      </c>
      <c r="Q432" s="239">
        <v>2.0999999999999999E-05</v>
      </c>
      <c r="R432" s="239">
        <f>Q432*H432</f>
        <v>0.0006446999999999999</v>
      </c>
      <c r="S432" s="239">
        <v>0</v>
      </c>
      <c r="T432" s="240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1" t="s">
        <v>209</v>
      </c>
      <c r="AT432" s="241" t="s">
        <v>204</v>
      </c>
      <c r="AU432" s="241" t="s">
        <v>82</v>
      </c>
      <c r="AY432" s="19" t="s">
        <v>202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80</v>
      </c>
      <c r="BK432" s="242">
        <f>ROUND(I432*H432,2)</f>
        <v>0</v>
      </c>
      <c r="BL432" s="19" t="s">
        <v>209</v>
      </c>
      <c r="BM432" s="241" t="s">
        <v>3115</v>
      </c>
    </row>
    <row r="433" s="13" customFormat="1">
      <c r="A433" s="13"/>
      <c r="B433" s="243"/>
      <c r="C433" s="244"/>
      <c r="D433" s="245" t="s">
        <v>211</v>
      </c>
      <c r="E433" s="246" t="s">
        <v>1</v>
      </c>
      <c r="F433" s="247" t="s">
        <v>3112</v>
      </c>
      <c r="G433" s="244"/>
      <c r="H433" s="246" t="s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211</v>
      </c>
      <c r="AU433" s="253" t="s">
        <v>82</v>
      </c>
      <c r="AV433" s="13" t="s">
        <v>80</v>
      </c>
      <c r="AW433" s="13" t="s">
        <v>30</v>
      </c>
      <c r="AX433" s="13" t="s">
        <v>73</v>
      </c>
      <c r="AY433" s="253" t="s">
        <v>202</v>
      </c>
    </row>
    <row r="434" s="13" customFormat="1">
      <c r="A434" s="13"/>
      <c r="B434" s="243"/>
      <c r="C434" s="244"/>
      <c r="D434" s="245" t="s">
        <v>211</v>
      </c>
      <c r="E434" s="246" t="s">
        <v>1</v>
      </c>
      <c r="F434" s="247" t="s">
        <v>3024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211</v>
      </c>
      <c r="AU434" s="253" t="s">
        <v>82</v>
      </c>
      <c r="AV434" s="13" t="s">
        <v>80</v>
      </c>
      <c r="AW434" s="13" t="s">
        <v>30</v>
      </c>
      <c r="AX434" s="13" t="s">
        <v>73</v>
      </c>
      <c r="AY434" s="253" t="s">
        <v>202</v>
      </c>
    </row>
    <row r="435" s="14" customFormat="1">
      <c r="A435" s="14"/>
      <c r="B435" s="254"/>
      <c r="C435" s="255"/>
      <c r="D435" s="245" t="s">
        <v>211</v>
      </c>
      <c r="E435" s="256" t="s">
        <v>1</v>
      </c>
      <c r="F435" s="257" t="s">
        <v>3116</v>
      </c>
      <c r="G435" s="255"/>
      <c r="H435" s="258">
        <v>30.699999999999999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211</v>
      </c>
      <c r="AU435" s="264" t="s">
        <v>82</v>
      </c>
      <c r="AV435" s="14" t="s">
        <v>82</v>
      </c>
      <c r="AW435" s="14" t="s">
        <v>30</v>
      </c>
      <c r="AX435" s="14" t="s">
        <v>80</v>
      </c>
      <c r="AY435" s="264" t="s">
        <v>202</v>
      </c>
    </row>
    <row r="436" s="12" customFormat="1" ht="22.8" customHeight="1">
      <c r="A436" s="12"/>
      <c r="B436" s="214"/>
      <c r="C436" s="215"/>
      <c r="D436" s="216" t="s">
        <v>72</v>
      </c>
      <c r="E436" s="228" t="s">
        <v>274</v>
      </c>
      <c r="F436" s="228" t="s">
        <v>1088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SUM(P437:P462)</f>
        <v>0</v>
      </c>
      <c r="Q436" s="222"/>
      <c r="R436" s="223">
        <f>SUM(R437:R462)</f>
        <v>0.02160575</v>
      </c>
      <c r="S436" s="222"/>
      <c r="T436" s="224">
        <f>SUM(T437:T462)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5" t="s">
        <v>80</v>
      </c>
      <c r="AT436" s="226" t="s">
        <v>72</v>
      </c>
      <c r="AU436" s="226" t="s">
        <v>80</v>
      </c>
      <c r="AY436" s="225" t="s">
        <v>202</v>
      </c>
      <c r="BK436" s="227">
        <f>SUM(BK437:BK462)</f>
        <v>0</v>
      </c>
    </row>
    <row r="437" s="2" customFormat="1" ht="37.8" customHeight="1">
      <c r="A437" s="40"/>
      <c r="B437" s="41"/>
      <c r="C437" s="230" t="s">
        <v>653</v>
      </c>
      <c r="D437" s="230" t="s">
        <v>204</v>
      </c>
      <c r="E437" s="231" t="s">
        <v>1384</v>
      </c>
      <c r="F437" s="232" t="s">
        <v>1385</v>
      </c>
      <c r="G437" s="233" t="s">
        <v>254</v>
      </c>
      <c r="H437" s="234">
        <v>164.85499999999999</v>
      </c>
      <c r="I437" s="235"/>
      <c r="J437" s="236">
        <f>ROUND(I437*H437,2)</f>
        <v>0</v>
      </c>
      <c r="K437" s="232" t="s">
        <v>208</v>
      </c>
      <c r="L437" s="46"/>
      <c r="M437" s="237" t="s">
        <v>1</v>
      </c>
      <c r="N437" s="238" t="s">
        <v>38</v>
      </c>
      <c r="O437" s="93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1" t="s">
        <v>209</v>
      </c>
      <c r="AT437" s="241" t="s">
        <v>204</v>
      </c>
      <c r="AU437" s="241" t="s">
        <v>82</v>
      </c>
      <c r="AY437" s="19" t="s">
        <v>202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80</v>
      </c>
      <c r="BK437" s="242">
        <f>ROUND(I437*H437,2)</f>
        <v>0</v>
      </c>
      <c r="BL437" s="19" t="s">
        <v>209</v>
      </c>
      <c r="BM437" s="241" t="s">
        <v>3117</v>
      </c>
    </row>
    <row r="438" s="13" customFormat="1">
      <c r="A438" s="13"/>
      <c r="B438" s="243"/>
      <c r="C438" s="244"/>
      <c r="D438" s="245" t="s">
        <v>211</v>
      </c>
      <c r="E438" s="246" t="s">
        <v>1</v>
      </c>
      <c r="F438" s="247" t="s">
        <v>3040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211</v>
      </c>
      <c r="AU438" s="253" t="s">
        <v>82</v>
      </c>
      <c r="AV438" s="13" t="s">
        <v>80</v>
      </c>
      <c r="AW438" s="13" t="s">
        <v>30</v>
      </c>
      <c r="AX438" s="13" t="s">
        <v>73</v>
      </c>
      <c r="AY438" s="253" t="s">
        <v>202</v>
      </c>
    </row>
    <row r="439" s="14" customFormat="1">
      <c r="A439" s="14"/>
      <c r="B439" s="254"/>
      <c r="C439" s="255"/>
      <c r="D439" s="245" t="s">
        <v>211</v>
      </c>
      <c r="E439" s="256" t="s">
        <v>1</v>
      </c>
      <c r="F439" s="257" t="s">
        <v>3118</v>
      </c>
      <c r="G439" s="255"/>
      <c r="H439" s="258">
        <v>50.600000000000001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211</v>
      </c>
      <c r="AU439" s="264" t="s">
        <v>82</v>
      </c>
      <c r="AV439" s="14" t="s">
        <v>82</v>
      </c>
      <c r="AW439" s="14" t="s">
        <v>30</v>
      </c>
      <c r="AX439" s="14" t="s">
        <v>73</v>
      </c>
      <c r="AY439" s="264" t="s">
        <v>202</v>
      </c>
    </row>
    <row r="440" s="13" customFormat="1">
      <c r="A440" s="13"/>
      <c r="B440" s="243"/>
      <c r="C440" s="244"/>
      <c r="D440" s="245" t="s">
        <v>211</v>
      </c>
      <c r="E440" s="246" t="s">
        <v>1</v>
      </c>
      <c r="F440" s="247" t="s">
        <v>3043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211</v>
      </c>
      <c r="AU440" s="253" t="s">
        <v>82</v>
      </c>
      <c r="AV440" s="13" t="s">
        <v>80</v>
      </c>
      <c r="AW440" s="13" t="s">
        <v>30</v>
      </c>
      <c r="AX440" s="13" t="s">
        <v>73</v>
      </c>
      <c r="AY440" s="253" t="s">
        <v>202</v>
      </c>
    </row>
    <row r="441" s="14" customFormat="1">
      <c r="A441" s="14"/>
      <c r="B441" s="254"/>
      <c r="C441" s="255"/>
      <c r="D441" s="245" t="s">
        <v>211</v>
      </c>
      <c r="E441" s="256" t="s">
        <v>1</v>
      </c>
      <c r="F441" s="257" t="s">
        <v>3118</v>
      </c>
      <c r="G441" s="255"/>
      <c r="H441" s="258">
        <v>50.600000000000001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211</v>
      </c>
      <c r="AU441" s="264" t="s">
        <v>82</v>
      </c>
      <c r="AV441" s="14" t="s">
        <v>82</v>
      </c>
      <c r="AW441" s="14" t="s">
        <v>30</v>
      </c>
      <c r="AX441" s="14" t="s">
        <v>73</v>
      </c>
      <c r="AY441" s="264" t="s">
        <v>202</v>
      </c>
    </row>
    <row r="442" s="13" customFormat="1">
      <c r="A442" s="13"/>
      <c r="B442" s="243"/>
      <c r="C442" s="244"/>
      <c r="D442" s="245" t="s">
        <v>211</v>
      </c>
      <c r="E442" s="246" t="s">
        <v>1</v>
      </c>
      <c r="F442" s="247" t="s">
        <v>3044</v>
      </c>
      <c r="G442" s="244"/>
      <c r="H442" s="246" t="s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211</v>
      </c>
      <c r="AU442" s="253" t="s">
        <v>82</v>
      </c>
      <c r="AV442" s="13" t="s">
        <v>80</v>
      </c>
      <c r="AW442" s="13" t="s">
        <v>30</v>
      </c>
      <c r="AX442" s="13" t="s">
        <v>73</v>
      </c>
      <c r="AY442" s="253" t="s">
        <v>202</v>
      </c>
    </row>
    <row r="443" s="14" customFormat="1">
      <c r="A443" s="14"/>
      <c r="B443" s="254"/>
      <c r="C443" s="255"/>
      <c r="D443" s="245" t="s">
        <v>211</v>
      </c>
      <c r="E443" s="256" t="s">
        <v>1</v>
      </c>
      <c r="F443" s="257" t="s">
        <v>3119</v>
      </c>
      <c r="G443" s="255"/>
      <c r="H443" s="258">
        <v>63.655000000000001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4" t="s">
        <v>211</v>
      </c>
      <c r="AU443" s="264" t="s">
        <v>82</v>
      </c>
      <c r="AV443" s="14" t="s">
        <v>82</v>
      </c>
      <c r="AW443" s="14" t="s">
        <v>30</v>
      </c>
      <c r="AX443" s="14" t="s">
        <v>73</v>
      </c>
      <c r="AY443" s="264" t="s">
        <v>202</v>
      </c>
    </row>
    <row r="444" s="15" customFormat="1">
      <c r="A444" s="15"/>
      <c r="B444" s="265"/>
      <c r="C444" s="266"/>
      <c r="D444" s="245" t="s">
        <v>211</v>
      </c>
      <c r="E444" s="267" t="s">
        <v>1</v>
      </c>
      <c r="F444" s="268" t="s">
        <v>222</v>
      </c>
      <c r="G444" s="266"/>
      <c r="H444" s="269">
        <v>164.85500000000002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211</v>
      </c>
      <c r="AU444" s="275" t="s">
        <v>82</v>
      </c>
      <c r="AV444" s="15" t="s">
        <v>209</v>
      </c>
      <c r="AW444" s="15" t="s">
        <v>30</v>
      </c>
      <c r="AX444" s="15" t="s">
        <v>80</v>
      </c>
      <c r="AY444" s="275" t="s">
        <v>202</v>
      </c>
    </row>
    <row r="445" s="2" customFormat="1" ht="33" customHeight="1">
      <c r="A445" s="40"/>
      <c r="B445" s="41"/>
      <c r="C445" s="230" t="s">
        <v>662</v>
      </c>
      <c r="D445" s="230" t="s">
        <v>204</v>
      </c>
      <c r="E445" s="231" t="s">
        <v>1391</v>
      </c>
      <c r="F445" s="232" t="s">
        <v>1392</v>
      </c>
      <c r="G445" s="233" t="s">
        <v>254</v>
      </c>
      <c r="H445" s="234">
        <v>4945.6499999999996</v>
      </c>
      <c r="I445" s="235"/>
      <c r="J445" s="236">
        <f>ROUND(I445*H445,2)</f>
        <v>0</v>
      </c>
      <c r="K445" s="232" t="s">
        <v>208</v>
      </c>
      <c r="L445" s="46"/>
      <c r="M445" s="237" t="s">
        <v>1</v>
      </c>
      <c r="N445" s="238" t="s">
        <v>38</v>
      </c>
      <c r="O445" s="93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1" t="s">
        <v>209</v>
      </c>
      <c r="AT445" s="241" t="s">
        <v>204</v>
      </c>
      <c r="AU445" s="241" t="s">
        <v>82</v>
      </c>
      <c r="AY445" s="19" t="s">
        <v>202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9" t="s">
        <v>80</v>
      </c>
      <c r="BK445" s="242">
        <f>ROUND(I445*H445,2)</f>
        <v>0</v>
      </c>
      <c r="BL445" s="19" t="s">
        <v>209</v>
      </c>
      <c r="BM445" s="241" t="s">
        <v>3120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3121</v>
      </c>
      <c r="G446" s="255"/>
      <c r="H446" s="258">
        <v>4945.6499999999996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80</v>
      </c>
      <c r="AY446" s="264" t="s">
        <v>202</v>
      </c>
    </row>
    <row r="447" s="2" customFormat="1" ht="37.8" customHeight="1">
      <c r="A447" s="40"/>
      <c r="B447" s="41"/>
      <c r="C447" s="230" t="s">
        <v>670</v>
      </c>
      <c r="D447" s="230" t="s">
        <v>204</v>
      </c>
      <c r="E447" s="231" t="s">
        <v>1396</v>
      </c>
      <c r="F447" s="232" t="s">
        <v>1397</v>
      </c>
      <c r="G447" s="233" t="s">
        <v>254</v>
      </c>
      <c r="H447" s="234">
        <v>164.85499999999999</v>
      </c>
      <c r="I447" s="235"/>
      <c r="J447" s="236">
        <f>ROUND(I447*H447,2)</f>
        <v>0</v>
      </c>
      <c r="K447" s="232" t="s">
        <v>208</v>
      </c>
      <c r="L447" s="46"/>
      <c r="M447" s="237" t="s">
        <v>1</v>
      </c>
      <c r="N447" s="238" t="s">
        <v>38</v>
      </c>
      <c r="O447" s="93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1" t="s">
        <v>209</v>
      </c>
      <c r="AT447" s="241" t="s">
        <v>204</v>
      </c>
      <c r="AU447" s="241" t="s">
        <v>82</v>
      </c>
      <c r="AY447" s="19" t="s">
        <v>202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9" t="s">
        <v>80</v>
      </c>
      <c r="BK447" s="242">
        <f>ROUND(I447*H447,2)</f>
        <v>0</v>
      </c>
      <c r="BL447" s="19" t="s">
        <v>209</v>
      </c>
      <c r="BM447" s="241" t="s">
        <v>3122</v>
      </c>
    </row>
    <row r="448" s="2" customFormat="1" ht="16.5" customHeight="1">
      <c r="A448" s="40"/>
      <c r="B448" s="41"/>
      <c r="C448" s="230" t="s">
        <v>680</v>
      </c>
      <c r="D448" s="230" t="s">
        <v>204</v>
      </c>
      <c r="E448" s="231" t="s">
        <v>3123</v>
      </c>
      <c r="F448" s="232" t="s">
        <v>3124</v>
      </c>
      <c r="G448" s="233" t="s">
        <v>254</v>
      </c>
      <c r="H448" s="234">
        <v>164.85499999999999</v>
      </c>
      <c r="I448" s="235"/>
      <c r="J448" s="236">
        <f>ROUND(I448*H448,2)</f>
        <v>0</v>
      </c>
      <c r="K448" s="232" t="s">
        <v>208</v>
      </c>
      <c r="L448" s="46"/>
      <c r="M448" s="237" t="s">
        <v>1</v>
      </c>
      <c r="N448" s="238" t="s">
        <v>38</v>
      </c>
      <c r="O448" s="93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1" t="s">
        <v>209</v>
      </c>
      <c r="AT448" s="241" t="s">
        <v>204</v>
      </c>
      <c r="AU448" s="241" t="s">
        <v>82</v>
      </c>
      <c r="AY448" s="19" t="s">
        <v>202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9" t="s">
        <v>80</v>
      </c>
      <c r="BK448" s="242">
        <f>ROUND(I448*H448,2)</f>
        <v>0</v>
      </c>
      <c r="BL448" s="19" t="s">
        <v>209</v>
      </c>
      <c r="BM448" s="241" t="s">
        <v>3125</v>
      </c>
    </row>
    <row r="449" s="2" customFormat="1" ht="21.75" customHeight="1">
      <c r="A449" s="40"/>
      <c r="B449" s="41"/>
      <c r="C449" s="230" t="s">
        <v>687</v>
      </c>
      <c r="D449" s="230" t="s">
        <v>204</v>
      </c>
      <c r="E449" s="231" t="s">
        <v>3126</v>
      </c>
      <c r="F449" s="232" t="s">
        <v>3127</v>
      </c>
      <c r="G449" s="233" t="s">
        <v>254</v>
      </c>
      <c r="H449" s="234">
        <v>4945.6499999999996</v>
      </c>
      <c r="I449" s="235"/>
      <c r="J449" s="236">
        <f>ROUND(I449*H449,2)</f>
        <v>0</v>
      </c>
      <c r="K449" s="232" t="s">
        <v>208</v>
      </c>
      <c r="L449" s="46"/>
      <c r="M449" s="237" t="s">
        <v>1</v>
      </c>
      <c r="N449" s="238" t="s">
        <v>38</v>
      </c>
      <c r="O449" s="93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1" t="s">
        <v>209</v>
      </c>
      <c r="AT449" s="241" t="s">
        <v>204</v>
      </c>
      <c r="AU449" s="241" t="s">
        <v>82</v>
      </c>
      <c r="AY449" s="19" t="s">
        <v>202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80</v>
      </c>
      <c r="BK449" s="242">
        <f>ROUND(I449*H449,2)</f>
        <v>0</v>
      </c>
      <c r="BL449" s="19" t="s">
        <v>209</v>
      </c>
      <c r="BM449" s="241" t="s">
        <v>3128</v>
      </c>
    </row>
    <row r="450" s="14" customFormat="1">
      <c r="A450" s="14"/>
      <c r="B450" s="254"/>
      <c r="C450" s="255"/>
      <c r="D450" s="245" t="s">
        <v>211</v>
      </c>
      <c r="E450" s="256" t="s">
        <v>1</v>
      </c>
      <c r="F450" s="257" t="s">
        <v>3121</v>
      </c>
      <c r="G450" s="255"/>
      <c r="H450" s="258">
        <v>4945.6499999999996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211</v>
      </c>
      <c r="AU450" s="264" t="s">
        <v>82</v>
      </c>
      <c r="AV450" s="14" t="s">
        <v>82</v>
      </c>
      <c r="AW450" s="14" t="s">
        <v>30</v>
      </c>
      <c r="AX450" s="14" t="s">
        <v>80</v>
      </c>
      <c r="AY450" s="264" t="s">
        <v>202</v>
      </c>
    </row>
    <row r="451" s="2" customFormat="1" ht="21.75" customHeight="1">
      <c r="A451" s="40"/>
      <c r="B451" s="41"/>
      <c r="C451" s="230" t="s">
        <v>691</v>
      </c>
      <c r="D451" s="230" t="s">
        <v>204</v>
      </c>
      <c r="E451" s="231" t="s">
        <v>3129</v>
      </c>
      <c r="F451" s="232" t="s">
        <v>3130</v>
      </c>
      <c r="G451" s="233" t="s">
        <v>254</v>
      </c>
      <c r="H451" s="234">
        <v>164.85499999999999</v>
      </c>
      <c r="I451" s="235"/>
      <c r="J451" s="236">
        <f>ROUND(I451*H451,2)</f>
        <v>0</v>
      </c>
      <c r="K451" s="232" t="s">
        <v>208</v>
      </c>
      <c r="L451" s="46"/>
      <c r="M451" s="237" t="s">
        <v>1</v>
      </c>
      <c r="N451" s="238" t="s">
        <v>38</v>
      </c>
      <c r="O451" s="93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1" t="s">
        <v>209</v>
      </c>
      <c r="AT451" s="241" t="s">
        <v>204</v>
      </c>
      <c r="AU451" s="241" t="s">
        <v>82</v>
      </c>
      <c r="AY451" s="19" t="s">
        <v>202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9" t="s">
        <v>80</v>
      </c>
      <c r="BK451" s="242">
        <f>ROUND(I451*H451,2)</f>
        <v>0</v>
      </c>
      <c r="BL451" s="19" t="s">
        <v>209</v>
      </c>
      <c r="BM451" s="241" t="s">
        <v>3131</v>
      </c>
    </row>
    <row r="452" s="2" customFormat="1" ht="33" customHeight="1">
      <c r="A452" s="40"/>
      <c r="B452" s="41"/>
      <c r="C452" s="230" t="s">
        <v>697</v>
      </c>
      <c r="D452" s="230" t="s">
        <v>204</v>
      </c>
      <c r="E452" s="231" t="s">
        <v>1404</v>
      </c>
      <c r="F452" s="232" t="s">
        <v>1405</v>
      </c>
      <c r="G452" s="233" t="s">
        <v>254</v>
      </c>
      <c r="H452" s="234">
        <v>57.149999999999999</v>
      </c>
      <c r="I452" s="235"/>
      <c r="J452" s="236">
        <f>ROUND(I452*H452,2)</f>
        <v>0</v>
      </c>
      <c r="K452" s="232" t="s">
        <v>208</v>
      </c>
      <c r="L452" s="46"/>
      <c r="M452" s="237" t="s">
        <v>1</v>
      </c>
      <c r="N452" s="238" t="s">
        <v>38</v>
      </c>
      <c r="O452" s="93"/>
      <c r="P452" s="239">
        <f>O452*H452</f>
        <v>0</v>
      </c>
      <c r="Q452" s="239">
        <v>0.00012999999999999999</v>
      </c>
      <c r="R452" s="239">
        <f>Q452*H452</f>
        <v>0.0074294999999999995</v>
      </c>
      <c r="S452" s="239">
        <v>0</v>
      </c>
      <c r="T452" s="240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1" t="s">
        <v>209</v>
      </c>
      <c r="AT452" s="241" t="s">
        <v>204</v>
      </c>
      <c r="AU452" s="241" t="s">
        <v>82</v>
      </c>
      <c r="AY452" s="19" t="s">
        <v>202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9" t="s">
        <v>80</v>
      </c>
      <c r="BK452" s="242">
        <f>ROUND(I452*H452,2)</f>
        <v>0</v>
      </c>
      <c r="BL452" s="19" t="s">
        <v>209</v>
      </c>
      <c r="BM452" s="241" t="s">
        <v>3132</v>
      </c>
    </row>
    <row r="453" s="13" customFormat="1">
      <c r="A453" s="13"/>
      <c r="B453" s="243"/>
      <c r="C453" s="244"/>
      <c r="D453" s="245" t="s">
        <v>211</v>
      </c>
      <c r="E453" s="246" t="s">
        <v>1</v>
      </c>
      <c r="F453" s="247" t="s">
        <v>3024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211</v>
      </c>
      <c r="AU453" s="253" t="s">
        <v>82</v>
      </c>
      <c r="AV453" s="13" t="s">
        <v>80</v>
      </c>
      <c r="AW453" s="13" t="s">
        <v>30</v>
      </c>
      <c r="AX453" s="13" t="s">
        <v>73</v>
      </c>
      <c r="AY453" s="253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3107</v>
      </c>
      <c r="G454" s="255"/>
      <c r="H454" s="258">
        <v>57.149999999999999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80</v>
      </c>
      <c r="AY454" s="264" t="s">
        <v>202</v>
      </c>
    </row>
    <row r="455" s="2" customFormat="1" ht="24.15" customHeight="1">
      <c r="A455" s="40"/>
      <c r="B455" s="41"/>
      <c r="C455" s="230" t="s">
        <v>706</v>
      </c>
      <c r="D455" s="230" t="s">
        <v>204</v>
      </c>
      <c r="E455" s="231" t="s">
        <v>1410</v>
      </c>
      <c r="F455" s="232" t="s">
        <v>1411</v>
      </c>
      <c r="G455" s="233" t="s">
        <v>254</v>
      </c>
      <c r="H455" s="234">
        <v>57.149999999999999</v>
      </c>
      <c r="I455" s="235"/>
      <c r="J455" s="236">
        <f>ROUND(I455*H455,2)</f>
        <v>0</v>
      </c>
      <c r="K455" s="232" t="s">
        <v>208</v>
      </c>
      <c r="L455" s="46"/>
      <c r="M455" s="237" t="s">
        <v>1</v>
      </c>
      <c r="N455" s="238" t="s">
        <v>38</v>
      </c>
      <c r="O455" s="93"/>
      <c r="P455" s="239">
        <f>O455*H455</f>
        <v>0</v>
      </c>
      <c r="Q455" s="239">
        <v>3.4999999999999997E-05</v>
      </c>
      <c r="R455" s="239">
        <f>Q455*H455</f>
        <v>0.0020002499999999999</v>
      </c>
      <c r="S455" s="239">
        <v>0</v>
      </c>
      <c r="T455" s="240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1" t="s">
        <v>209</v>
      </c>
      <c r="AT455" s="241" t="s">
        <v>204</v>
      </c>
      <c r="AU455" s="241" t="s">
        <v>82</v>
      </c>
      <c r="AY455" s="19" t="s">
        <v>202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9" t="s">
        <v>80</v>
      </c>
      <c r="BK455" s="242">
        <f>ROUND(I455*H455,2)</f>
        <v>0</v>
      </c>
      <c r="BL455" s="19" t="s">
        <v>209</v>
      </c>
      <c r="BM455" s="241" t="s">
        <v>3133</v>
      </c>
    </row>
    <row r="456" s="2" customFormat="1" ht="16.5" customHeight="1">
      <c r="A456" s="40"/>
      <c r="B456" s="41"/>
      <c r="C456" s="230" t="s">
        <v>710</v>
      </c>
      <c r="D456" s="230" t="s">
        <v>204</v>
      </c>
      <c r="E456" s="231" t="s">
        <v>3134</v>
      </c>
      <c r="F456" s="232" t="s">
        <v>3135</v>
      </c>
      <c r="G456" s="233" t="s">
        <v>466</v>
      </c>
      <c r="H456" s="234">
        <v>1</v>
      </c>
      <c r="I456" s="235"/>
      <c r="J456" s="236">
        <f>ROUND(I456*H456,2)</f>
        <v>0</v>
      </c>
      <c r="K456" s="232" t="s">
        <v>208</v>
      </c>
      <c r="L456" s="46"/>
      <c r="M456" s="237" t="s">
        <v>1</v>
      </c>
      <c r="N456" s="238" t="s">
        <v>38</v>
      </c>
      <c r="O456" s="93"/>
      <c r="P456" s="239">
        <f>O456*H456</f>
        <v>0</v>
      </c>
      <c r="Q456" s="239">
        <v>0.000176</v>
      </c>
      <c r="R456" s="239">
        <f>Q456*H456</f>
        <v>0.000176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209</v>
      </c>
      <c r="AT456" s="241" t="s">
        <v>204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3136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3137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3138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4" customFormat="1">
      <c r="A459" s="14"/>
      <c r="B459" s="254"/>
      <c r="C459" s="255"/>
      <c r="D459" s="245" t="s">
        <v>211</v>
      </c>
      <c r="E459" s="256" t="s">
        <v>1</v>
      </c>
      <c r="F459" s="257" t="s">
        <v>80</v>
      </c>
      <c r="G459" s="255"/>
      <c r="H459" s="258">
        <v>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211</v>
      </c>
      <c r="AU459" s="264" t="s">
        <v>82</v>
      </c>
      <c r="AV459" s="14" t="s">
        <v>82</v>
      </c>
      <c r="AW459" s="14" t="s">
        <v>30</v>
      </c>
      <c r="AX459" s="14" t="s">
        <v>80</v>
      </c>
      <c r="AY459" s="264" t="s">
        <v>202</v>
      </c>
    </row>
    <row r="460" s="2" customFormat="1" ht="16.5" customHeight="1">
      <c r="A460" s="40"/>
      <c r="B460" s="41"/>
      <c r="C460" s="287" t="s">
        <v>728</v>
      </c>
      <c r="D460" s="287" t="s">
        <v>534</v>
      </c>
      <c r="E460" s="288" t="s">
        <v>3139</v>
      </c>
      <c r="F460" s="289" t="s">
        <v>3140</v>
      </c>
      <c r="G460" s="290" t="s">
        <v>466</v>
      </c>
      <c r="H460" s="291">
        <v>1</v>
      </c>
      <c r="I460" s="292"/>
      <c r="J460" s="293">
        <f>ROUND(I460*H460,2)</f>
        <v>0</v>
      </c>
      <c r="K460" s="289" t="s">
        <v>208</v>
      </c>
      <c r="L460" s="294"/>
      <c r="M460" s="295" t="s">
        <v>1</v>
      </c>
      <c r="N460" s="296" t="s">
        <v>38</v>
      </c>
      <c r="O460" s="93"/>
      <c r="P460" s="239">
        <f>O460*H460</f>
        <v>0</v>
      </c>
      <c r="Q460" s="239">
        <v>0.012</v>
      </c>
      <c r="R460" s="239">
        <f>Q460*H460</f>
        <v>0.012</v>
      </c>
      <c r="S460" s="239">
        <v>0</v>
      </c>
      <c r="T460" s="240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1" t="s">
        <v>270</v>
      </c>
      <c r="AT460" s="241" t="s">
        <v>534</v>
      </c>
      <c r="AU460" s="241" t="s">
        <v>82</v>
      </c>
      <c r="AY460" s="19" t="s">
        <v>202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9" t="s">
        <v>80</v>
      </c>
      <c r="BK460" s="242">
        <f>ROUND(I460*H460,2)</f>
        <v>0</v>
      </c>
      <c r="BL460" s="19" t="s">
        <v>209</v>
      </c>
      <c r="BM460" s="241" t="s">
        <v>3141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3142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4" customFormat="1">
      <c r="A462" s="14"/>
      <c r="B462" s="254"/>
      <c r="C462" s="255"/>
      <c r="D462" s="245" t="s">
        <v>211</v>
      </c>
      <c r="E462" s="256" t="s">
        <v>1</v>
      </c>
      <c r="F462" s="257" t="s">
        <v>80</v>
      </c>
      <c r="G462" s="255"/>
      <c r="H462" s="258">
        <v>1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211</v>
      </c>
      <c r="AU462" s="264" t="s">
        <v>82</v>
      </c>
      <c r="AV462" s="14" t="s">
        <v>82</v>
      </c>
      <c r="AW462" s="14" t="s">
        <v>30</v>
      </c>
      <c r="AX462" s="14" t="s">
        <v>80</v>
      </c>
      <c r="AY462" s="264" t="s">
        <v>202</v>
      </c>
    </row>
    <row r="463" s="12" customFormat="1" ht="22.8" customHeight="1">
      <c r="A463" s="12"/>
      <c r="B463" s="214"/>
      <c r="C463" s="215"/>
      <c r="D463" s="216" t="s">
        <v>72</v>
      </c>
      <c r="E463" s="228" t="s">
        <v>1479</v>
      </c>
      <c r="F463" s="228" t="s">
        <v>1480</v>
      </c>
      <c r="G463" s="215"/>
      <c r="H463" s="215"/>
      <c r="I463" s="218"/>
      <c r="J463" s="229">
        <f>BK463</f>
        <v>0</v>
      </c>
      <c r="K463" s="215"/>
      <c r="L463" s="220"/>
      <c r="M463" s="221"/>
      <c r="N463" s="222"/>
      <c r="O463" s="222"/>
      <c r="P463" s="223">
        <f>P464</f>
        <v>0</v>
      </c>
      <c r="Q463" s="222"/>
      <c r="R463" s="223">
        <f>R464</f>
        <v>0</v>
      </c>
      <c r="S463" s="222"/>
      <c r="T463" s="224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5" t="s">
        <v>80</v>
      </c>
      <c r="AT463" s="226" t="s">
        <v>72</v>
      </c>
      <c r="AU463" s="226" t="s">
        <v>80</v>
      </c>
      <c r="AY463" s="225" t="s">
        <v>202</v>
      </c>
      <c r="BK463" s="227">
        <f>BK464</f>
        <v>0</v>
      </c>
    </row>
    <row r="464" s="2" customFormat="1" ht="24.15" customHeight="1">
      <c r="A464" s="40"/>
      <c r="B464" s="41"/>
      <c r="C464" s="230" t="s">
        <v>814</v>
      </c>
      <c r="D464" s="230" t="s">
        <v>204</v>
      </c>
      <c r="E464" s="231" t="s">
        <v>3143</v>
      </c>
      <c r="F464" s="232" t="s">
        <v>3144</v>
      </c>
      <c r="G464" s="233" t="s">
        <v>297</v>
      </c>
      <c r="H464" s="234">
        <v>255.68199999999999</v>
      </c>
      <c r="I464" s="235"/>
      <c r="J464" s="236">
        <f>ROUND(I464*H464,2)</f>
        <v>0</v>
      </c>
      <c r="K464" s="232" t="s">
        <v>208</v>
      </c>
      <c r="L464" s="46"/>
      <c r="M464" s="237" t="s">
        <v>1</v>
      </c>
      <c r="N464" s="238" t="s">
        <v>38</v>
      </c>
      <c r="O464" s="93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1" t="s">
        <v>209</v>
      </c>
      <c r="AT464" s="241" t="s">
        <v>204</v>
      </c>
      <c r="AU464" s="241" t="s">
        <v>82</v>
      </c>
      <c r="AY464" s="19" t="s">
        <v>202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80</v>
      </c>
      <c r="BK464" s="242">
        <f>ROUND(I464*H464,2)</f>
        <v>0</v>
      </c>
      <c r="BL464" s="19" t="s">
        <v>209</v>
      </c>
      <c r="BM464" s="241" t="s">
        <v>3145</v>
      </c>
    </row>
    <row r="465" s="12" customFormat="1" ht="25.92" customHeight="1">
      <c r="A465" s="12"/>
      <c r="B465" s="214"/>
      <c r="C465" s="215"/>
      <c r="D465" s="216" t="s">
        <v>72</v>
      </c>
      <c r="E465" s="217" t="s">
        <v>1485</v>
      </c>
      <c r="F465" s="217" t="s">
        <v>1486</v>
      </c>
      <c r="G465" s="215"/>
      <c r="H465" s="215"/>
      <c r="I465" s="218"/>
      <c r="J465" s="219">
        <f>BK465</f>
        <v>0</v>
      </c>
      <c r="K465" s="215"/>
      <c r="L465" s="220"/>
      <c r="M465" s="221"/>
      <c r="N465" s="222"/>
      <c r="O465" s="222"/>
      <c r="P465" s="223">
        <f>P466+P524+P584+P605+P615+P688+P717+P740+P780+P796+P824+P853+P894+P913+P945</f>
        <v>0</v>
      </c>
      <c r="Q465" s="222"/>
      <c r="R465" s="223">
        <f>R466+R524+R584+R605+R615+R688+R717+R740+R780+R796+R824+R853+R894+R913+R945</f>
        <v>22.998867818797496</v>
      </c>
      <c r="S465" s="222"/>
      <c r="T465" s="224">
        <f>T466+T524+T584+T605+T615+T688+T717+T740+T780+T796+T824+T853+T894+T913+T945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5" t="s">
        <v>82</v>
      </c>
      <c r="AT465" s="226" t="s">
        <v>72</v>
      </c>
      <c r="AU465" s="226" t="s">
        <v>73</v>
      </c>
      <c r="AY465" s="225" t="s">
        <v>202</v>
      </c>
      <c r="BK465" s="227">
        <f>BK466+BK524+BK584+BK605+BK615+BK688+BK717+BK740+BK780+BK796+BK824+BK853+BK894+BK913+BK945</f>
        <v>0</v>
      </c>
    </row>
    <row r="466" s="12" customFormat="1" ht="22.8" customHeight="1">
      <c r="A466" s="12"/>
      <c r="B466" s="214"/>
      <c r="C466" s="215"/>
      <c r="D466" s="216" t="s">
        <v>72</v>
      </c>
      <c r="E466" s="228" t="s">
        <v>1487</v>
      </c>
      <c r="F466" s="228" t="s">
        <v>1488</v>
      </c>
      <c r="G466" s="215"/>
      <c r="H466" s="215"/>
      <c r="I466" s="218"/>
      <c r="J466" s="229">
        <f>BK466</f>
        <v>0</v>
      </c>
      <c r="K466" s="215"/>
      <c r="L466" s="220"/>
      <c r="M466" s="221"/>
      <c r="N466" s="222"/>
      <c r="O466" s="222"/>
      <c r="P466" s="223">
        <f>SUM(P467:P523)</f>
        <v>0</v>
      </c>
      <c r="Q466" s="222"/>
      <c r="R466" s="223">
        <f>SUM(R467:R523)</f>
        <v>1.7956826365</v>
      </c>
      <c r="S466" s="222"/>
      <c r="T466" s="224">
        <f>SUM(T467:T523)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5" t="s">
        <v>82</v>
      </c>
      <c r="AT466" s="226" t="s">
        <v>72</v>
      </c>
      <c r="AU466" s="226" t="s">
        <v>80</v>
      </c>
      <c r="AY466" s="225" t="s">
        <v>202</v>
      </c>
      <c r="BK466" s="227">
        <f>SUM(BK467:BK523)</f>
        <v>0</v>
      </c>
    </row>
    <row r="467" s="2" customFormat="1" ht="24.15" customHeight="1">
      <c r="A467" s="40"/>
      <c r="B467" s="41"/>
      <c r="C467" s="230" t="s">
        <v>930</v>
      </c>
      <c r="D467" s="230" t="s">
        <v>204</v>
      </c>
      <c r="E467" s="231" t="s">
        <v>3146</v>
      </c>
      <c r="F467" s="232" t="s">
        <v>3147</v>
      </c>
      <c r="G467" s="233" t="s">
        <v>254</v>
      </c>
      <c r="H467" s="234">
        <v>73.858000000000004</v>
      </c>
      <c r="I467" s="235"/>
      <c r="J467" s="236">
        <f>ROUND(I467*H467,2)</f>
        <v>0</v>
      </c>
      <c r="K467" s="232" t="s">
        <v>208</v>
      </c>
      <c r="L467" s="46"/>
      <c r="M467" s="237" t="s">
        <v>1</v>
      </c>
      <c r="N467" s="238" t="s">
        <v>38</v>
      </c>
      <c r="O467" s="93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1" t="s">
        <v>317</v>
      </c>
      <c r="AT467" s="241" t="s">
        <v>204</v>
      </c>
      <c r="AU467" s="241" t="s">
        <v>82</v>
      </c>
      <c r="AY467" s="19" t="s">
        <v>202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9" t="s">
        <v>80</v>
      </c>
      <c r="BK467" s="242">
        <f>ROUND(I467*H467,2)</f>
        <v>0</v>
      </c>
      <c r="BL467" s="19" t="s">
        <v>317</v>
      </c>
      <c r="BM467" s="241" t="s">
        <v>3148</v>
      </c>
    </row>
    <row r="468" s="13" customFormat="1">
      <c r="A468" s="13"/>
      <c r="B468" s="243"/>
      <c r="C468" s="244"/>
      <c r="D468" s="245" t="s">
        <v>211</v>
      </c>
      <c r="E468" s="246" t="s">
        <v>1</v>
      </c>
      <c r="F468" s="247" t="s">
        <v>2931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211</v>
      </c>
      <c r="AU468" s="253" t="s">
        <v>82</v>
      </c>
      <c r="AV468" s="13" t="s">
        <v>80</v>
      </c>
      <c r="AW468" s="13" t="s">
        <v>30</v>
      </c>
      <c r="AX468" s="13" t="s">
        <v>73</v>
      </c>
      <c r="AY468" s="253" t="s">
        <v>202</v>
      </c>
    </row>
    <row r="469" s="14" customFormat="1">
      <c r="A469" s="14"/>
      <c r="B469" s="254"/>
      <c r="C469" s="255"/>
      <c r="D469" s="245" t="s">
        <v>211</v>
      </c>
      <c r="E469" s="256" t="s">
        <v>1</v>
      </c>
      <c r="F469" s="257" t="s">
        <v>3149</v>
      </c>
      <c r="G469" s="255"/>
      <c r="H469" s="258">
        <v>70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4" t="s">
        <v>211</v>
      </c>
      <c r="AU469" s="264" t="s">
        <v>82</v>
      </c>
      <c r="AV469" s="14" t="s">
        <v>82</v>
      </c>
      <c r="AW469" s="14" t="s">
        <v>30</v>
      </c>
      <c r="AX469" s="14" t="s">
        <v>73</v>
      </c>
      <c r="AY469" s="264" t="s">
        <v>202</v>
      </c>
    </row>
    <row r="470" s="13" customFormat="1">
      <c r="A470" s="13"/>
      <c r="B470" s="243"/>
      <c r="C470" s="244"/>
      <c r="D470" s="245" t="s">
        <v>211</v>
      </c>
      <c r="E470" s="246" t="s">
        <v>1</v>
      </c>
      <c r="F470" s="247" t="s">
        <v>3150</v>
      </c>
      <c r="G470" s="244"/>
      <c r="H470" s="246" t="s">
        <v>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211</v>
      </c>
      <c r="AU470" s="253" t="s">
        <v>82</v>
      </c>
      <c r="AV470" s="13" t="s">
        <v>80</v>
      </c>
      <c r="AW470" s="13" t="s">
        <v>30</v>
      </c>
      <c r="AX470" s="13" t="s">
        <v>73</v>
      </c>
      <c r="AY470" s="253" t="s">
        <v>202</v>
      </c>
    </row>
    <row r="471" s="14" customFormat="1">
      <c r="A471" s="14"/>
      <c r="B471" s="254"/>
      <c r="C471" s="255"/>
      <c r="D471" s="245" t="s">
        <v>211</v>
      </c>
      <c r="E471" s="256" t="s">
        <v>1</v>
      </c>
      <c r="F471" s="257" t="s">
        <v>3151</v>
      </c>
      <c r="G471" s="255"/>
      <c r="H471" s="258">
        <v>3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211</v>
      </c>
      <c r="AU471" s="264" t="s">
        <v>82</v>
      </c>
      <c r="AV471" s="14" t="s">
        <v>82</v>
      </c>
      <c r="AW471" s="14" t="s">
        <v>30</v>
      </c>
      <c r="AX471" s="14" t="s">
        <v>73</v>
      </c>
      <c r="AY471" s="264" t="s">
        <v>202</v>
      </c>
    </row>
    <row r="472" s="14" customFormat="1">
      <c r="A472" s="14"/>
      <c r="B472" s="254"/>
      <c r="C472" s="255"/>
      <c r="D472" s="245" t="s">
        <v>211</v>
      </c>
      <c r="E472" s="256" t="s">
        <v>1</v>
      </c>
      <c r="F472" s="257" t="s">
        <v>3152</v>
      </c>
      <c r="G472" s="255"/>
      <c r="H472" s="258">
        <v>0.85799999999999998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4" t="s">
        <v>211</v>
      </c>
      <c r="AU472" s="264" t="s">
        <v>82</v>
      </c>
      <c r="AV472" s="14" t="s">
        <v>82</v>
      </c>
      <c r="AW472" s="14" t="s">
        <v>30</v>
      </c>
      <c r="AX472" s="14" t="s">
        <v>73</v>
      </c>
      <c r="AY472" s="264" t="s">
        <v>202</v>
      </c>
    </row>
    <row r="473" s="15" customFormat="1">
      <c r="A473" s="15"/>
      <c r="B473" s="265"/>
      <c r="C473" s="266"/>
      <c r="D473" s="245" t="s">
        <v>211</v>
      </c>
      <c r="E473" s="267" t="s">
        <v>1</v>
      </c>
      <c r="F473" s="268" t="s">
        <v>222</v>
      </c>
      <c r="G473" s="266"/>
      <c r="H473" s="269">
        <v>73.858000000000004</v>
      </c>
      <c r="I473" s="270"/>
      <c r="J473" s="266"/>
      <c r="K473" s="266"/>
      <c r="L473" s="271"/>
      <c r="M473" s="272"/>
      <c r="N473" s="273"/>
      <c r="O473" s="273"/>
      <c r="P473" s="273"/>
      <c r="Q473" s="273"/>
      <c r="R473" s="273"/>
      <c r="S473" s="273"/>
      <c r="T473" s="27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5" t="s">
        <v>211</v>
      </c>
      <c r="AU473" s="275" t="s">
        <v>82</v>
      </c>
      <c r="AV473" s="15" t="s">
        <v>209</v>
      </c>
      <c r="AW473" s="15" t="s">
        <v>30</v>
      </c>
      <c r="AX473" s="15" t="s">
        <v>80</v>
      </c>
      <c r="AY473" s="275" t="s">
        <v>202</v>
      </c>
    </row>
    <row r="474" s="2" customFormat="1" ht="16.5" customHeight="1">
      <c r="A474" s="40"/>
      <c r="B474" s="41"/>
      <c r="C474" s="287" t="s">
        <v>938</v>
      </c>
      <c r="D474" s="287" t="s">
        <v>534</v>
      </c>
      <c r="E474" s="288" t="s">
        <v>1494</v>
      </c>
      <c r="F474" s="289" t="s">
        <v>1495</v>
      </c>
      <c r="G474" s="290" t="s">
        <v>297</v>
      </c>
      <c r="H474" s="291">
        <v>0.029000000000000001</v>
      </c>
      <c r="I474" s="292"/>
      <c r="J474" s="293">
        <f>ROUND(I474*H474,2)</f>
        <v>0</v>
      </c>
      <c r="K474" s="289" t="s">
        <v>208</v>
      </c>
      <c r="L474" s="294"/>
      <c r="M474" s="295" t="s">
        <v>1</v>
      </c>
      <c r="N474" s="296" t="s">
        <v>38</v>
      </c>
      <c r="O474" s="93"/>
      <c r="P474" s="239">
        <f>O474*H474</f>
        <v>0</v>
      </c>
      <c r="Q474" s="239">
        <v>1</v>
      </c>
      <c r="R474" s="239">
        <f>Q474*H474</f>
        <v>0.029000000000000001</v>
      </c>
      <c r="S474" s="239">
        <v>0</v>
      </c>
      <c r="T474" s="24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1" t="s">
        <v>442</v>
      </c>
      <c r="AT474" s="241" t="s">
        <v>534</v>
      </c>
      <c r="AU474" s="241" t="s">
        <v>82</v>
      </c>
      <c r="AY474" s="19" t="s">
        <v>202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9" t="s">
        <v>80</v>
      </c>
      <c r="BK474" s="242">
        <f>ROUND(I474*H474,2)</f>
        <v>0</v>
      </c>
      <c r="BL474" s="19" t="s">
        <v>317</v>
      </c>
      <c r="BM474" s="241" t="s">
        <v>3153</v>
      </c>
    </row>
    <row r="475" s="2" customFormat="1">
      <c r="A475" s="40"/>
      <c r="B475" s="41"/>
      <c r="C475" s="42"/>
      <c r="D475" s="245" t="s">
        <v>586</v>
      </c>
      <c r="E475" s="42"/>
      <c r="F475" s="297" t="s">
        <v>1497</v>
      </c>
      <c r="G475" s="42"/>
      <c r="H475" s="42"/>
      <c r="I475" s="298"/>
      <c r="J475" s="42"/>
      <c r="K475" s="42"/>
      <c r="L475" s="46"/>
      <c r="M475" s="299"/>
      <c r="N475" s="300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586</v>
      </c>
      <c r="AU475" s="19" t="s">
        <v>82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3154</v>
      </c>
      <c r="G476" s="255"/>
      <c r="H476" s="258">
        <v>0.029000000000000001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4.15" customHeight="1">
      <c r="A477" s="40"/>
      <c r="B477" s="41"/>
      <c r="C477" s="230" t="s">
        <v>950</v>
      </c>
      <c r="D477" s="230" t="s">
        <v>204</v>
      </c>
      <c r="E477" s="231" t="s">
        <v>3155</v>
      </c>
      <c r="F477" s="232" t="s">
        <v>3156</v>
      </c>
      <c r="G477" s="233" t="s">
        <v>254</v>
      </c>
      <c r="H477" s="234">
        <v>55.703000000000003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317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317</v>
      </c>
      <c r="BM477" s="241" t="s">
        <v>3157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3158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4" customFormat="1">
      <c r="A479" s="14"/>
      <c r="B479" s="254"/>
      <c r="C479" s="255"/>
      <c r="D479" s="245" t="s">
        <v>211</v>
      </c>
      <c r="E479" s="256" t="s">
        <v>1</v>
      </c>
      <c r="F479" s="257" t="s">
        <v>3159</v>
      </c>
      <c r="G479" s="255"/>
      <c r="H479" s="258">
        <v>7.75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211</v>
      </c>
      <c r="AU479" s="264" t="s">
        <v>82</v>
      </c>
      <c r="AV479" s="14" t="s">
        <v>82</v>
      </c>
      <c r="AW479" s="14" t="s">
        <v>30</v>
      </c>
      <c r="AX479" s="14" t="s">
        <v>73</v>
      </c>
      <c r="AY479" s="264" t="s">
        <v>202</v>
      </c>
    </row>
    <row r="480" s="13" customFormat="1">
      <c r="A480" s="13"/>
      <c r="B480" s="243"/>
      <c r="C480" s="244"/>
      <c r="D480" s="245" t="s">
        <v>211</v>
      </c>
      <c r="E480" s="246" t="s">
        <v>1</v>
      </c>
      <c r="F480" s="247" t="s">
        <v>3160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211</v>
      </c>
      <c r="AU480" s="253" t="s">
        <v>82</v>
      </c>
      <c r="AV480" s="13" t="s">
        <v>80</v>
      </c>
      <c r="AW480" s="13" t="s">
        <v>30</v>
      </c>
      <c r="AX480" s="13" t="s">
        <v>73</v>
      </c>
      <c r="AY480" s="253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3161</v>
      </c>
      <c r="G481" s="255"/>
      <c r="H481" s="258">
        <v>28.25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3" customFormat="1">
      <c r="A482" s="13"/>
      <c r="B482" s="243"/>
      <c r="C482" s="244"/>
      <c r="D482" s="245" t="s">
        <v>211</v>
      </c>
      <c r="E482" s="246" t="s">
        <v>1</v>
      </c>
      <c r="F482" s="247" t="s">
        <v>3162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211</v>
      </c>
      <c r="AU482" s="253" t="s">
        <v>82</v>
      </c>
      <c r="AV482" s="13" t="s">
        <v>80</v>
      </c>
      <c r="AW482" s="13" t="s">
        <v>30</v>
      </c>
      <c r="AX482" s="13" t="s">
        <v>73</v>
      </c>
      <c r="AY482" s="253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3163</v>
      </c>
      <c r="G483" s="255"/>
      <c r="H483" s="258">
        <v>7.6280000000000001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4" customFormat="1">
      <c r="A484" s="14"/>
      <c r="B484" s="254"/>
      <c r="C484" s="255"/>
      <c r="D484" s="245" t="s">
        <v>211</v>
      </c>
      <c r="E484" s="256" t="s">
        <v>1</v>
      </c>
      <c r="F484" s="257" t="s">
        <v>3164</v>
      </c>
      <c r="G484" s="255"/>
      <c r="H484" s="258">
        <v>5.4749999999999996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211</v>
      </c>
      <c r="AU484" s="264" t="s">
        <v>82</v>
      </c>
      <c r="AV484" s="14" t="s">
        <v>82</v>
      </c>
      <c r="AW484" s="14" t="s">
        <v>30</v>
      </c>
      <c r="AX484" s="14" t="s">
        <v>73</v>
      </c>
      <c r="AY484" s="264" t="s">
        <v>202</v>
      </c>
    </row>
    <row r="485" s="14" customFormat="1">
      <c r="A485" s="14"/>
      <c r="B485" s="254"/>
      <c r="C485" s="255"/>
      <c r="D485" s="245" t="s">
        <v>211</v>
      </c>
      <c r="E485" s="256" t="s">
        <v>1</v>
      </c>
      <c r="F485" s="257" t="s">
        <v>3165</v>
      </c>
      <c r="G485" s="255"/>
      <c r="H485" s="258">
        <v>6.5999999999999996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211</v>
      </c>
      <c r="AU485" s="264" t="s">
        <v>82</v>
      </c>
      <c r="AV485" s="14" t="s">
        <v>82</v>
      </c>
      <c r="AW485" s="14" t="s">
        <v>30</v>
      </c>
      <c r="AX485" s="14" t="s">
        <v>73</v>
      </c>
      <c r="AY485" s="264" t="s">
        <v>202</v>
      </c>
    </row>
    <row r="486" s="15" customFormat="1">
      <c r="A486" s="15"/>
      <c r="B486" s="265"/>
      <c r="C486" s="266"/>
      <c r="D486" s="245" t="s">
        <v>211</v>
      </c>
      <c r="E486" s="267" t="s">
        <v>1</v>
      </c>
      <c r="F486" s="268" t="s">
        <v>222</v>
      </c>
      <c r="G486" s="266"/>
      <c r="H486" s="269">
        <v>55.703000000000003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5" t="s">
        <v>211</v>
      </c>
      <c r="AU486" s="275" t="s">
        <v>82</v>
      </c>
      <c r="AV486" s="15" t="s">
        <v>209</v>
      </c>
      <c r="AW486" s="15" t="s">
        <v>30</v>
      </c>
      <c r="AX486" s="15" t="s">
        <v>80</v>
      </c>
      <c r="AY486" s="275" t="s">
        <v>202</v>
      </c>
    </row>
    <row r="487" s="2" customFormat="1" ht="16.5" customHeight="1">
      <c r="A487" s="40"/>
      <c r="B487" s="41"/>
      <c r="C487" s="287" t="s">
        <v>956</v>
      </c>
      <c r="D487" s="287" t="s">
        <v>534</v>
      </c>
      <c r="E487" s="288" t="s">
        <v>1494</v>
      </c>
      <c r="F487" s="289" t="s">
        <v>1495</v>
      </c>
      <c r="G487" s="290" t="s">
        <v>297</v>
      </c>
      <c r="H487" s="291">
        <v>0.023</v>
      </c>
      <c r="I487" s="292"/>
      <c r="J487" s="293">
        <f>ROUND(I487*H487,2)</f>
        <v>0</v>
      </c>
      <c r="K487" s="289" t="s">
        <v>208</v>
      </c>
      <c r="L487" s="294"/>
      <c r="M487" s="295" t="s">
        <v>1</v>
      </c>
      <c r="N487" s="296" t="s">
        <v>38</v>
      </c>
      <c r="O487" s="93"/>
      <c r="P487" s="239">
        <f>O487*H487</f>
        <v>0</v>
      </c>
      <c r="Q487" s="239">
        <v>1</v>
      </c>
      <c r="R487" s="239">
        <f>Q487*H487</f>
        <v>0.023</v>
      </c>
      <c r="S487" s="239">
        <v>0</v>
      </c>
      <c r="T487" s="24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1" t="s">
        <v>442</v>
      </c>
      <c r="AT487" s="241" t="s">
        <v>534</v>
      </c>
      <c r="AU487" s="241" t="s">
        <v>82</v>
      </c>
      <c r="AY487" s="19" t="s">
        <v>202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80</v>
      </c>
      <c r="BK487" s="242">
        <f>ROUND(I487*H487,2)</f>
        <v>0</v>
      </c>
      <c r="BL487" s="19" t="s">
        <v>317</v>
      </c>
      <c r="BM487" s="241" t="s">
        <v>3166</v>
      </c>
    </row>
    <row r="488" s="2" customFormat="1">
      <c r="A488" s="40"/>
      <c r="B488" s="41"/>
      <c r="C488" s="42"/>
      <c r="D488" s="245" t="s">
        <v>586</v>
      </c>
      <c r="E488" s="42"/>
      <c r="F488" s="297" t="s">
        <v>1497</v>
      </c>
      <c r="G488" s="42"/>
      <c r="H488" s="42"/>
      <c r="I488" s="298"/>
      <c r="J488" s="42"/>
      <c r="K488" s="42"/>
      <c r="L488" s="46"/>
      <c r="M488" s="299"/>
      <c r="N488" s="300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586</v>
      </c>
      <c r="AU488" s="19" t="s">
        <v>82</v>
      </c>
    </row>
    <row r="489" s="14" customFormat="1">
      <c r="A489" s="14"/>
      <c r="B489" s="254"/>
      <c r="C489" s="255"/>
      <c r="D489" s="245" t="s">
        <v>211</v>
      </c>
      <c r="E489" s="256" t="s">
        <v>1</v>
      </c>
      <c r="F489" s="257" t="s">
        <v>3167</v>
      </c>
      <c r="G489" s="255"/>
      <c r="H489" s="258">
        <v>0.023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211</v>
      </c>
      <c r="AU489" s="264" t="s">
        <v>82</v>
      </c>
      <c r="AV489" s="14" t="s">
        <v>82</v>
      </c>
      <c r="AW489" s="14" t="s">
        <v>30</v>
      </c>
      <c r="AX489" s="14" t="s">
        <v>80</v>
      </c>
      <c r="AY489" s="264" t="s">
        <v>202</v>
      </c>
    </row>
    <row r="490" s="2" customFormat="1" ht="24.15" customHeight="1">
      <c r="A490" s="40"/>
      <c r="B490" s="41"/>
      <c r="C490" s="230" t="s">
        <v>968</v>
      </c>
      <c r="D490" s="230" t="s">
        <v>204</v>
      </c>
      <c r="E490" s="231" t="s">
        <v>1507</v>
      </c>
      <c r="F490" s="232" t="s">
        <v>1508</v>
      </c>
      <c r="G490" s="233" t="s">
        <v>254</v>
      </c>
      <c r="H490" s="234">
        <v>147.71600000000001</v>
      </c>
      <c r="I490" s="235"/>
      <c r="J490" s="236">
        <f>ROUND(I490*H490,2)</f>
        <v>0</v>
      </c>
      <c r="K490" s="232" t="s">
        <v>208</v>
      </c>
      <c r="L490" s="46"/>
      <c r="M490" s="237" t="s">
        <v>1</v>
      </c>
      <c r="N490" s="238" t="s">
        <v>38</v>
      </c>
      <c r="O490" s="93"/>
      <c r="P490" s="239">
        <f>O490*H490</f>
        <v>0</v>
      </c>
      <c r="Q490" s="239">
        <v>0.00039825</v>
      </c>
      <c r="R490" s="239">
        <f>Q490*H490</f>
        <v>0.058827897000000004</v>
      </c>
      <c r="S490" s="239">
        <v>0</v>
      </c>
      <c r="T490" s="24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1" t="s">
        <v>317</v>
      </c>
      <c r="AT490" s="241" t="s">
        <v>204</v>
      </c>
      <c r="AU490" s="241" t="s">
        <v>82</v>
      </c>
      <c r="AY490" s="19" t="s">
        <v>202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9" t="s">
        <v>80</v>
      </c>
      <c r="BK490" s="242">
        <f>ROUND(I490*H490,2)</f>
        <v>0</v>
      </c>
      <c r="BL490" s="19" t="s">
        <v>317</v>
      </c>
      <c r="BM490" s="241" t="s">
        <v>3168</v>
      </c>
    </row>
    <row r="491" s="13" customFormat="1">
      <c r="A491" s="13"/>
      <c r="B491" s="243"/>
      <c r="C491" s="244"/>
      <c r="D491" s="245" t="s">
        <v>211</v>
      </c>
      <c r="E491" s="246" t="s">
        <v>1</v>
      </c>
      <c r="F491" s="247" t="s">
        <v>3169</v>
      </c>
      <c r="G491" s="244"/>
      <c r="H491" s="246" t="s">
        <v>1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211</v>
      </c>
      <c r="AU491" s="253" t="s">
        <v>82</v>
      </c>
      <c r="AV491" s="13" t="s">
        <v>80</v>
      </c>
      <c r="AW491" s="13" t="s">
        <v>30</v>
      </c>
      <c r="AX491" s="13" t="s">
        <v>73</v>
      </c>
      <c r="AY491" s="253" t="s">
        <v>202</v>
      </c>
    </row>
    <row r="492" s="14" customFormat="1">
      <c r="A492" s="14"/>
      <c r="B492" s="254"/>
      <c r="C492" s="255"/>
      <c r="D492" s="245" t="s">
        <v>211</v>
      </c>
      <c r="E492" s="256" t="s">
        <v>1</v>
      </c>
      <c r="F492" s="257" t="s">
        <v>3170</v>
      </c>
      <c r="G492" s="255"/>
      <c r="H492" s="258">
        <v>140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211</v>
      </c>
      <c r="AU492" s="264" t="s">
        <v>82</v>
      </c>
      <c r="AV492" s="14" t="s">
        <v>82</v>
      </c>
      <c r="AW492" s="14" t="s">
        <v>30</v>
      </c>
      <c r="AX492" s="14" t="s">
        <v>73</v>
      </c>
      <c r="AY492" s="264" t="s">
        <v>202</v>
      </c>
    </row>
    <row r="493" s="13" customFormat="1">
      <c r="A493" s="13"/>
      <c r="B493" s="243"/>
      <c r="C493" s="244"/>
      <c r="D493" s="245" t="s">
        <v>211</v>
      </c>
      <c r="E493" s="246" t="s">
        <v>1</v>
      </c>
      <c r="F493" s="247" t="s">
        <v>3150</v>
      </c>
      <c r="G493" s="244"/>
      <c r="H493" s="246" t="s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211</v>
      </c>
      <c r="AU493" s="253" t="s">
        <v>82</v>
      </c>
      <c r="AV493" s="13" t="s">
        <v>80</v>
      </c>
      <c r="AW493" s="13" t="s">
        <v>30</v>
      </c>
      <c r="AX493" s="13" t="s">
        <v>73</v>
      </c>
      <c r="AY493" s="253" t="s">
        <v>202</v>
      </c>
    </row>
    <row r="494" s="14" customFormat="1">
      <c r="A494" s="14"/>
      <c r="B494" s="254"/>
      <c r="C494" s="255"/>
      <c r="D494" s="245" t="s">
        <v>211</v>
      </c>
      <c r="E494" s="256" t="s">
        <v>1</v>
      </c>
      <c r="F494" s="257" t="s">
        <v>3171</v>
      </c>
      <c r="G494" s="255"/>
      <c r="H494" s="258">
        <v>6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211</v>
      </c>
      <c r="AU494" s="264" t="s">
        <v>82</v>
      </c>
      <c r="AV494" s="14" t="s">
        <v>82</v>
      </c>
      <c r="AW494" s="14" t="s">
        <v>30</v>
      </c>
      <c r="AX494" s="14" t="s">
        <v>73</v>
      </c>
      <c r="AY494" s="264" t="s">
        <v>202</v>
      </c>
    </row>
    <row r="495" s="14" customFormat="1">
      <c r="A495" s="14"/>
      <c r="B495" s="254"/>
      <c r="C495" s="255"/>
      <c r="D495" s="245" t="s">
        <v>211</v>
      </c>
      <c r="E495" s="256" t="s">
        <v>1</v>
      </c>
      <c r="F495" s="257" t="s">
        <v>3172</v>
      </c>
      <c r="G495" s="255"/>
      <c r="H495" s="258">
        <v>1.716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4" t="s">
        <v>211</v>
      </c>
      <c r="AU495" s="264" t="s">
        <v>82</v>
      </c>
      <c r="AV495" s="14" t="s">
        <v>82</v>
      </c>
      <c r="AW495" s="14" t="s">
        <v>30</v>
      </c>
      <c r="AX495" s="14" t="s">
        <v>73</v>
      </c>
      <c r="AY495" s="264" t="s">
        <v>202</v>
      </c>
    </row>
    <row r="496" s="15" customFormat="1">
      <c r="A496" s="15"/>
      <c r="B496" s="265"/>
      <c r="C496" s="266"/>
      <c r="D496" s="245" t="s">
        <v>211</v>
      </c>
      <c r="E496" s="267" t="s">
        <v>1</v>
      </c>
      <c r="F496" s="268" t="s">
        <v>222</v>
      </c>
      <c r="G496" s="266"/>
      <c r="H496" s="269">
        <v>147.71600000000001</v>
      </c>
      <c r="I496" s="270"/>
      <c r="J496" s="266"/>
      <c r="K496" s="266"/>
      <c r="L496" s="271"/>
      <c r="M496" s="272"/>
      <c r="N496" s="273"/>
      <c r="O496" s="273"/>
      <c r="P496" s="273"/>
      <c r="Q496" s="273"/>
      <c r="R496" s="273"/>
      <c r="S496" s="273"/>
      <c r="T496" s="27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5" t="s">
        <v>211</v>
      </c>
      <c r="AU496" s="275" t="s">
        <v>82</v>
      </c>
      <c r="AV496" s="15" t="s">
        <v>209</v>
      </c>
      <c r="AW496" s="15" t="s">
        <v>30</v>
      </c>
      <c r="AX496" s="15" t="s">
        <v>80</v>
      </c>
      <c r="AY496" s="275" t="s">
        <v>202</v>
      </c>
    </row>
    <row r="497" s="2" customFormat="1" ht="49.05" customHeight="1">
      <c r="A497" s="40"/>
      <c r="B497" s="41"/>
      <c r="C497" s="287" t="s">
        <v>972</v>
      </c>
      <c r="D497" s="287" t="s">
        <v>534</v>
      </c>
      <c r="E497" s="288" t="s">
        <v>3173</v>
      </c>
      <c r="F497" s="289" t="s">
        <v>3174</v>
      </c>
      <c r="G497" s="290" t="s">
        <v>254</v>
      </c>
      <c r="H497" s="291">
        <v>172.16300000000001</v>
      </c>
      <c r="I497" s="292"/>
      <c r="J497" s="293">
        <f>ROUND(I497*H497,2)</f>
        <v>0</v>
      </c>
      <c r="K497" s="289" t="s">
        <v>208</v>
      </c>
      <c r="L497" s="294"/>
      <c r="M497" s="295" t="s">
        <v>1</v>
      </c>
      <c r="N497" s="296" t="s">
        <v>38</v>
      </c>
      <c r="O497" s="93"/>
      <c r="P497" s="239">
        <f>O497*H497</f>
        <v>0</v>
      </c>
      <c r="Q497" s="239">
        <v>0.0053</v>
      </c>
      <c r="R497" s="239">
        <f>Q497*H497</f>
        <v>0.91246390000000011</v>
      </c>
      <c r="S497" s="239">
        <v>0</v>
      </c>
      <c r="T497" s="240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1" t="s">
        <v>442</v>
      </c>
      <c r="AT497" s="241" t="s">
        <v>534</v>
      </c>
      <c r="AU497" s="241" t="s">
        <v>82</v>
      </c>
      <c r="AY497" s="19" t="s">
        <v>202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80</v>
      </c>
      <c r="BK497" s="242">
        <f>ROUND(I497*H497,2)</f>
        <v>0</v>
      </c>
      <c r="BL497" s="19" t="s">
        <v>317</v>
      </c>
      <c r="BM497" s="241" t="s">
        <v>3175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3176</v>
      </c>
      <c r="G498" s="255"/>
      <c r="H498" s="258">
        <v>172.16300000000001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80</v>
      </c>
      <c r="AY498" s="264" t="s">
        <v>202</v>
      </c>
    </row>
    <row r="499" s="2" customFormat="1" ht="24.15" customHeight="1">
      <c r="A499" s="40"/>
      <c r="B499" s="41"/>
      <c r="C499" s="230" t="s">
        <v>977</v>
      </c>
      <c r="D499" s="230" t="s">
        <v>204</v>
      </c>
      <c r="E499" s="231" t="s">
        <v>1523</v>
      </c>
      <c r="F499" s="232" t="s">
        <v>1524</v>
      </c>
      <c r="G499" s="233" t="s">
        <v>254</v>
      </c>
      <c r="H499" s="234">
        <v>111.40600000000001</v>
      </c>
      <c r="I499" s="235"/>
      <c r="J499" s="236">
        <f>ROUND(I499*H499,2)</f>
        <v>0</v>
      </c>
      <c r="K499" s="232" t="s">
        <v>208</v>
      </c>
      <c r="L499" s="46"/>
      <c r="M499" s="237" t="s">
        <v>1</v>
      </c>
      <c r="N499" s="238" t="s">
        <v>38</v>
      </c>
      <c r="O499" s="93"/>
      <c r="P499" s="239">
        <f>O499*H499</f>
        <v>0</v>
      </c>
      <c r="Q499" s="239">
        <v>0.00039825</v>
      </c>
      <c r="R499" s="239">
        <f>Q499*H499</f>
        <v>0.044367439500000001</v>
      </c>
      <c r="S499" s="239">
        <v>0</v>
      </c>
      <c r="T499" s="24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1" t="s">
        <v>317</v>
      </c>
      <c r="AT499" s="241" t="s">
        <v>204</v>
      </c>
      <c r="AU499" s="241" t="s">
        <v>82</v>
      </c>
      <c r="AY499" s="19" t="s">
        <v>202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80</v>
      </c>
      <c r="BK499" s="242">
        <f>ROUND(I499*H499,2)</f>
        <v>0</v>
      </c>
      <c r="BL499" s="19" t="s">
        <v>317</v>
      </c>
      <c r="BM499" s="241" t="s">
        <v>3177</v>
      </c>
    </row>
    <row r="500" s="13" customFormat="1">
      <c r="A500" s="13"/>
      <c r="B500" s="243"/>
      <c r="C500" s="244"/>
      <c r="D500" s="245" t="s">
        <v>211</v>
      </c>
      <c r="E500" s="246" t="s">
        <v>1</v>
      </c>
      <c r="F500" s="247" t="s">
        <v>3158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211</v>
      </c>
      <c r="AU500" s="253" t="s">
        <v>82</v>
      </c>
      <c r="AV500" s="13" t="s">
        <v>80</v>
      </c>
      <c r="AW500" s="13" t="s">
        <v>30</v>
      </c>
      <c r="AX500" s="13" t="s">
        <v>73</v>
      </c>
      <c r="AY500" s="253" t="s">
        <v>202</v>
      </c>
    </row>
    <row r="501" s="14" customFormat="1">
      <c r="A501" s="14"/>
      <c r="B501" s="254"/>
      <c r="C501" s="255"/>
      <c r="D501" s="245" t="s">
        <v>211</v>
      </c>
      <c r="E501" s="256" t="s">
        <v>1</v>
      </c>
      <c r="F501" s="257" t="s">
        <v>3159</v>
      </c>
      <c r="G501" s="255"/>
      <c r="H501" s="258">
        <v>7.75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211</v>
      </c>
      <c r="AU501" s="264" t="s">
        <v>82</v>
      </c>
      <c r="AV501" s="14" t="s">
        <v>82</v>
      </c>
      <c r="AW501" s="14" t="s">
        <v>30</v>
      </c>
      <c r="AX501" s="14" t="s">
        <v>73</v>
      </c>
      <c r="AY501" s="264" t="s">
        <v>202</v>
      </c>
    </row>
    <row r="502" s="13" customFormat="1">
      <c r="A502" s="13"/>
      <c r="B502" s="243"/>
      <c r="C502" s="244"/>
      <c r="D502" s="245" t="s">
        <v>211</v>
      </c>
      <c r="E502" s="246" t="s">
        <v>1</v>
      </c>
      <c r="F502" s="247" t="s">
        <v>3160</v>
      </c>
      <c r="G502" s="244"/>
      <c r="H502" s="246" t="s">
        <v>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211</v>
      </c>
      <c r="AU502" s="253" t="s">
        <v>82</v>
      </c>
      <c r="AV502" s="13" t="s">
        <v>80</v>
      </c>
      <c r="AW502" s="13" t="s">
        <v>30</v>
      </c>
      <c r="AX502" s="13" t="s">
        <v>73</v>
      </c>
      <c r="AY502" s="253" t="s">
        <v>202</v>
      </c>
    </row>
    <row r="503" s="14" customFormat="1">
      <c r="A503" s="14"/>
      <c r="B503" s="254"/>
      <c r="C503" s="255"/>
      <c r="D503" s="245" t="s">
        <v>211</v>
      </c>
      <c r="E503" s="256" t="s">
        <v>1</v>
      </c>
      <c r="F503" s="257" t="s">
        <v>3161</v>
      </c>
      <c r="G503" s="255"/>
      <c r="H503" s="258">
        <v>28.25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211</v>
      </c>
      <c r="AU503" s="264" t="s">
        <v>82</v>
      </c>
      <c r="AV503" s="14" t="s">
        <v>82</v>
      </c>
      <c r="AW503" s="14" t="s">
        <v>30</v>
      </c>
      <c r="AX503" s="14" t="s">
        <v>73</v>
      </c>
      <c r="AY503" s="264" t="s">
        <v>202</v>
      </c>
    </row>
    <row r="504" s="13" customFormat="1">
      <c r="A504" s="13"/>
      <c r="B504" s="243"/>
      <c r="C504" s="244"/>
      <c r="D504" s="245" t="s">
        <v>211</v>
      </c>
      <c r="E504" s="246" t="s">
        <v>1</v>
      </c>
      <c r="F504" s="247" t="s">
        <v>3162</v>
      </c>
      <c r="G504" s="244"/>
      <c r="H504" s="246" t="s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211</v>
      </c>
      <c r="AU504" s="253" t="s">
        <v>82</v>
      </c>
      <c r="AV504" s="13" t="s">
        <v>80</v>
      </c>
      <c r="AW504" s="13" t="s">
        <v>30</v>
      </c>
      <c r="AX504" s="13" t="s">
        <v>73</v>
      </c>
      <c r="AY504" s="253" t="s">
        <v>202</v>
      </c>
    </row>
    <row r="505" s="14" customFormat="1">
      <c r="A505" s="14"/>
      <c r="B505" s="254"/>
      <c r="C505" s="255"/>
      <c r="D505" s="245" t="s">
        <v>211</v>
      </c>
      <c r="E505" s="256" t="s">
        <v>1</v>
      </c>
      <c r="F505" s="257" t="s">
        <v>3163</v>
      </c>
      <c r="G505" s="255"/>
      <c r="H505" s="258">
        <v>7.6280000000000001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211</v>
      </c>
      <c r="AU505" s="264" t="s">
        <v>82</v>
      </c>
      <c r="AV505" s="14" t="s">
        <v>82</v>
      </c>
      <c r="AW505" s="14" t="s">
        <v>30</v>
      </c>
      <c r="AX505" s="14" t="s">
        <v>73</v>
      </c>
      <c r="AY505" s="264" t="s">
        <v>202</v>
      </c>
    </row>
    <row r="506" s="14" customFormat="1">
      <c r="A506" s="14"/>
      <c r="B506" s="254"/>
      <c r="C506" s="255"/>
      <c r="D506" s="245" t="s">
        <v>211</v>
      </c>
      <c r="E506" s="256" t="s">
        <v>1</v>
      </c>
      <c r="F506" s="257" t="s">
        <v>3164</v>
      </c>
      <c r="G506" s="255"/>
      <c r="H506" s="258">
        <v>5.4749999999999996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211</v>
      </c>
      <c r="AU506" s="264" t="s">
        <v>82</v>
      </c>
      <c r="AV506" s="14" t="s">
        <v>82</v>
      </c>
      <c r="AW506" s="14" t="s">
        <v>30</v>
      </c>
      <c r="AX506" s="14" t="s">
        <v>73</v>
      </c>
      <c r="AY506" s="264" t="s">
        <v>202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3165</v>
      </c>
      <c r="G507" s="255"/>
      <c r="H507" s="258">
        <v>6.5999999999999996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6" customFormat="1">
      <c r="A508" s="16"/>
      <c r="B508" s="276"/>
      <c r="C508" s="277"/>
      <c r="D508" s="245" t="s">
        <v>211</v>
      </c>
      <c r="E508" s="278" t="s">
        <v>1</v>
      </c>
      <c r="F508" s="279" t="s">
        <v>241</v>
      </c>
      <c r="G508" s="277"/>
      <c r="H508" s="280">
        <v>55.703000000000003</v>
      </c>
      <c r="I508" s="281"/>
      <c r="J508" s="277"/>
      <c r="K508" s="277"/>
      <c r="L508" s="282"/>
      <c r="M508" s="283"/>
      <c r="N508" s="284"/>
      <c r="O508" s="284"/>
      <c r="P508" s="284"/>
      <c r="Q508" s="284"/>
      <c r="R508" s="284"/>
      <c r="S508" s="284"/>
      <c r="T508" s="285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86" t="s">
        <v>211</v>
      </c>
      <c r="AU508" s="286" t="s">
        <v>82</v>
      </c>
      <c r="AV508" s="16" t="s">
        <v>90</v>
      </c>
      <c r="AW508" s="16" t="s">
        <v>30</v>
      </c>
      <c r="AX508" s="16" t="s">
        <v>73</v>
      </c>
      <c r="AY508" s="286" t="s">
        <v>202</v>
      </c>
    </row>
    <row r="509" s="13" customFormat="1">
      <c r="A509" s="13"/>
      <c r="B509" s="243"/>
      <c r="C509" s="244"/>
      <c r="D509" s="245" t="s">
        <v>211</v>
      </c>
      <c r="E509" s="246" t="s">
        <v>1</v>
      </c>
      <c r="F509" s="247" t="s">
        <v>1950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211</v>
      </c>
      <c r="AU509" s="253" t="s">
        <v>82</v>
      </c>
      <c r="AV509" s="13" t="s">
        <v>80</v>
      </c>
      <c r="AW509" s="13" t="s">
        <v>30</v>
      </c>
      <c r="AX509" s="13" t="s">
        <v>73</v>
      </c>
      <c r="AY509" s="253" t="s">
        <v>202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3178</v>
      </c>
      <c r="G510" s="255"/>
      <c r="H510" s="258">
        <v>55.703000000000003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73</v>
      </c>
      <c r="AY510" s="264" t="s">
        <v>202</v>
      </c>
    </row>
    <row r="511" s="15" customFormat="1">
      <c r="A511" s="15"/>
      <c r="B511" s="265"/>
      <c r="C511" s="266"/>
      <c r="D511" s="245" t="s">
        <v>211</v>
      </c>
      <c r="E511" s="267" t="s">
        <v>1</v>
      </c>
      <c r="F511" s="268" t="s">
        <v>222</v>
      </c>
      <c r="G511" s="266"/>
      <c r="H511" s="269">
        <v>111.40600000000001</v>
      </c>
      <c r="I511" s="270"/>
      <c r="J511" s="266"/>
      <c r="K511" s="266"/>
      <c r="L511" s="271"/>
      <c r="M511" s="272"/>
      <c r="N511" s="273"/>
      <c r="O511" s="273"/>
      <c r="P511" s="273"/>
      <c r="Q511" s="273"/>
      <c r="R511" s="273"/>
      <c r="S511" s="273"/>
      <c r="T511" s="27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5" t="s">
        <v>211</v>
      </c>
      <c r="AU511" s="275" t="s">
        <v>82</v>
      </c>
      <c r="AV511" s="15" t="s">
        <v>209</v>
      </c>
      <c r="AW511" s="15" t="s">
        <v>30</v>
      </c>
      <c r="AX511" s="15" t="s">
        <v>80</v>
      </c>
      <c r="AY511" s="275" t="s">
        <v>202</v>
      </c>
    </row>
    <row r="512" s="2" customFormat="1" ht="49.05" customHeight="1">
      <c r="A512" s="40"/>
      <c r="B512" s="41"/>
      <c r="C512" s="287" t="s">
        <v>981</v>
      </c>
      <c r="D512" s="287" t="s">
        <v>534</v>
      </c>
      <c r="E512" s="288" t="s">
        <v>3173</v>
      </c>
      <c r="F512" s="289" t="s">
        <v>3174</v>
      </c>
      <c r="G512" s="290" t="s">
        <v>254</v>
      </c>
      <c r="H512" s="291">
        <v>136.02699999999999</v>
      </c>
      <c r="I512" s="292"/>
      <c r="J512" s="293">
        <f>ROUND(I512*H512,2)</f>
        <v>0</v>
      </c>
      <c r="K512" s="289" t="s">
        <v>208</v>
      </c>
      <c r="L512" s="294"/>
      <c r="M512" s="295" t="s">
        <v>1</v>
      </c>
      <c r="N512" s="296" t="s">
        <v>38</v>
      </c>
      <c r="O512" s="93"/>
      <c r="P512" s="239">
        <f>O512*H512</f>
        <v>0</v>
      </c>
      <c r="Q512" s="239">
        <v>0.0053</v>
      </c>
      <c r="R512" s="239">
        <f>Q512*H512</f>
        <v>0.72094309999999995</v>
      </c>
      <c r="S512" s="239">
        <v>0</v>
      </c>
      <c r="T512" s="240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1" t="s">
        <v>442</v>
      </c>
      <c r="AT512" s="241" t="s">
        <v>534</v>
      </c>
      <c r="AU512" s="241" t="s">
        <v>82</v>
      </c>
      <c r="AY512" s="19" t="s">
        <v>202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9" t="s">
        <v>80</v>
      </c>
      <c r="BK512" s="242">
        <f>ROUND(I512*H512,2)</f>
        <v>0</v>
      </c>
      <c r="BL512" s="19" t="s">
        <v>317</v>
      </c>
      <c r="BM512" s="241" t="s">
        <v>3179</v>
      </c>
    </row>
    <row r="513" s="14" customFormat="1">
      <c r="A513" s="14"/>
      <c r="B513" s="254"/>
      <c r="C513" s="255"/>
      <c r="D513" s="245" t="s">
        <v>211</v>
      </c>
      <c r="E513" s="256" t="s">
        <v>1</v>
      </c>
      <c r="F513" s="257" t="s">
        <v>3180</v>
      </c>
      <c r="G513" s="255"/>
      <c r="H513" s="258">
        <v>136.02699999999999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4" t="s">
        <v>211</v>
      </c>
      <c r="AU513" s="264" t="s">
        <v>82</v>
      </c>
      <c r="AV513" s="14" t="s">
        <v>82</v>
      </c>
      <c r="AW513" s="14" t="s">
        <v>30</v>
      </c>
      <c r="AX513" s="14" t="s">
        <v>80</v>
      </c>
      <c r="AY513" s="264" t="s">
        <v>202</v>
      </c>
    </row>
    <row r="514" s="2" customFormat="1" ht="24.15" customHeight="1">
      <c r="A514" s="40"/>
      <c r="B514" s="41"/>
      <c r="C514" s="230" t="s">
        <v>986</v>
      </c>
      <c r="D514" s="230" t="s">
        <v>204</v>
      </c>
      <c r="E514" s="231" t="s">
        <v>3181</v>
      </c>
      <c r="F514" s="232" t="s">
        <v>3182</v>
      </c>
      <c r="G514" s="233" t="s">
        <v>254</v>
      </c>
      <c r="H514" s="234">
        <v>20.25</v>
      </c>
      <c r="I514" s="235"/>
      <c r="J514" s="236">
        <f>ROUND(I514*H514,2)</f>
        <v>0</v>
      </c>
      <c r="K514" s="232" t="s">
        <v>208</v>
      </c>
      <c r="L514" s="46"/>
      <c r="M514" s="237" t="s">
        <v>1</v>
      </c>
      <c r="N514" s="238" t="s">
        <v>38</v>
      </c>
      <c r="O514" s="93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1" t="s">
        <v>317</v>
      </c>
      <c r="AT514" s="241" t="s">
        <v>204</v>
      </c>
      <c r="AU514" s="241" t="s">
        <v>82</v>
      </c>
      <c r="AY514" s="19" t="s">
        <v>202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9" t="s">
        <v>80</v>
      </c>
      <c r="BK514" s="242">
        <f>ROUND(I514*H514,2)</f>
        <v>0</v>
      </c>
      <c r="BL514" s="19" t="s">
        <v>317</v>
      </c>
      <c r="BM514" s="241" t="s">
        <v>3183</v>
      </c>
    </row>
    <row r="515" s="13" customFormat="1">
      <c r="A515" s="13"/>
      <c r="B515" s="243"/>
      <c r="C515" s="244"/>
      <c r="D515" s="245" t="s">
        <v>211</v>
      </c>
      <c r="E515" s="246" t="s">
        <v>1</v>
      </c>
      <c r="F515" s="247" t="s">
        <v>3184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211</v>
      </c>
      <c r="AU515" s="253" t="s">
        <v>82</v>
      </c>
      <c r="AV515" s="13" t="s">
        <v>80</v>
      </c>
      <c r="AW515" s="13" t="s">
        <v>30</v>
      </c>
      <c r="AX515" s="13" t="s">
        <v>73</v>
      </c>
      <c r="AY515" s="253" t="s">
        <v>202</v>
      </c>
    </row>
    <row r="516" s="14" customFormat="1">
      <c r="A516" s="14"/>
      <c r="B516" s="254"/>
      <c r="C516" s="255"/>
      <c r="D516" s="245" t="s">
        <v>211</v>
      </c>
      <c r="E516" s="256" t="s">
        <v>1</v>
      </c>
      <c r="F516" s="257" t="s">
        <v>3185</v>
      </c>
      <c r="G516" s="255"/>
      <c r="H516" s="258">
        <v>6.75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211</v>
      </c>
      <c r="AU516" s="264" t="s">
        <v>82</v>
      </c>
      <c r="AV516" s="14" t="s">
        <v>82</v>
      </c>
      <c r="AW516" s="14" t="s">
        <v>30</v>
      </c>
      <c r="AX516" s="14" t="s">
        <v>73</v>
      </c>
      <c r="AY516" s="264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2954</v>
      </c>
      <c r="G517" s="255"/>
      <c r="H517" s="258">
        <v>4.5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4" customFormat="1">
      <c r="A518" s="14"/>
      <c r="B518" s="254"/>
      <c r="C518" s="255"/>
      <c r="D518" s="245" t="s">
        <v>211</v>
      </c>
      <c r="E518" s="256" t="s">
        <v>1</v>
      </c>
      <c r="F518" s="257" t="s">
        <v>2955</v>
      </c>
      <c r="G518" s="255"/>
      <c r="H518" s="258">
        <v>4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211</v>
      </c>
      <c r="AU518" s="264" t="s">
        <v>82</v>
      </c>
      <c r="AV518" s="14" t="s">
        <v>82</v>
      </c>
      <c r="AW518" s="14" t="s">
        <v>30</v>
      </c>
      <c r="AX518" s="14" t="s">
        <v>73</v>
      </c>
      <c r="AY518" s="264" t="s">
        <v>202</v>
      </c>
    </row>
    <row r="519" s="14" customFormat="1">
      <c r="A519" s="14"/>
      <c r="B519" s="254"/>
      <c r="C519" s="255"/>
      <c r="D519" s="245" t="s">
        <v>211</v>
      </c>
      <c r="E519" s="256" t="s">
        <v>1</v>
      </c>
      <c r="F519" s="257" t="s">
        <v>2956</v>
      </c>
      <c r="G519" s="255"/>
      <c r="H519" s="258">
        <v>5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211</v>
      </c>
      <c r="AU519" s="264" t="s">
        <v>82</v>
      </c>
      <c r="AV519" s="14" t="s">
        <v>82</v>
      </c>
      <c r="AW519" s="14" t="s">
        <v>30</v>
      </c>
      <c r="AX519" s="14" t="s">
        <v>73</v>
      </c>
      <c r="AY519" s="264" t="s">
        <v>202</v>
      </c>
    </row>
    <row r="520" s="15" customFormat="1">
      <c r="A520" s="15"/>
      <c r="B520" s="265"/>
      <c r="C520" s="266"/>
      <c r="D520" s="245" t="s">
        <v>211</v>
      </c>
      <c r="E520" s="267" t="s">
        <v>1</v>
      </c>
      <c r="F520" s="268" t="s">
        <v>222</v>
      </c>
      <c r="G520" s="266"/>
      <c r="H520" s="269">
        <v>20.25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211</v>
      </c>
      <c r="AU520" s="275" t="s">
        <v>82</v>
      </c>
      <c r="AV520" s="15" t="s">
        <v>209</v>
      </c>
      <c r="AW520" s="15" t="s">
        <v>30</v>
      </c>
      <c r="AX520" s="15" t="s">
        <v>80</v>
      </c>
      <c r="AY520" s="275" t="s">
        <v>202</v>
      </c>
    </row>
    <row r="521" s="2" customFormat="1" ht="24.15" customHeight="1">
      <c r="A521" s="40"/>
      <c r="B521" s="41"/>
      <c r="C521" s="287" t="s">
        <v>989</v>
      </c>
      <c r="D521" s="287" t="s">
        <v>534</v>
      </c>
      <c r="E521" s="288" t="s">
        <v>3186</v>
      </c>
      <c r="F521" s="289" t="s">
        <v>3187</v>
      </c>
      <c r="G521" s="290" t="s">
        <v>254</v>
      </c>
      <c r="H521" s="291">
        <v>23.600999999999999</v>
      </c>
      <c r="I521" s="292"/>
      <c r="J521" s="293">
        <f>ROUND(I521*H521,2)</f>
        <v>0</v>
      </c>
      <c r="K521" s="289" t="s">
        <v>208</v>
      </c>
      <c r="L521" s="294"/>
      <c r="M521" s="295" t="s">
        <v>1</v>
      </c>
      <c r="N521" s="296" t="s">
        <v>38</v>
      </c>
      <c r="O521" s="93"/>
      <c r="P521" s="239">
        <f>O521*H521</f>
        <v>0</v>
      </c>
      <c r="Q521" s="239">
        <v>0.00029999999999999997</v>
      </c>
      <c r="R521" s="239">
        <f>Q521*H521</f>
        <v>0.0070802999999999994</v>
      </c>
      <c r="S521" s="239">
        <v>0</v>
      </c>
      <c r="T521" s="24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1" t="s">
        <v>442</v>
      </c>
      <c r="AT521" s="241" t="s">
        <v>534</v>
      </c>
      <c r="AU521" s="241" t="s">
        <v>82</v>
      </c>
      <c r="AY521" s="19" t="s">
        <v>202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9" t="s">
        <v>80</v>
      </c>
      <c r="BK521" s="242">
        <f>ROUND(I521*H521,2)</f>
        <v>0</v>
      </c>
      <c r="BL521" s="19" t="s">
        <v>317</v>
      </c>
      <c r="BM521" s="241" t="s">
        <v>3188</v>
      </c>
    </row>
    <row r="522" s="14" customFormat="1">
      <c r="A522" s="14"/>
      <c r="B522" s="254"/>
      <c r="C522" s="255"/>
      <c r="D522" s="245" t="s">
        <v>211</v>
      </c>
      <c r="E522" s="256" t="s">
        <v>1</v>
      </c>
      <c r="F522" s="257" t="s">
        <v>3189</v>
      </c>
      <c r="G522" s="255"/>
      <c r="H522" s="258">
        <v>23.600999999999999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211</v>
      </c>
      <c r="AU522" s="264" t="s">
        <v>82</v>
      </c>
      <c r="AV522" s="14" t="s">
        <v>82</v>
      </c>
      <c r="AW522" s="14" t="s">
        <v>30</v>
      </c>
      <c r="AX522" s="14" t="s">
        <v>80</v>
      </c>
      <c r="AY522" s="264" t="s">
        <v>202</v>
      </c>
    </row>
    <row r="523" s="2" customFormat="1" ht="33" customHeight="1">
      <c r="A523" s="40"/>
      <c r="B523" s="41"/>
      <c r="C523" s="230" t="s">
        <v>996</v>
      </c>
      <c r="D523" s="230" t="s">
        <v>204</v>
      </c>
      <c r="E523" s="231" t="s">
        <v>3190</v>
      </c>
      <c r="F523" s="232" t="s">
        <v>3191</v>
      </c>
      <c r="G523" s="233" t="s">
        <v>2365</v>
      </c>
      <c r="H523" s="301"/>
      <c r="I523" s="235"/>
      <c r="J523" s="236">
        <f>ROUND(I523*H523,2)</f>
        <v>0</v>
      </c>
      <c r="K523" s="232" t="s">
        <v>208</v>
      </c>
      <c r="L523" s="46"/>
      <c r="M523" s="237" t="s">
        <v>1</v>
      </c>
      <c r="N523" s="238" t="s">
        <v>38</v>
      </c>
      <c r="O523" s="93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1" t="s">
        <v>317</v>
      </c>
      <c r="AT523" s="241" t="s">
        <v>204</v>
      </c>
      <c r="AU523" s="241" t="s">
        <v>82</v>
      </c>
      <c r="AY523" s="19" t="s">
        <v>202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9" t="s">
        <v>80</v>
      </c>
      <c r="BK523" s="242">
        <f>ROUND(I523*H523,2)</f>
        <v>0</v>
      </c>
      <c r="BL523" s="19" t="s">
        <v>317</v>
      </c>
      <c r="BM523" s="241" t="s">
        <v>3192</v>
      </c>
    </row>
    <row r="524" s="12" customFormat="1" ht="22.8" customHeight="1">
      <c r="A524" s="12"/>
      <c r="B524" s="214"/>
      <c r="C524" s="215"/>
      <c r="D524" s="216" t="s">
        <v>72</v>
      </c>
      <c r="E524" s="228" t="s">
        <v>1553</v>
      </c>
      <c r="F524" s="228" t="s">
        <v>1554</v>
      </c>
      <c r="G524" s="215"/>
      <c r="H524" s="215"/>
      <c r="I524" s="218"/>
      <c r="J524" s="229">
        <f>BK524</f>
        <v>0</v>
      </c>
      <c r="K524" s="215"/>
      <c r="L524" s="220"/>
      <c r="M524" s="221"/>
      <c r="N524" s="222"/>
      <c r="O524" s="222"/>
      <c r="P524" s="223">
        <f>SUM(P525:P583)</f>
        <v>0</v>
      </c>
      <c r="Q524" s="222"/>
      <c r="R524" s="223">
        <f>SUM(R525:R583)</f>
        <v>1.0373364600000001</v>
      </c>
      <c r="S524" s="222"/>
      <c r="T524" s="224">
        <f>SUM(T525:T583)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5" t="s">
        <v>82</v>
      </c>
      <c r="AT524" s="226" t="s">
        <v>72</v>
      </c>
      <c r="AU524" s="226" t="s">
        <v>80</v>
      </c>
      <c r="AY524" s="225" t="s">
        <v>202</v>
      </c>
      <c r="BK524" s="227">
        <f>SUM(BK525:BK583)</f>
        <v>0</v>
      </c>
    </row>
    <row r="525" s="2" customFormat="1" ht="24.15" customHeight="1">
      <c r="A525" s="40"/>
      <c r="B525" s="41"/>
      <c r="C525" s="230" t="s">
        <v>1004</v>
      </c>
      <c r="D525" s="230" t="s">
        <v>204</v>
      </c>
      <c r="E525" s="231" t="s">
        <v>1589</v>
      </c>
      <c r="F525" s="232" t="s">
        <v>1590</v>
      </c>
      <c r="G525" s="233" t="s">
        <v>254</v>
      </c>
      <c r="H525" s="234">
        <v>58.909999999999997</v>
      </c>
      <c r="I525" s="235"/>
      <c r="J525" s="236">
        <f>ROUND(I525*H525,2)</f>
        <v>0</v>
      </c>
      <c r="K525" s="232" t="s">
        <v>208</v>
      </c>
      <c r="L525" s="46"/>
      <c r="M525" s="237" t="s">
        <v>1</v>
      </c>
      <c r="N525" s="238" t="s">
        <v>38</v>
      </c>
      <c r="O525" s="93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1" t="s">
        <v>317</v>
      </c>
      <c r="AT525" s="241" t="s">
        <v>204</v>
      </c>
      <c r="AU525" s="241" t="s">
        <v>82</v>
      </c>
      <c r="AY525" s="19" t="s">
        <v>202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9" t="s">
        <v>80</v>
      </c>
      <c r="BK525" s="242">
        <f>ROUND(I525*H525,2)</f>
        <v>0</v>
      </c>
      <c r="BL525" s="19" t="s">
        <v>317</v>
      </c>
      <c r="BM525" s="241" t="s">
        <v>3193</v>
      </c>
    </row>
    <row r="526" s="13" customFormat="1">
      <c r="A526" s="13"/>
      <c r="B526" s="243"/>
      <c r="C526" s="244"/>
      <c r="D526" s="245" t="s">
        <v>211</v>
      </c>
      <c r="E526" s="246" t="s">
        <v>1</v>
      </c>
      <c r="F526" s="247" t="s">
        <v>3112</v>
      </c>
      <c r="G526" s="244"/>
      <c r="H526" s="246" t="s">
        <v>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211</v>
      </c>
      <c r="AU526" s="253" t="s">
        <v>82</v>
      </c>
      <c r="AV526" s="13" t="s">
        <v>80</v>
      </c>
      <c r="AW526" s="13" t="s">
        <v>30</v>
      </c>
      <c r="AX526" s="13" t="s">
        <v>73</v>
      </c>
      <c r="AY526" s="253" t="s">
        <v>202</v>
      </c>
    </row>
    <row r="527" s="13" customFormat="1">
      <c r="A527" s="13"/>
      <c r="B527" s="243"/>
      <c r="C527" s="244"/>
      <c r="D527" s="245" t="s">
        <v>211</v>
      </c>
      <c r="E527" s="246" t="s">
        <v>1</v>
      </c>
      <c r="F527" s="247" t="s">
        <v>3024</v>
      </c>
      <c r="G527" s="244"/>
      <c r="H527" s="246" t="s">
        <v>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211</v>
      </c>
      <c r="AU527" s="253" t="s">
        <v>82</v>
      </c>
      <c r="AV527" s="13" t="s">
        <v>80</v>
      </c>
      <c r="AW527" s="13" t="s">
        <v>30</v>
      </c>
      <c r="AX527" s="13" t="s">
        <v>73</v>
      </c>
      <c r="AY527" s="253" t="s">
        <v>202</v>
      </c>
    </row>
    <row r="528" s="14" customFormat="1">
      <c r="A528" s="14"/>
      <c r="B528" s="254"/>
      <c r="C528" s="255"/>
      <c r="D528" s="245" t="s">
        <v>211</v>
      </c>
      <c r="E528" s="256" t="s">
        <v>1</v>
      </c>
      <c r="F528" s="257" t="s">
        <v>3107</v>
      </c>
      <c r="G528" s="255"/>
      <c r="H528" s="258">
        <v>57.149999999999999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211</v>
      </c>
      <c r="AU528" s="264" t="s">
        <v>82</v>
      </c>
      <c r="AV528" s="14" t="s">
        <v>82</v>
      </c>
      <c r="AW528" s="14" t="s">
        <v>30</v>
      </c>
      <c r="AX528" s="14" t="s">
        <v>73</v>
      </c>
      <c r="AY528" s="264" t="s">
        <v>202</v>
      </c>
    </row>
    <row r="529" s="13" customFormat="1">
      <c r="A529" s="13"/>
      <c r="B529" s="243"/>
      <c r="C529" s="244"/>
      <c r="D529" s="245" t="s">
        <v>211</v>
      </c>
      <c r="E529" s="246" t="s">
        <v>1</v>
      </c>
      <c r="F529" s="247" t="s">
        <v>3194</v>
      </c>
      <c r="G529" s="244"/>
      <c r="H529" s="246" t="s">
        <v>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211</v>
      </c>
      <c r="AU529" s="253" t="s">
        <v>82</v>
      </c>
      <c r="AV529" s="13" t="s">
        <v>80</v>
      </c>
      <c r="AW529" s="13" t="s">
        <v>30</v>
      </c>
      <c r="AX529" s="13" t="s">
        <v>73</v>
      </c>
      <c r="AY529" s="253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3195</v>
      </c>
      <c r="G530" s="255"/>
      <c r="H530" s="258">
        <v>1.76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5" customFormat="1">
      <c r="A531" s="15"/>
      <c r="B531" s="265"/>
      <c r="C531" s="266"/>
      <c r="D531" s="245" t="s">
        <v>211</v>
      </c>
      <c r="E531" s="267" t="s">
        <v>1</v>
      </c>
      <c r="F531" s="268" t="s">
        <v>222</v>
      </c>
      <c r="G531" s="266"/>
      <c r="H531" s="269">
        <v>58.909999999999997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5" t="s">
        <v>211</v>
      </c>
      <c r="AU531" s="275" t="s">
        <v>82</v>
      </c>
      <c r="AV531" s="15" t="s">
        <v>209</v>
      </c>
      <c r="AW531" s="15" t="s">
        <v>30</v>
      </c>
      <c r="AX531" s="15" t="s">
        <v>80</v>
      </c>
      <c r="AY531" s="275" t="s">
        <v>202</v>
      </c>
    </row>
    <row r="532" s="2" customFormat="1" ht="24.15" customHeight="1">
      <c r="A532" s="40"/>
      <c r="B532" s="41"/>
      <c r="C532" s="287" t="s">
        <v>1009</v>
      </c>
      <c r="D532" s="287" t="s">
        <v>534</v>
      </c>
      <c r="E532" s="288" t="s">
        <v>3196</v>
      </c>
      <c r="F532" s="289" t="s">
        <v>3197</v>
      </c>
      <c r="G532" s="290" t="s">
        <v>254</v>
      </c>
      <c r="H532" s="291">
        <v>60.008000000000003</v>
      </c>
      <c r="I532" s="292"/>
      <c r="J532" s="293">
        <f>ROUND(I532*H532,2)</f>
        <v>0</v>
      </c>
      <c r="K532" s="289" t="s">
        <v>208</v>
      </c>
      <c r="L532" s="294"/>
      <c r="M532" s="295" t="s">
        <v>1</v>
      </c>
      <c r="N532" s="296" t="s">
        <v>38</v>
      </c>
      <c r="O532" s="93"/>
      <c r="P532" s="239">
        <f>O532*H532</f>
        <v>0</v>
      </c>
      <c r="Q532" s="239">
        <v>0.00175</v>
      </c>
      <c r="R532" s="239">
        <f>Q532*H532</f>
        <v>0.10501400000000001</v>
      </c>
      <c r="S532" s="239">
        <v>0</v>
      </c>
      <c r="T532" s="24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1" t="s">
        <v>442</v>
      </c>
      <c r="AT532" s="241" t="s">
        <v>534</v>
      </c>
      <c r="AU532" s="241" t="s">
        <v>82</v>
      </c>
      <c r="AY532" s="19" t="s">
        <v>202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9" t="s">
        <v>80</v>
      </c>
      <c r="BK532" s="242">
        <f>ROUND(I532*H532,2)</f>
        <v>0</v>
      </c>
      <c r="BL532" s="19" t="s">
        <v>317</v>
      </c>
      <c r="BM532" s="241" t="s">
        <v>3198</v>
      </c>
    </row>
    <row r="533" s="13" customFormat="1">
      <c r="A533" s="13"/>
      <c r="B533" s="243"/>
      <c r="C533" s="244"/>
      <c r="D533" s="245" t="s">
        <v>211</v>
      </c>
      <c r="E533" s="246" t="s">
        <v>1</v>
      </c>
      <c r="F533" s="247" t="s">
        <v>3112</v>
      </c>
      <c r="G533" s="244"/>
      <c r="H533" s="246" t="s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211</v>
      </c>
      <c r="AU533" s="253" t="s">
        <v>82</v>
      </c>
      <c r="AV533" s="13" t="s">
        <v>80</v>
      </c>
      <c r="AW533" s="13" t="s">
        <v>30</v>
      </c>
      <c r="AX533" s="13" t="s">
        <v>73</v>
      </c>
      <c r="AY533" s="253" t="s">
        <v>202</v>
      </c>
    </row>
    <row r="534" s="13" customFormat="1">
      <c r="A534" s="13"/>
      <c r="B534" s="243"/>
      <c r="C534" s="244"/>
      <c r="D534" s="245" t="s">
        <v>211</v>
      </c>
      <c r="E534" s="246" t="s">
        <v>1</v>
      </c>
      <c r="F534" s="247" t="s">
        <v>3024</v>
      </c>
      <c r="G534" s="244"/>
      <c r="H534" s="246" t="s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211</v>
      </c>
      <c r="AU534" s="253" t="s">
        <v>82</v>
      </c>
      <c r="AV534" s="13" t="s">
        <v>80</v>
      </c>
      <c r="AW534" s="13" t="s">
        <v>30</v>
      </c>
      <c r="AX534" s="13" t="s">
        <v>73</v>
      </c>
      <c r="AY534" s="253" t="s">
        <v>202</v>
      </c>
    </row>
    <row r="535" s="14" customFormat="1">
      <c r="A535" s="14"/>
      <c r="B535" s="254"/>
      <c r="C535" s="255"/>
      <c r="D535" s="245" t="s">
        <v>211</v>
      </c>
      <c r="E535" s="256" t="s">
        <v>1</v>
      </c>
      <c r="F535" s="257" t="s">
        <v>3107</v>
      </c>
      <c r="G535" s="255"/>
      <c r="H535" s="258">
        <v>57.149999999999999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211</v>
      </c>
      <c r="AU535" s="264" t="s">
        <v>82</v>
      </c>
      <c r="AV535" s="14" t="s">
        <v>82</v>
      </c>
      <c r="AW535" s="14" t="s">
        <v>30</v>
      </c>
      <c r="AX535" s="14" t="s">
        <v>73</v>
      </c>
      <c r="AY535" s="264" t="s">
        <v>202</v>
      </c>
    </row>
    <row r="536" s="14" customFormat="1">
      <c r="A536" s="14"/>
      <c r="B536" s="254"/>
      <c r="C536" s="255"/>
      <c r="D536" s="245" t="s">
        <v>211</v>
      </c>
      <c r="E536" s="256" t="s">
        <v>1</v>
      </c>
      <c r="F536" s="257" t="s">
        <v>3199</v>
      </c>
      <c r="G536" s="255"/>
      <c r="H536" s="258">
        <v>60.008000000000003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211</v>
      </c>
      <c r="AU536" s="264" t="s">
        <v>82</v>
      </c>
      <c r="AV536" s="14" t="s">
        <v>82</v>
      </c>
      <c r="AW536" s="14" t="s">
        <v>30</v>
      </c>
      <c r="AX536" s="14" t="s">
        <v>80</v>
      </c>
      <c r="AY536" s="264" t="s">
        <v>202</v>
      </c>
    </row>
    <row r="537" s="2" customFormat="1" ht="24.15" customHeight="1">
      <c r="A537" s="40"/>
      <c r="B537" s="41"/>
      <c r="C537" s="287" t="s">
        <v>1014</v>
      </c>
      <c r="D537" s="287" t="s">
        <v>534</v>
      </c>
      <c r="E537" s="288" t="s">
        <v>3200</v>
      </c>
      <c r="F537" s="289" t="s">
        <v>3201</v>
      </c>
      <c r="G537" s="290" t="s">
        <v>254</v>
      </c>
      <c r="H537" s="291">
        <v>1.76</v>
      </c>
      <c r="I537" s="292"/>
      <c r="J537" s="293">
        <f>ROUND(I537*H537,2)</f>
        <v>0</v>
      </c>
      <c r="K537" s="289" t="s">
        <v>208</v>
      </c>
      <c r="L537" s="294"/>
      <c r="M537" s="295" t="s">
        <v>1</v>
      </c>
      <c r="N537" s="296" t="s">
        <v>38</v>
      </c>
      <c r="O537" s="93"/>
      <c r="P537" s="239">
        <f>O537*H537</f>
        <v>0</v>
      </c>
      <c r="Q537" s="239">
        <v>0.0025000000000000001</v>
      </c>
      <c r="R537" s="239">
        <f>Q537*H537</f>
        <v>0.0044000000000000003</v>
      </c>
      <c r="S537" s="239">
        <v>0</v>
      </c>
      <c r="T537" s="24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1" t="s">
        <v>442</v>
      </c>
      <c r="AT537" s="241" t="s">
        <v>534</v>
      </c>
      <c r="AU537" s="241" t="s">
        <v>82</v>
      </c>
      <c r="AY537" s="19" t="s">
        <v>202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9" t="s">
        <v>80</v>
      </c>
      <c r="BK537" s="242">
        <f>ROUND(I537*H537,2)</f>
        <v>0</v>
      </c>
      <c r="BL537" s="19" t="s">
        <v>317</v>
      </c>
      <c r="BM537" s="241" t="s">
        <v>3202</v>
      </c>
    </row>
    <row r="538" s="13" customFormat="1">
      <c r="A538" s="13"/>
      <c r="B538" s="243"/>
      <c r="C538" s="244"/>
      <c r="D538" s="245" t="s">
        <v>211</v>
      </c>
      <c r="E538" s="246" t="s">
        <v>1</v>
      </c>
      <c r="F538" s="247" t="s">
        <v>3194</v>
      </c>
      <c r="G538" s="244"/>
      <c r="H538" s="246" t="s">
        <v>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211</v>
      </c>
      <c r="AU538" s="253" t="s">
        <v>82</v>
      </c>
      <c r="AV538" s="13" t="s">
        <v>80</v>
      </c>
      <c r="AW538" s="13" t="s">
        <v>30</v>
      </c>
      <c r="AX538" s="13" t="s">
        <v>73</v>
      </c>
      <c r="AY538" s="253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3195</v>
      </c>
      <c r="G539" s="255"/>
      <c r="H539" s="258">
        <v>1.76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80</v>
      </c>
      <c r="AY539" s="264" t="s">
        <v>202</v>
      </c>
    </row>
    <row r="540" s="2" customFormat="1" ht="24.15" customHeight="1">
      <c r="A540" s="40"/>
      <c r="B540" s="41"/>
      <c r="C540" s="287" t="s">
        <v>1020</v>
      </c>
      <c r="D540" s="287" t="s">
        <v>534</v>
      </c>
      <c r="E540" s="288" t="s">
        <v>3203</v>
      </c>
      <c r="F540" s="289" t="s">
        <v>3204</v>
      </c>
      <c r="G540" s="290" t="s">
        <v>254</v>
      </c>
      <c r="H540" s="291">
        <v>1.76</v>
      </c>
      <c r="I540" s="292"/>
      <c r="J540" s="293">
        <f>ROUND(I540*H540,2)</f>
        <v>0</v>
      </c>
      <c r="K540" s="289" t="s">
        <v>208</v>
      </c>
      <c r="L540" s="294"/>
      <c r="M540" s="295" t="s">
        <v>1</v>
      </c>
      <c r="N540" s="296" t="s">
        <v>38</v>
      </c>
      <c r="O540" s="93"/>
      <c r="P540" s="239">
        <f>O540*H540</f>
        <v>0</v>
      </c>
      <c r="Q540" s="239">
        <v>0.0037499999999999999</v>
      </c>
      <c r="R540" s="239">
        <f>Q540*H540</f>
        <v>0.0066</v>
      </c>
      <c r="S540" s="239">
        <v>0</v>
      </c>
      <c r="T540" s="24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1" t="s">
        <v>442</v>
      </c>
      <c r="AT540" s="241" t="s">
        <v>534</v>
      </c>
      <c r="AU540" s="241" t="s">
        <v>82</v>
      </c>
      <c r="AY540" s="19" t="s">
        <v>202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9" t="s">
        <v>80</v>
      </c>
      <c r="BK540" s="242">
        <f>ROUND(I540*H540,2)</f>
        <v>0</v>
      </c>
      <c r="BL540" s="19" t="s">
        <v>317</v>
      </c>
      <c r="BM540" s="241" t="s">
        <v>3205</v>
      </c>
    </row>
    <row r="541" s="2" customFormat="1" ht="24.15" customHeight="1">
      <c r="A541" s="40"/>
      <c r="B541" s="41"/>
      <c r="C541" s="287" t="s">
        <v>1024</v>
      </c>
      <c r="D541" s="287" t="s">
        <v>534</v>
      </c>
      <c r="E541" s="288" t="s">
        <v>3206</v>
      </c>
      <c r="F541" s="289" t="s">
        <v>3207</v>
      </c>
      <c r="G541" s="290" t="s">
        <v>254</v>
      </c>
      <c r="H541" s="291">
        <v>60.008000000000003</v>
      </c>
      <c r="I541" s="292"/>
      <c r="J541" s="293">
        <f>ROUND(I541*H541,2)</f>
        <v>0</v>
      </c>
      <c r="K541" s="289" t="s">
        <v>208</v>
      </c>
      <c r="L541" s="294"/>
      <c r="M541" s="295" t="s">
        <v>1</v>
      </c>
      <c r="N541" s="296" t="s">
        <v>38</v>
      </c>
      <c r="O541" s="93"/>
      <c r="P541" s="239">
        <f>O541*H541</f>
        <v>0</v>
      </c>
      <c r="Q541" s="239">
        <v>0.002</v>
      </c>
      <c r="R541" s="239">
        <f>Q541*H541</f>
        <v>0.12001600000000001</v>
      </c>
      <c r="S541" s="239">
        <v>0</v>
      </c>
      <c r="T541" s="24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1" t="s">
        <v>442</v>
      </c>
      <c r="AT541" s="241" t="s">
        <v>534</v>
      </c>
      <c r="AU541" s="241" t="s">
        <v>82</v>
      </c>
      <c r="AY541" s="19" t="s">
        <v>202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80</v>
      </c>
      <c r="BK541" s="242">
        <f>ROUND(I541*H541,2)</f>
        <v>0</v>
      </c>
      <c r="BL541" s="19" t="s">
        <v>317</v>
      </c>
      <c r="BM541" s="241" t="s">
        <v>3208</v>
      </c>
    </row>
    <row r="542" s="14" customFormat="1">
      <c r="A542" s="14"/>
      <c r="B542" s="254"/>
      <c r="C542" s="255"/>
      <c r="D542" s="245" t="s">
        <v>211</v>
      </c>
      <c r="E542" s="256" t="s">
        <v>1</v>
      </c>
      <c r="F542" s="257" t="s">
        <v>3199</v>
      </c>
      <c r="G542" s="255"/>
      <c r="H542" s="258">
        <v>60.008000000000003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4" t="s">
        <v>211</v>
      </c>
      <c r="AU542" s="264" t="s">
        <v>82</v>
      </c>
      <c r="AV542" s="14" t="s">
        <v>82</v>
      </c>
      <c r="AW542" s="14" t="s">
        <v>30</v>
      </c>
      <c r="AX542" s="14" t="s">
        <v>80</v>
      </c>
      <c r="AY542" s="264" t="s">
        <v>202</v>
      </c>
    </row>
    <row r="543" s="2" customFormat="1" ht="24.15" customHeight="1">
      <c r="A543" s="40"/>
      <c r="B543" s="41"/>
      <c r="C543" s="230" t="s">
        <v>1026</v>
      </c>
      <c r="D543" s="230" t="s">
        <v>204</v>
      </c>
      <c r="E543" s="231" t="s">
        <v>1656</v>
      </c>
      <c r="F543" s="232" t="s">
        <v>1657</v>
      </c>
      <c r="G543" s="233" t="s">
        <v>254</v>
      </c>
      <c r="H543" s="234">
        <v>6.7999999999999998</v>
      </c>
      <c r="I543" s="235"/>
      <c r="J543" s="236">
        <f>ROUND(I543*H543,2)</f>
        <v>0</v>
      </c>
      <c r="K543" s="232" t="s">
        <v>208</v>
      </c>
      <c r="L543" s="46"/>
      <c r="M543" s="237" t="s">
        <v>1</v>
      </c>
      <c r="N543" s="238" t="s">
        <v>38</v>
      </c>
      <c r="O543" s="93"/>
      <c r="P543" s="239">
        <f>O543*H543</f>
        <v>0</v>
      </c>
      <c r="Q543" s="239">
        <v>0.0060000000000000001</v>
      </c>
      <c r="R543" s="239">
        <f>Q543*H543</f>
        <v>0.040800000000000003</v>
      </c>
      <c r="S543" s="239">
        <v>0</v>
      </c>
      <c r="T543" s="240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1" t="s">
        <v>317</v>
      </c>
      <c r="AT543" s="241" t="s">
        <v>204</v>
      </c>
      <c r="AU543" s="241" t="s">
        <v>82</v>
      </c>
      <c r="AY543" s="19" t="s">
        <v>202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9" t="s">
        <v>80</v>
      </c>
      <c r="BK543" s="242">
        <f>ROUND(I543*H543,2)</f>
        <v>0</v>
      </c>
      <c r="BL543" s="19" t="s">
        <v>317</v>
      </c>
      <c r="BM543" s="241" t="s">
        <v>3209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3210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3211</v>
      </c>
      <c r="G545" s="255"/>
      <c r="H545" s="258">
        <v>6.7999999999999998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80</v>
      </c>
      <c r="AY545" s="264" t="s">
        <v>202</v>
      </c>
    </row>
    <row r="546" s="2" customFormat="1" ht="16.5" customHeight="1">
      <c r="A546" s="40"/>
      <c r="B546" s="41"/>
      <c r="C546" s="287" t="s">
        <v>1031</v>
      </c>
      <c r="D546" s="287" t="s">
        <v>534</v>
      </c>
      <c r="E546" s="288" t="s">
        <v>3212</v>
      </c>
      <c r="F546" s="289" t="s">
        <v>3213</v>
      </c>
      <c r="G546" s="290" t="s">
        <v>254</v>
      </c>
      <c r="H546" s="291">
        <v>7.1399999999999997</v>
      </c>
      <c r="I546" s="292"/>
      <c r="J546" s="293">
        <f>ROUND(I546*H546,2)</f>
        <v>0</v>
      </c>
      <c r="K546" s="289" t="s">
        <v>208</v>
      </c>
      <c r="L546" s="294"/>
      <c r="M546" s="295" t="s">
        <v>1</v>
      </c>
      <c r="N546" s="296" t="s">
        <v>38</v>
      </c>
      <c r="O546" s="93"/>
      <c r="P546" s="239">
        <f>O546*H546</f>
        <v>0</v>
      </c>
      <c r="Q546" s="239">
        <v>0.0016999999999999999</v>
      </c>
      <c r="R546" s="239">
        <f>Q546*H546</f>
        <v>0.012138</v>
      </c>
      <c r="S546" s="239">
        <v>0</v>
      </c>
      <c r="T546" s="24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1" t="s">
        <v>442</v>
      </c>
      <c r="AT546" s="241" t="s">
        <v>534</v>
      </c>
      <c r="AU546" s="241" t="s">
        <v>82</v>
      </c>
      <c r="AY546" s="19" t="s">
        <v>202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80</v>
      </c>
      <c r="BK546" s="242">
        <f>ROUND(I546*H546,2)</f>
        <v>0</v>
      </c>
      <c r="BL546" s="19" t="s">
        <v>317</v>
      </c>
      <c r="BM546" s="241" t="s">
        <v>3214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3215</v>
      </c>
      <c r="G547" s="255"/>
      <c r="H547" s="258">
        <v>7.1399999999999997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80</v>
      </c>
      <c r="AY547" s="264" t="s">
        <v>202</v>
      </c>
    </row>
    <row r="548" s="2" customFormat="1" ht="24.15" customHeight="1">
      <c r="A548" s="40"/>
      <c r="B548" s="41"/>
      <c r="C548" s="230" t="s">
        <v>1037</v>
      </c>
      <c r="D548" s="230" t="s">
        <v>204</v>
      </c>
      <c r="E548" s="231" t="s">
        <v>1656</v>
      </c>
      <c r="F548" s="232" t="s">
        <v>1657</v>
      </c>
      <c r="G548" s="233" t="s">
        <v>254</v>
      </c>
      <c r="H548" s="234">
        <v>2.3500000000000001</v>
      </c>
      <c r="I548" s="235"/>
      <c r="J548" s="236">
        <f>ROUND(I548*H548,2)</f>
        <v>0</v>
      </c>
      <c r="K548" s="232" t="s">
        <v>208</v>
      </c>
      <c r="L548" s="46"/>
      <c r="M548" s="237" t="s">
        <v>1</v>
      </c>
      <c r="N548" s="238" t="s">
        <v>38</v>
      </c>
      <c r="O548" s="93"/>
      <c r="P548" s="239">
        <f>O548*H548</f>
        <v>0</v>
      </c>
      <c r="Q548" s="239">
        <v>0.0060000000000000001</v>
      </c>
      <c r="R548" s="239">
        <f>Q548*H548</f>
        <v>0.014100000000000001</v>
      </c>
      <c r="S548" s="239">
        <v>0</v>
      </c>
      <c r="T548" s="240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1" t="s">
        <v>317</v>
      </c>
      <c r="AT548" s="241" t="s">
        <v>204</v>
      </c>
      <c r="AU548" s="241" t="s">
        <v>82</v>
      </c>
      <c r="AY548" s="19" t="s">
        <v>202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9" t="s">
        <v>80</v>
      </c>
      <c r="BK548" s="242">
        <f>ROUND(I548*H548,2)</f>
        <v>0</v>
      </c>
      <c r="BL548" s="19" t="s">
        <v>317</v>
      </c>
      <c r="BM548" s="241" t="s">
        <v>3216</v>
      </c>
    </row>
    <row r="549" s="13" customFormat="1">
      <c r="A549" s="13"/>
      <c r="B549" s="243"/>
      <c r="C549" s="244"/>
      <c r="D549" s="245" t="s">
        <v>211</v>
      </c>
      <c r="E549" s="246" t="s">
        <v>1</v>
      </c>
      <c r="F549" s="247" t="s">
        <v>3217</v>
      </c>
      <c r="G549" s="244"/>
      <c r="H549" s="246" t="s">
        <v>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211</v>
      </c>
      <c r="AU549" s="253" t="s">
        <v>82</v>
      </c>
      <c r="AV549" s="13" t="s">
        <v>80</v>
      </c>
      <c r="AW549" s="13" t="s">
        <v>30</v>
      </c>
      <c r="AX549" s="13" t="s">
        <v>73</v>
      </c>
      <c r="AY549" s="253" t="s">
        <v>202</v>
      </c>
    </row>
    <row r="550" s="14" customFormat="1">
      <c r="A550" s="14"/>
      <c r="B550" s="254"/>
      <c r="C550" s="255"/>
      <c r="D550" s="245" t="s">
        <v>211</v>
      </c>
      <c r="E550" s="256" t="s">
        <v>1</v>
      </c>
      <c r="F550" s="257" t="s">
        <v>3218</v>
      </c>
      <c r="G550" s="255"/>
      <c r="H550" s="258">
        <v>2.3500000000000001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4" t="s">
        <v>211</v>
      </c>
      <c r="AU550" s="264" t="s">
        <v>82</v>
      </c>
      <c r="AV550" s="14" t="s">
        <v>82</v>
      </c>
      <c r="AW550" s="14" t="s">
        <v>30</v>
      </c>
      <c r="AX550" s="14" t="s">
        <v>80</v>
      </c>
      <c r="AY550" s="264" t="s">
        <v>202</v>
      </c>
    </row>
    <row r="551" s="2" customFormat="1" ht="16.5" customHeight="1">
      <c r="A551" s="40"/>
      <c r="B551" s="41"/>
      <c r="C551" s="287" t="s">
        <v>1041</v>
      </c>
      <c r="D551" s="287" t="s">
        <v>534</v>
      </c>
      <c r="E551" s="288" t="s">
        <v>3219</v>
      </c>
      <c r="F551" s="289" t="s">
        <v>3220</v>
      </c>
      <c r="G551" s="290" t="s">
        <v>254</v>
      </c>
      <c r="H551" s="291">
        <v>2.468</v>
      </c>
      <c r="I551" s="292"/>
      <c r="J551" s="293">
        <f>ROUND(I551*H551,2)</f>
        <v>0</v>
      </c>
      <c r="K551" s="289" t="s">
        <v>208</v>
      </c>
      <c r="L551" s="294"/>
      <c r="M551" s="295" t="s">
        <v>1</v>
      </c>
      <c r="N551" s="296" t="s">
        <v>38</v>
      </c>
      <c r="O551" s="93"/>
      <c r="P551" s="239">
        <f>O551*H551</f>
        <v>0</v>
      </c>
      <c r="Q551" s="239">
        <v>0.0027200000000000002</v>
      </c>
      <c r="R551" s="239">
        <f>Q551*H551</f>
        <v>0.0067129600000000005</v>
      </c>
      <c r="S551" s="239">
        <v>0</v>
      </c>
      <c r="T551" s="24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1" t="s">
        <v>442</v>
      </c>
      <c r="AT551" s="241" t="s">
        <v>534</v>
      </c>
      <c r="AU551" s="241" t="s">
        <v>82</v>
      </c>
      <c r="AY551" s="19" t="s">
        <v>202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9" t="s">
        <v>80</v>
      </c>
      <c r="BK551" s="242">
        <f>ROUND(I551*H551,2)</f>
        <v>0</v>
      </c>
      <c r="BL551" s="19" t="s">
        <v>317</v>
      </c>
      <c r="BM551" s="241" t="s">
        <v>3221</v>
      </c>
    </row>
    <row r="552" s="14" customFormat="1">
      <c r="A552" s="14"/>
      <c r="B552" s="254"/>
      <c r="C552" s="255"/>
      <c r="D552" s="245" t="s">
        <v>211</v>
      </c>
      <c r="E552" s="256" t="s">
        <v>1</v>
      </c>
      <c r="F552" s="257" t="s">
        <v>3222</v>
      </c>
      <c r="G552" s="255"/>
      <c r="H552" s="258">
        <v>2.468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211</v>
      </c>
      <c r="AU552" s="264" t="s">
        <v>82</v>
      </c>
      <c r="AV552" s="14" t="s">
        <v>82</v>
      </c>
      <c r="AW552" s="14" t="s">
        <v>30</v>
      </c>
      <c r="AX552" s="14" t="s">
        <v>80</v>
      </c>
      <c r="AY552" s="264" t="s">
        <v>202</v>
      </c>
    </row>
    <row r="553" s="2" customFormat="1" ht="24.15" customHeight="1">
      <c r="A553" s="40"/>
      <c r="B553" s="41"/>
      <c r="C553" s="230" t="s">
        <v>1046</v>
      </c>
      <c r="D553" s="230" t="s">
        <v>204</v>
      </c>
      <c r="E553" s="231" t="s">
        <v>3223</v>
      </c>
      <c r="F553" s="232" t="s">
        <v>3224</v>
      </c>
      <c r="G553" s="233" t="s">
        <v>254</v>
      </c>
      <c r="H553" s="234">
        <v>20.25</v>
      </c>
      <c r="I553" s="235"/>
      <c r="J553" s="236">
        <f>ROUND(I553*H553,2)</f>
        <v>0</v>
      </c>
      <c r="K553" s="232" t="s">
        <v>208</v>
      </c>
      <c r="L553" s="46"/>
      <c r="M553" s="237" t="s">
        <v>1</v>
      </c>
      <c r="N553" s="238" t="s">
        <v>38</v>
      </c>
      <c r="O553" s="93"/>
      <c r="P553" s="239">
        <f>O553*H553</f>
        <v>0</v>
      </c>
      <c r="Q553" s="239">
        <v>0.0030000000000000001</v>
      </c>
      <c r="R553" s="239">
        <f>Q553*H553</f>
        <v>0.060749999999999998</v>
      </c>
      <c r="S553" s="239">
        <v>0</v>
      </c>
      <c r="T553" s="24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1" t="s">
        <v>317</v>
      </c>
      <c r="AT553" s="241" t="s">
        <v>204</v>
      </c>
      <c r="AU553" s="241" t="s">
        <v>82</v>
      </c>
      <c r="AY553" s="19" t="s">
        <v>202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9" t="s">
        <v>80</v>
      </c>
      <c r="BK553" s="242">
        <f>ROUND(I553*H553,2)</f>
        <v>0</v>
      </c>
      <c r="BL553" s="19" t="s">
        <v>317</v>
      </c>
      <c r="BM553" s="241" t="s">
        <v>3225</v>
      </c>
    </row>
    <row r="554" s="13" customFormat="1">
      <c r="A554" s="13"/>
      <c r="B554" s="243"/>
      <c r="C554" s="244"/>
      <c r="D554" s="245" t="s">
        <v>211</v>
      </c>
      <c r="E554" s="246" t="s">
        <v>1</v>
      </c>
      <c r="F554" s="247" t="s">
        <v>3184</v>
      </c>
      <c r="G554" s="244"/>
      <c r="H554" s="246" t="s">
        <v>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211</v>
      </c>
      <c r="AU554" s="253" t="s">
        <v>82</v>
      </c>
      <c r="AV554" s="13" t="s">
        <v>80</v>
      </c>
      <c r="AW554" s="13" t="s">
        <v>30</v>
      </c>
      <c r="AX554" s="13" t="s">
        <v>73</v>
      </c>
      <c r="AY554" s="253" t="s">
        <v>202</v>
      </c>
    </row>
    <row r="555" s="14" customFormat="1">
      <c r="A555" s="14"/>
      <c r="B555" s="254"/>
      <c r="C555" s="255"/>
      <c r="D555" s="245" t="s">
        <v>211</v>
      </c>
      <c r="E555" s="256" t="s">
        <v>1</v>
      </c>
      <c r="F555" s="257" t="s">
        <v>3185</v>
      </c>
      <c r="G555" s="255"/>
      <c r="H555" s="258">
        <v>6.75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211</v>
      </c>
      <c r="AU555" s="264" t="s">
        <v>82</v>
      </c>
      <c r="AV555" s="14" t="s">
        <v>82</v>
      </c>
      <c r="AW555" s="14" t="s">
        <v>30</v>
      </c>
      <c r="AX555" s="14" t="s">
        <v>73</v>
      </c>
      <c r="AY555" s="264" t="s">
        <v>202</v>
      </c>
    </row>
    <row r="556" s="14" customFormat="1">
      <c r="A556" s="14"/>
      <c r="B556" s="254"/>
      <c r="C556" s="255"/>
      <c r="D556" s="245" t="s">
        <v>211</v>
      </c>
      <c r="E556" s="256" t="s">
        <v>1</v>
      </c>
      <c r="F556" s="257" t="s">
        <v>2954</v>
      </c>
      <c r="G556" s="255"/>
      <c r="H556" s="258">
        <v>4.5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4" t="s">
        <v>211</v>
      </c>
      <c r="AU556" s="264" t="s">
        <v>82</v>
      </c>
      <c r="AV556" s="14" t="s">
        <v>82</v>
      </c>
      <c r="AW556" s="14" t="s">
        <v>30</v>
      </c>
      <c r="AX556" s="14" t="s">
        <v>73</v>
      </c>
      <c r="AY556" s="264" t="s">
        <v>202</v>
      </c>
    </row>
    <row r="557" s="14" customFormat="1">
      <c r="A557" s="14"/>
      <c r="B557" s="254"/>
      <c r="C557" s="255"/>
      <c r="D557" s="245" t="s">
        <v>211</v>
      </c>
      <c r="E557" s="256" t="s">
        <v>1</v>
      </c>
      <c r="F557" s="257" t="s">
        <v>2955</v>
      </c>
      <c r="G557" s="255"/>
      <c r="H557" s="258">
        <v>4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211</v>
      </c>
      <c r="AU557" s="264" t="s">
        <v>82</v>
      </c>
      <c r="AV557" s="14" t="s">
        <v>82</v>
      </c>
      <c r="AW557" s="14" t="s">
        <v>30</v>
      </c>
      <c r="AX557" s="14" t="s">
        <v>73</v>
      </c>
      <c r="AY557" s="264" t="s">
        <v>202</v>
      </c>
    </row>
    <row r="558" s="14" customFormat="1">
      <c r="A558" s="14"/>
      <c r="B558" s="254"/>
      <c r="C558" s="255"/>
      <c r="D558" s="245" t="s">
        <v>211</v>
      </c>
      <c r="E558" s="256" t="s">
        <v>1</v>
      </c>
      <c r="F558" s="257" t="s">
        <v>2956</v>
      </c>
      <c r="G558" s="255"/>
      <c r="H558" s="258">
        <v>5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211</v>
      </c>
      <c r="AU558" s="264" t="s">
        <v>82</v>
      </c>
      <c r="AV558" s="14" t="s">
        <v>82</v>
      </c>
      <c r="AW558" s="14" t="s">
        <v>30</v>
      </c>
      <c r="AX558" s="14" t="s">
        <v>73</v>
      </c>
      <c r="AY558" s="264" t="s">
        <v>202</v>
      </c>
    </row>
    <row r="559" s="15" customFormat="1">
      <c r="A559" s="15"/>
      <c r="B559" s="265"/>
      <c r="C559" s="266"/>
      <c r="D559" s="245" t="s">
        <v>211</v>
      </c>
      <c r="E559" s="267" t="s">
        <v>1</v>
      </c>
      <c r="F559" s="268" t="s">
        <v>222</v>
      </c>
      <c r="G559" s="266"/>
      <c r="H559" s="269">
        <v>20.25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211</v>
      </c>
      <c r="AU559" s="275" t="s">
        <v>82</v>
      </c>
      <c r="AV559" s="15" t="s">
        <v>209</v>
      </c>
      <c r="AW559" s="15" t="s">
        <v>30</v>
      </c>
      <c r="AX559" s="15" t="s">
        <v>80</v>
      </c>
      <c r="AY559" s="275" t="s">
        <v>202</v>
      </c>
    </row>
    <row r="560" s="2" customFormat="1" ht="24.15" customHeight="1">
      <c r="A560" s="40"/>
      <c r="B560" s="41"/>
      <c r="C560" s="287" t="s">
        <v>1050</v>
      </c>
      <c r="D560" s="287" t="s">
        <v>534</v>
      </c>
      <c r="E560" s="288" t="s">
        <v>3226</v>
      </c>
      <c r="F560" s="289" t="s">
        <v>3227</v>
      </c>
      <c r="G560" s="290" t="s">
        <v>254</v>
      </c>
      <c r="H560" s="291">
        <v>21.263000000000002</v>
      </c>
      <c r="I560" s="292"/>
      <c r="J560" s="293">
        <f>ROUND(I560*H560,2)</f>
        <v>0</v>
      </c>
      <c r="K560" s="289" t="s">
        <v>208</v>
      </c>
      <c r="L560" s="294"/>
      <c r="M560" s="295" t="s">
        <v>1</v>
      </c>
      <c r="N560" s="296" t="s">
        <v>38</v>
      </c>
      <c r="O560" s="93"/>
      <c r="P560" s="239">
        <f>O560*H560</f>
        <v>0</v>
      </c>
      <c r="Q560" s="239">
        <v>0.0044999999999999997</v>
      </c>
      <c r="R560" s="239">
        <f>Q560*H560</f>
        <v>0.095683500000000005</v>
      </c>
      <c r="S560" s="239">
        <v>0</v>
      </c>
      <c r="T560" s="24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1" t="s">
        <v>442</v>
      </c>
      <c r="AT560" s="241" t="s">
        <v>534</v>
      </c>
      <c r="AU560" s="241" t="s">
        <v>82</v>
      </c>
      <c r="AY560" s="19" t="s">
        <v>202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80</v>
      </c>
      <c r="BK560" s="242">
        <f>ROUND(I560*H560,2)</f>
        <v>0</v>
      </c>
      <c r="BL560" s="19" t="s">
        <v>317</v>
      </c>
      <c r="BM560" s="241" t="s">
        <v>3228</v>
      </c>
    </row>
    <row r="561" s="14" customFormat="1">
      <c r="A561" s="14"/>
      <c r="B561" s="254"/>
      <c r="C561" s="255"/>
      <c r="D561" s="245" t="s">
        <v>211</v>
      </c>
      <c r="E561" s="256" t="s">
        <v>1</v>
      </c>
      <c r="F561" s="257" t="s">
        <v>3229</v>
      </c>
      <c r="G561" s="255"/>
      <c r="H561" s="258">
        <v>21.263000000000002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4" t="s">
        <v>211</v>
      </c>
      <c r="AU561" s="264" t="s">
        <v>82</v>
      </c>
      <c r="AV561" s="14" t="s">
        <v>82</v>
      </c>
      <c r="AW561" s="14" t="s">
        <v>30</v>
      </c>
      <c r="AX561" s="14" t="s">
        <v>80</v>
      </c>
      <c r="AY561" s="264" t="s">
        <v>202</v>
      </c>
    </row>
    <row r="562" s="2" customFormat="1" ht="24.15" customHeight="1">
      <c r="A562" s="40"/>
      <c r="B562" s="41"/>
      <c r="C562" s="230" t="s">
        <v>1055</v>
      </c>
      <c r="D562" s="230" t="s">
        <v>204</v>
      </c>
      <c r="E562" s="231" t="s">
        <v>3230</v>
      </c>
      <c r="F562" s="232" t="s">
        <v>3231</v>
      </c>
      <c r="G562" s="233" t="s">
        <v>254</v>
      </c>
      <c r="H562" s="234">
        <v>27.300000000000001</v>
      </c>
      <c r="I562" s="235"/>
      <c r="J562" s="236">
        <f>ROUND(I562*H562,2)</f>
        <v>0</v>
      </c>
      <c r="K562" s="232" t="s">
        <v>208</v>
      </c>
      <c r="L562" s="46"/>
      <c r="M562" s="237" t="s">
        <v>1</v>
      </c>
      <c r="N562" s="238" t="s">
        <v>38</v>
      </c>
      <c r="O562" s="93"/>
      <c r="P562" s="239">
        <f>O562*H562</f>
        <v>0</v>
      </c>
      <c r="Q562" s="239">
        <v>0.00024479999999999999</v>
      </c>
      <c r="R562" s="239">
        <f>Q562*H562</f>
        <v>0.0066830399999999995</v>
      </c>
      <c r="S562" s="239">
        <v>0</v>
      </c>
      <c r="T562" s="240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1" t="s">
        <v>317</v>
      </c>
      <c r="AT562" s="241" t="s">
        <v>204</v>
      </c>
      <c r="AU562" s="241" t="s">
        <v>82</v>
      </c>
      <c r="AY562" s="19" t="s">
        <v>202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9" t="s">
        <v>80</v>
      </c>
      <c r="BK562" s="242">
        <f>ROUND(I562*H562,2)</f>
        <v>0</v>
      </c>
      <c r="BL562" s="19" t="s">
        <v>317</v>
      </c>
      <c r="BM562" s="241" t="s">
        <v>3232</v>
      </c>
    </row>
    <row r="563" s="13" customFormat="1">
      <c r="A563" s="13"/>
      <c r="B563" s="243"/>
      <c r="C563" s="244"/>
      <c r="D563" s="245" t="s">
        <v>211</v>
      </c>
      <c r="E563" s="246" t="s">
        <v>1</v>
      </c>
      <c r="F563" s="247" t="s">
        <v>3233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211</v>
      </c>
      <c r="AU563" s="253" t="s">
        <v>82</v>
      </c>
      <c r="AV563" s="13" t="s">
        <v>80</v>
      </c>
      <c r="AW563" s="13" t="s">
        <v>30</v>
      </c>
      <c r="AX563" s="13" t="s">
        <v>73</v>
      </c>
      <c r="AY563" s="253" t="s">
        <v>202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3234</v>
      </c>
      <c r="G564" s="255"/>
      <c r="H564" s="258">
        <v>27.300000000000001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5" customFormat="1">
      <c r="A565" s="15"/>
      <c r="B565" s="265"/>
      <c r="C565" s="266"/>
      <c r="D565" s="245" t="s">
        <v>211</v>
      </c>
      <c r="E565" s="267" t="s">
        <v>1</v>
      </c>
      <c r="F565" s="268" t="s">
        <v>222</v>
      </c>
      <c r="G565" s="266"/>
      <c r="H565" s="269">
        <v>27.300000000000001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5" t="s">
        <v>211</v>
      </c>
      <c r="AU565" s="275" t="s">
        <v>82</v>
      </c>
      <c r="AV565" s="15" t="s">
        <v>209</v>
      </c>
      <c r="AW565" s="15" t="s">
        <v>30</v>
      </c>
      <c r="AX565" s="15" t="s">
        <v>80</v>
      </c>
      <c r="AY565" s="275" t="s">
        <v>202</v>
      </c>
    </row>
    <row r="566" s="2" customFormat="1" ht="16.5" customHeight="1">
      <c r="A566" s="40"/>
      <c r="B566" s="41"/>
      <c r="C566" s="287" t="s">
        <v>1060</v>
      </c>
      <c r="D566" s="287" t="s">
        <v>534</v>
      </c>
      <c r="E566" s="288" t="s">
        <v>3235</v>
      </c>
      <c r="F566" s="289" t="s">
        <v>3236</v>
      </c>
      <c r="G566" s="290" t="s">
        <v>254</v>
      </c>
      <c r="H566" s="291">
        <v>28.664999999999999</v>
      </c>
      <c r="I566" s="292"/>
      <c r="J566" s="293">
        <f>ROUND(I566*H566,2)</f>
        <v>0</v>
      </c>
      <c r="K566" s="289" t="s">
        <v>208</v>
      </c>
      <c r="L566" s="294"/>
      <c r="M566" s="295" t="s">
        <v>1</v>
      </c>
      <c r="N566" s="296" t="s">
        <v>38</v>
      </c>
      <c r="O566" s="93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1" t="s">
        <v>442</v>
      </c>
      <c r="AT566" s="241" t="s">
        <v>534</v>
      </c>
      <c r="AU566" s="241" t="s">
        <v>82</v>
      </c>
      <c r="AY566" s="19" t="s">
        <v>202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80</v>
      </c>
      <c r="BK566" s="242">
        <f>ROUND(I566*H566,2)</f>
        <v>0</v>
      </c>
      <c r="BL566" s="19" t="s">
        <v>317</v>
      </c>
      <c r="BM566" s="241" t="s">
        <v>3237</v>
      </c>
    </row>
    <row r="567" s="14" customFormat="1">
      <c r="A567" s="14"/>
      <c r="B567" s="254"/>
      <c r="C567" s="255"/>
      <c r="D567" s="245" t="s">
        <v>211</v>
      </c>
      <c r="E567" s="256" t="s">
        <v>1</v>
      </c>
      <c r="F567" s="257" t="s">
        <v>3238</v>
      </c>
      <c r="G567" s="255"/>
      <c r="H567" s="258">
        <v>28.664999999999999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4" t="s">
        <v>211</v>
      </c>
      <c r="AU567" s="264" t="s">
        <v>82</v>
      </c>
      <c r="AV567" s="14" t="s">
        <v>82</v>
      </c>
      <c r="AW567" s="14" t="s">
        <v>30</v>
      </c>
      <c r="AX567" s="14" t="s">
        <v>80</v>
      </c>
      <c r="AY567" s="264" t="s">
        <v>202</v>
      </c>
    </row>
    <row r="568" s="2" customFormat="1" ht="24.15" customHeight="1">
      <c r="A568" s="40"/>
      <c r="B568" s="41"/>
      <c r="C568" s="230" t="s">
        <v>1065</v>
      </c>
      <c r="D568" s="230" t="s">
        <v>204</v>
      </c>
      <c r="E568" s="231" t="s">
        <v>3230</v>
      </c>
      <c r="F568" s="232" t="s">
        <v>3231</v>
      </c>
      <c r="G568" s="233" t="s">
        <v>254</v>
      </c>
      <c r="H568" s="234">
        <v>12.9</v>
      </c>
      <c r="I568" s="235"/>
      <c r="J568" s="236">
        <f>ROUND(I568*H568,2)</f>
        <v>0</v>
      </c>
      <c r="K568" s="232" t="s">
        <v>208</v>
      </c>
      <c r="L568" s="46"/>
      <c r="M568" s="237" t="s">
        <v>1</v>
      </c>
      <c r="N568" s="238" t="s">
        <v>38</v>
      </c>
      <c r="O568" s="93"/>
      <c r="P568" s="239">
        <f>O568*H568</f>
        <v>0</v>
      </c>
      <c r="Q568" s="239">
        <v>0.00024479999999999999</v>
      </c>
      <c r="R568" s="239">
        <f>Q568*H568</f>
        <v>0.0031579199999999998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317</v>
      </c>
      <c r="AT568" s="241" t="s">
        <v>204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317</v>
      </c>
      <c r="BM568" s="241" t="s">
        <v>3239</v>
      </c>
    </row>
    <row r="569" s="13" customFormat="1">
      <c r="A569" s="13"/>
      <c r="B569" s="243"/>
      <c r="C569" s="244"/>
      <c r="D569" s="245" t="s">
        <v>211</v>
      </c>
      <c r="E569" s="246" t="s">
        <v>1</v>
      </c>
      <c r="F569" s="247" t="s">
        <v>3240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211</v>
      </c>
      <c r="AU569" s="253" t="s">
        <v>82</v>
      </c>
      <c r="AV569" s="13" t="s">
        <v>80</v>
      </c>
      <c r="AW569" s="13" t="s">
        <v>30</v>
      </c>
      <c r="AX569" s="13" t="s">
        <v>73</v>
      </c>
      <c r="AY569" s="253" t="s">
        <v>202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3241</v>
      </c>
      <c r="G570" s="255"/>
      <c r="H570" s="258">
        <v>5.7000000000000002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73</v>
      </c>
      <c r="AY570" s="264" t="s">
        <v>202</v>
      </c>
    </row>
    <row r="571" s="14" customFormat="1">
      <c r="A571" s="14"/>
      <c r="B571" s="254"/>
      <c r="C571" s="255"/>
      <c r="D571" s="245" t="s">
        <v>211</v>
      </c>
      <c r="E571" s="256" t="s">
        <v>1</v>
      </c>
      <c r="F571" s="257" t="s">
        <v>3242</v>
      </c>
      <c r="G571" s="255"/>
      <c r="H571" s="258">
        <v>7.2000000000000002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211</v>
      </c>
      <c r="AU571" s="264" t="s">
        <v>82</v>
      </c>
      <c r="AV571" s="14" t="s">
        <v>82</v>
      </c>
      <c r="AW571" s="14" t="s">
        <v>30</v>
      </c>
      <c r="AX571" s="14" t="s">
        <v>73</v>
      </c>
      <c r="AY571" s="264" t="s">
        <v>202</v>
      </c>
    </row>
    <row r="572" s="15" customFormat="1">
      <c r="A572" s="15"/>
      <c r="B572" s="265"/>
      <c r="C572" s="266"/>
      <c r="D572" s="245" t="s">
        <v>211</v>
      </c>
      <c r="E572" s="267" t="s">
        <v>1</v>
      </c>
      <c r="F572" s="268" t="s">
        <v>222</v>
      </c>
      <c r="G572" s="266"/>
      <c r="H572" s="269">
        <v>12.9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5" t="s">
        <v>211</v>
      </c>
      <c r="AU572" s="275" t="s">
        <v>82</v>
      </c>
      <c r="AV572" s="15" t="s">
        <v>209</v>
      </c>
      <c r="AW572" s="15" t="s">
        <v>30</v>
      </c>
      <c r="AX572" s="15" t="s">
        <v>80</v>
      </c>
      <c r="AY572" s="275" t="s">
        <v>202</v>
      </c>
    </row>
    <row r="573" s="2" customFormat="1" ht="16.5" customHeight="1">
      <c r="A573" s="40"/>
      <c r="B573" s="41"/>
      <c r="C573" s="287" t="s">
        <v>1069</v>
      </c>
      <c r="D573" s="287" t="s">
        <v>534</v>
      </c>
      <c r="E573" s="288" t="s">
        <v>3243</v>
      </c>
      <c r="F573" s="289" t="s">
        <v>3244</v>
      </c>
      <c r="G573" s="290" t="s">
        <v>254</v>
      </c>
      <c r="H573" s="291">
        <v>13.158</v>
      </c>
      <c r="I573" s="292"/>
      <c r="J573" s="293">
        <f>ROUND(I573*H573,2)</f>
        <v>0</v>
      </c>
      <c r="K573" s="289" t="s">
        <v>208</v>
      </c>
      <c r="L573" s="294"/>
      <c r="M573" s="295" t="s">
        <v>1</v>
      </c>
      <c r="N573" s="296" t="s">
        <v>38</v>
      </c>
      <c r="O573" s="93"/>
      <c r="P573" s="239">
        <f>O573*H573</f>
        <v>0</v>
      </c>
      <c r="Q573" s="239">
        <v>0.00068000000000000005</v>
      </c>
      <c r="R573" s="239">
        <f>Q573*H573</f>
        <v>0.0089474400000000009</v>
      </c>
      <c r="S573" s="239">
        <v>0</v>
      </c>
      <c r="T573" s="240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1" t="s">
        <v>442</v>
      </c>
      <c r="AT573" s="241" t="s">
        <v>534</v>
      </c>
      <c r="AU573" s="241" t="s">
        <v>82</v>
      </c>
      <c r="AY573" s="19" t="s">
        <v>202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9" t="s">
        <v>80</v>
      </c>
      <c r="BK573" s="242">
        <f>ROUND(I573*H573,2)</f>
        <v>0</v>
      </c>
      <c r="BL573" s="19" t="s">
        <v>317</v>
      </c>
      <c r="BM573" s="241" t="s">
        <v>3245</v>
      </c>
    </row>
    <row r="574" s="14" customFormat="1">
      <c r="A574" s="14"/>
      <c r="B574" s="254"/>
      <c r="C574" s="255"/>
      <c r="D574" s="245" t="s">
        <v>211</v>
      </c>
      <c r="E574" s="256" t="s">
        <v>1</v>
      </c>
      <c r="F574" s="257" t="s">
        <v>3246</v>
      </c>
      <c r="G574" s="255"/>
      <c r="H574" s="258">
        <v>13.158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4" t="s">
        <v>211</v>
      </c>
      <c r="AU574" s="264" t="s">
        <v>82</v>
      </c>
      <c r="AV574" s="14" t="s">
        <v>82</v>
      </c>
      <c r="AW574" s="14" t="s">
        <v>30</v>
      </c>
      <c r="AX574" s="14" t="s">
        <v>80</v>
      </c>
      <c r="AY574" s="264" t="s">
        <v>202</v>
      </c>
    </row>
    <row r="575" s="2" customFormat="1" ht="24.15" customHeight="1">
      <c r="A575" s="40"/>
      <c r="B575" s="41"/>
      <c r="C575" s="230" t="s">
        <v>1073</v>
      </c>
      <c r="D575" s="230" t="s">
        <v>204</v>
      </c>
      <c r="E575" s="231" t="s">
        <v>1672</v>
      </c>
      <c r="F575" s="232" t="s">
        <v>1673</v>
      </c>
      <c r="G575" s="233" t="s">
        <v>254</v>
      </c>
      <c r="H575" s="234">
        <v>97.412999999999997</v>
      </c>
      <c r="I575" s="235"/>
      <c r="J575" s="236">
        <f>ROUND(I575*H575,2)</f>
        <v>0</v>
      </c>
      <c r="K575" s="232" t="s">
        <v>208</v>
      </c>
      <c r="L575" s="46"/>
      <c r="M575" s="237" t="s">
        <v>1</v>
      </c>
      <c r="N575" s="238" t="s">
        <v>38</v>
      </c>
      <c r="O575" s="93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1" t="s">
        <v>317</v>
      </c>
      <c r="AT575" s="241" t="s">
        <v>204</v>
      </c>
      <c r="AU575" s="241" t="s">
        <v>82</v>
      </c>
      <c r="AY575" s="19" t="s">
        <v>202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9" t="s">
        <v>80</v>
      </c>
      <c r="BK575" s="242">
        <f>ROUND(I575*H575,2)</f>
        <v>0</v>
      </c>
      <c r="BL575" s="19" t="s">
        <v>317</v>
      </c>
      <c r="BM575" s="241" t="s">
        <v>3247</v>
      </c>
    </row>
    <row r="576" s="13" customFormat="1">
      <c r="A576" s="13"/>
      <c r="B576" s="243"/>
      <c r="C576" s="244"/>
      <c r="D576" s="245" t="s">
        <v>211</v>
      </c>
      <c r="E576" s="246" t="s">
        <v>1</v>
      </c>
      <c r="F576" s="247" t="s">
        <v>3248</v>
      </c>
      <c r="G576" s="244"/>
      <c r="H576" s="246" t="s">
        <v>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211</v>
      </c>
      <c r="AU576" s="253" t="s">
        <v>82</v>
      </c>
      <c r="AV576" s="13" t="s">
        <v>80</v>
      </c>
      <c r="AW576" s="13" t="s">
        <v>30</v>
      </c>
      <c r="AX576" s="13" t="s">
        <v>73</v>
      </c>
      <c r="AY576" s="253" t="s">
        <v>202</v>
      </c>
    </row>
    <row r="577" s="14" customFormat="1">
      <c r="A577" s="14"/>
      <c r="B577" s="254"/>
      <c r="C577" s="255"/>
      <c r="D577" s="245" t="s">
        <v>211</v>
      </c>
      <c r="E577" s="256" t="s">
        <v>1</v>
      </c>
      <c r="F577" s="257" t="s">
        <v>3249</v>
      </c>
      <c r="G577" s="255"/>
      <c r="H577" s="258">
        <v>100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4" t="s">
        <v>211</v>
      </c>
      <c r="AU577" s="264" t="s">
        <v>82</v>
      </c>
      <c r="AV577" s="14" t="s">
        <v>82</v>
      </c>
      <c r="AW577" s="14" t="s">
        <v>30</v>
      </c>
      <c r="AX577" s="14" t="s">
        <v>73</v>
      </c>
      <c r="AY577" s="264" t="s">
        <v>202</v>
      </c>
    </row>
    <row r="578" s="13" customFormat="1">
      <c r="A578" s="13"/>
      <c r="B578" s="243"/>
      <c r="C578" s="244"/>
      <c r="D578" s="245" t="s">
        <v>211</v>
      </c>
      <c r="E578" s="246" t="s">
        <v>1</v>
      </c>
      <c r="F578" s="247" t="s">
        <v>3031</v>
      </c>
      <c r="G578" s="244"/>
      <c r="H578" s="246" t="s">
        <v>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211</v>
      </c>
      <c r="AU578" s="253" t="s">
        <v>82</v>
      </c>
      <c r="AV578" s="13" t="s">
        <v>80</v>
      </c>
      <c r="AW578" s="13" t="s">
        <v>30</v>
      </c>
      <c r="AX578" s="13" t="s">
        <v>73</v>
      </c>
      <c r="AY578" s="253" t="s">
        <v>202</v>
      </c>
    </row>
    <row r="579" s="14" customFormat="1">
      <c r="A579" s="14"/>
      <c r="B579" s="254"/>
      <c r="C579" s="255"/>
      <c r="D579" s="245" t="s">
        <v>211</v>
      </c>
      <c r="E579" s="256" t="s">
        <v>1</v>
      </c>
      <c r="F579" s="257" t="s">
        <v>3250</v>
      </c>
      <c r="G579" s="255"/>
      <c r="H579" s="258">
        <v>-2.5870000000000002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211</v>
      </c>
      <c r="AU579" s="264" t="s">
        <v>82</v>
      </c>
      <c r="AV579" s="14" t="s">
        <v>82</v>
      </c>
      <c r="AW579" s="14" t="s">
        <v>30</v>
      </c>
      <c r="AX579" s="14" t="s">
        <v>73</v>
      </c>
      <c r="AY579" s="264" t="s">
        <v>202</v>
      </c>
    </row>
    <row r="580" s="15" customFormat="1">
      <c r="A580" s="15"/>
      <c r="B580" s="265"/>
      <c r="C580" s="266"/>
      <c r="D580" s="245" t="s">
        <v>211</v>
      </c>
      <c r="E580" s="267" t="s">
        <v>1</v>
      </c>
      <c r="F580" s="268" t="s">
        <v>222</v>
      </c>
      <c r="G580" s="266"/>
      <c r="H580" s="269">
        <v>97.412999999999997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211</v>
      </c>
      <c r="AU580" s="275" t="s">
        <v>82</v>
      </c>
      <c r="AV580" s="15" t="s">
        <v>209</v>
      </c>
      <c r="AW580" s="15" t="s">
        <v>30</v>
      </c>
      <c r="AX580" s="15" t="s">
        <v>80</v>
      </c>
      <c r="AY580" s="275" t="s">
        <v>202</v>
      </c>
    </row>
    <row r="581" s="2" customFormat="1" ht="24.15" customHeight="1">
      <c r="A581" s="40"/>
      <c r="B581" s="41"/>
      <c r="C581" s="287" t="s">
        <v>1078</v>
      </c>
      <c r="D581" s="287" t="s">
        <v>534</v>
      </c>
      <c r="E581" s="288" t="s">
        <v>3251</v>
      </c>
      <c r="F581" s="289" t="s">
        <v>3252</v>
      </c>
      <c r="G581" s="290" t="s">
        <v>254</v>
      </c>
      <c r="H581" s="291">
        <v>102.28400000000001</v>
      </c>
      <c r="I581" s="292"/>
      <c r="J581" s="293">
        <f>ROUND(I581*H581,2)</f>
        <v>0</v>
      </c>
      <c r="K581" s="289" t="s">
        <v>208</v>
      </c>
      <c r="L581" s="294"/>
      <c r="M581" s="295" t="s">
        <v>1</v>
      </c>
      <c r="N581" s="296" t="s">
        <v>38</v>
      </c>
      <c r="O581" s="93"/>
      <c r="P581" s="239">
        <f>O581*H581</f>
        <v>0</v>
      </c>
      <c r="Q581" s="239">
        <v>0.0054000000000000003</v>
      </c>
      <c r="R581" s="239">
        <f>Q581*H581</f>
        <v>0.55233360000000009</v>
      </c>
      <c r="S581" s="239">
        <v>0</v>
      </c>
      <c r="T581" s="24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1" t="s">
        <v>442</v>
      </c>
      <c r="AT581" s="241" t="s">
        <v>534</v>
      </c>
      <c r="AU581" s="241" t="s">
        <v>82</v>
      </c>
      <c r="AY581" s="19" t="s">
        <v>202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9" t="s">
        <v>80</v>
      </c>
      <c r="BK581" s="242">
        <f>ROUND(I581*H581,2)</f>
        <v>0</v>
      </c>
      <c r="BL581" s="19" t="s">
        <v>317</v>
      </c>
      <c r="BM581" s="241" t="s">
        <v>3253</v>
      </c>
    </row>
    <row r="582" s="14" customFormat="1">
      <c r="A582" s="14"/>
      <c r="B582" s="254"/>
      <c r="C582" s="255"/>
      <c r="D582" s="245" t="s">
        <v>211</v>
      </c>
      <c r="E582" s="256" t="s">
        <v>1</v>
      </c>
      <c r="F582" s="257" t="s">
        <v>3254</v>
      </c>
      <c r="G582" s="255"/>
      <c r="H582" s="258">
        <v>102.28400000000001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211</v>
      </c>
      <c r="AU582" s="264" t="s">
        <v>82</v>
      </c>
      <c r="AV582" s="14" t="s">
        <v>82</v>
      </c>
      <c r="AW582" s="14" t="s">
        <v>30</v>
      </c>
      <c r="AX582" s="14" t="s">
        <v>80</v>
      </c>
      <c r="AY582" s="264" t="s">
        <v>202</v>
      </c>
    </row>
    <row r="583" s="2" customFormat="1" ht="24.15" customHeight="1">
      <c r="A583" s="40"/>
      <c r="B583" s="41"/>
      <c r="C583" s="230" t="s">
        <v>1082</v>
      </c>
      <c r="D583" s="230" t="s">
        <v>204</v>
      </c>
      <c r="E583" s="231" t="s">
        <v>3255</v>
      </c>
      <c r="F583" s="232" t="s">
        <v>3256</v>
      </c>
      <c r="G583" s="233" t="s">
        <v>2365</v>
      </c>
      <c r="H583" s="301"/>
      <c r="I583" s="235"/>
      <c r="J583" s="236">
        <f>ROUND(I583*H583,2)</f>
        <v>0</v>
      </c>
      <c r="K583" s="232" t="s">
        <v>208</v>
      </c>
      <c r="L583" s="46"/>
      <c r="M583" s="237" t="s">
        <v>1</v>
      </c>
      <c r="N583" s="238" t="s">
        <v>38</v>
      </c>
      <c r="O583" s="93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1" t="s">
        <v>317</v>
      </c>
      <c r="AT583" s="241" t="s">
        <v>204</v>
      </c>
      <c r="AU583" s="241" t="s">
        <v>82</v>
      </c>
      <c r="AY583" s="19" t="s">
        <v>202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9" t="s">
        <v>80</v>
      </c>
      <c r="BK583" s="242">
        <f>ROUND(I583*H583,2)</f>
        <v>0</v>
      </c>
      <c r="BL583" s="19" t="s">
        <v>317</v>
      </c>
      <c r="BM583" s="241" t="s">
        <v>3257</v>
      </c>
    </row>
    <row r="584" s="12" customFormat="1" ht="22.8" customHeight="1">
      <c r="A584" s="12"/>
      <c r="B584" s="214"/>
      <c r="C584" s="215"/>
      <c r="D584" s="216" t="s">
        <v>72</v>
      </c>
      <c r="E584" s="228" t="s">
        <v>1706</v>
      </c>
      <c r="F584" s="228" t="s">
        <v>1707</v>
      </c>
      <c r="G584" s="215"/>
      <c r="H584" s="215"/>
      <c r="I584" s="218"/>
      <c r="J584" s="229">
        <f>BK584</f>
        <v>0</v>
      </c>
      <c r="K584" s="215"/>
      <c r="L584" s="220"/>
      <c r="M584" s="221"/>
      <c r="N584" s="222"/>
      <c r="O584" s="222"/>
      <c r="P584" s="223">
        <f>SUM(P585:P604)</f>
        <v>0</v>
      </c>
      <c r="Q584" s="222"/>
      <c r="R584" s="223">
        <f>SUM(R585:R604)</f>
        <v>0.30659143</v>
      </c>
      <c r="S584" s="222"/>
      <c r="T584" s="224">
        <f>SUM(T585:T604)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5" t="s">
        <v>82</v>
      </c>
      <c r="AT584" s="226" t="s">
        <v>72</v>
      </c>
      <c r="AU584" s="226" t="s">
        <v>80</v>
      </c>
      <c r="AY584" s="225" t="s">
        <v>202</v>
      </c>
      <c r="BK584" s="227">
        <f>SUM(BK585:BK604)</f>
        <v>0</v>
      </c>
    </row>
    <row r="585" s="2" customFormat="1" ht="24.15" customHeight="1">
      <c r="A585" s="40"/>
      <c r="B585" s="41"/>
      <c r="C585" s="230" t="s">
        <v>1089</v>
      </c>
      <c r="D585" s="230" t="s">
        <v>204</v>
      </c>
      <c r="E585" s="231" t="s">
        <v>3258</v>
      </c>
      <c r="F585" s="232" t="s">
        <v>3259</v>
      </c>
      <c r="G585" s="233" t="s">
        <v>254</v>
      </c>
      <c r="H585" s="234">
        <v>31.850000000000001</v>
      </c>
      <c r="I585" s="235"/>
      <c r="J585" s="236">
        <f>ROUND(I585*H585,2)</f>
        <v>0</v>
      </c>
      <c r="K585" s="232" t="s">
        <v>208</v>
      </c>
      <c r="L585" s="46"/>
      <c r="M585" s="237" t="s">
        <v>1</v>
      </c>
      <c r="N585" s="238" t="s">
        <v>38</v>
      </c>
      <c r="O585" s="93"/>
      <c r="P585" s="239">
        <f>O585*H585</f>
        <v>0</v>
      </c>
      <c r="Q585" s="239">
        <v>0.0013190000000000001</v>
      </c>
      <c r="R585" s="239">
        <f>Q585*H585</f>
        <v>0.042010150000000003</v>
      </c>
      <c r="S585" s="239">
        <v>0</v>
      </c>
      <c r="T585" s="24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1" t="s">
        <v>317</v>
      </c>
      <c r="AT585" s="241" t="s">
        <v>204</v>
      </c>
      <c r="AU585" s="241" t="s">
        <v>82</v>
      </c>
      <c r="AY585" s="19" t="s">
        <v>202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9" t="s">
        <v>80</v>
      </c>
      <c r="BK585" s="242">
        <f>ROUND(I585*H585,2)</f>
        <v>0</v>
      </c>
      <c r="BL585" s="19" t="s">
        <v>317</v>
      </c>
      <c r="BM585" s="241" t="s">
        <v>3260</v>
      </c>
    </row>
    <row r="586" s="13" customFormat="1">
      <c r="A586" s="13"/>
      <c r="B586" s="243"/>
      <c r="C586" s="244"/>
      <c r="D586" s="245" t="s">
        <v>211</v>
      </c>
      <c r="E586" s="246" t="s">
        <v>1</v>
      </c>
      <c r="F586" s="247" t="s">
        <v>3261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211</v>
      </c>
      <c r="AU586" s="253" t="s">
        <v>82</v>
      </c>
      <c r="AV586" s="13" t="s">
        <v>80</v>
      </c>
      <c r="AW586" s="13" t="s">
        <v>30</v>
      </c>
      <c r="AX586" s="13" t="s">
        <v>73</v>
      </c>
      <c r="AY586" s="253" t="s">
        <v>202</v>
      </c>
    </row>
    <row r="587" s="14" customFormat="1">
      <c r="A587" s="14"/>
      <c r="B587" s="254"/>
      <c r="C587" s="255"/>
      <c r="D587" s="245" t="s">
        <v>211</v>
      </c>
      <c r="E587" s="256" t="s">
        <v>1</v>
      </c>
      <c r="F587" s="257" t="s">
        <v>3262</v>
      </c>
      <c r="G587" s="255"/>
      <c r="H587" s="258">
        <v>31.850000000000001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211</v>
      </c>
      <c r="AU587" s="264" t="s">
        <v>82</v>
      </c>
      <c r="AV587" s="14" t="s">
        <v>82</v>
      </c>
      <c r="AW587" s="14" t="s">
        <v>30</v>
      </c>
      <c r="AX587" s="14" t="s">
        <v>80</v>
      </c>
      <c r="AY587" s="264" t="s">
        <v>202</v>
      </c>
    </row>
    <row r="588" s="2" customFormat="1" ht="16.5" customHeight="1">
      <c r="A588" s="40"/>
      <c r="B588" s="41"/>
      <c r="C588" s="287" t="s">
        <v>1100</v>
      </c>
      <c r="D588" s="287" t="s">
        <v>534</v>
      </c>
      <c r="E588" s="288" t="s">
        <v>3263</v>
      </c>
      <c r="F588" s="289" t="s">
        <v>3264</v>
      </c>
      <c r="G588" s="290" t="s">
        <v>254</v>
      </c>
      <c r="H588" s="291">
        <v>33.442999999999998</v>
      </c>
      <c r="I588" s="292"/>
      <c r="J588" s="293">
        <f>ROUND(I588*H588,2)</f>
        <v>0</v>
      </c>
      <c r="K588" s="289" t="s">
        <v>1718</v>
      </c>
      <c r="L588" s="294"/>
      <c r="M588" s="295" t="s">
        <v>1</v>
      </c>
      <c r="N588" s="296" t="s">
        <v>38</v>
      </c>
      <c r="O588" s="93"/>
      <c r="P588" s="239">
        <f>O588*H588</f>
        <v>0</v>
      </c>
      <c r="Q588" s="239">
        <v>0.0017600000000000001</v>
      </c>
      <c r="R588" s="239">
        <f>Q588*H588</f>
        <v>0.058859679999999998</v>
      </c>
      <c r="S588" s="239">
        <v>0</v>
      </c>
      <c r="T588" s="24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1" t="s">
        <v>442</v>
      </c>
      <c r="AT588" s="241" t="s">
        <v>534</v>
      </c>
      <c r="AU588" s="241" t="s">
        <v>82</v>
      </c>
      <c r="AY588" s="19" t="s">
        <v>202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9" t="s">
        <v>80</v>
      </c>
      <c r="BK588" s="242">
        <f>ROUND(I588*H588,2)</f>
        <v>0</v>
      </c>
      <c r="BL588" s="19" t="s">
        <v>317</v>
      </c>
      <c r="BM588" s="241" t="s">
        <v>3265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3266</v>
      </c>
      <c r="G589" s="255"/>
      <c r="H589" s="258">
        <v>33.442999999999998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80</v>
      </c>
      <c r="AY589" s="264" t="s">
        <v>202</v>
      </c>
    </row>
    <row r="590" s="2" customFormat="1" ht="24.15" customHeight="1">
      <c r="A590" s="40"/>
      <c r="B590" s="41"/>
      <c r="C590" s="230" t="s">
        <v>1107</v>
      </c>
      <c r="D590" s="230" t="s">
        <v>204</v>
      </c>
      <c r="E590" s="231" t="s">
        <v>1731</v>
      </c>
      <c r="F590" s="232" t="s">
        <v>1732</v>
      </c>
      <c r="G590" s="233" t="s">
        <v>254</v>
      </c>
      <c r="H590" s="234">
        <v>18.199999999999999</v>
      </c>
      <c r="I590" s="235"/>
      <c r="J590" s="236">
        <f>ROUND(I590*H590,2)</f>
        <v>0</v>
      </c>
      <c r="K590" s="232" t="s">
        <v>208</v>
      </c>
      <c r="L590" s="46"/>
      <c r="M590" s="237" t="s">
        <v>1</v>
      </c>
      <c r="N590" s="238" t="s">
        <v>38</v>
      </c>
      <c r="O590" s="93"/>
      <c r="P590" s="239">
        <f>O590*H590</f>
        <v>0</v>
      </c>
      <c r="Q590" s="239">
        <v>2.8E-05</v>
      </c>
      <c r="R590" s="239">
        <f>Q590*H590</f>
        <v>0.00050959999999999992</v>
      </c>
      <c r="S590" s="239">
        <v>0</v>
      </c>
      <c r="T590" s="240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1" t="s">
        <v>317</v>
      </c>
      <c r="AT590" s="241" t="s">
        <v>204</v>
      </c>
      <c r="AU590" s="241" t="s">
        <v>82</v>
      </c>
      <c r="AY590" s="19" t="s">
        <v>202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9" t="s">
        <v>80</v>
      </c>
      <c r="BK590" s="242">
        <f>ROUND(I590*H590,2)</f>
        <v>0</v>
      </c>
      <c r="BL590" s="19" t="s">
        <v>317</v>
      </c>
      <c r="BM590" s="241" t="s">
        <v>3267</v>
      </c>
    </row>
    <row r="591" s="13" customFormat="1">
      <c r="A591" s="13"/>
      <c r="B591" s="243"/>
      <c r="C591" s="244"/>
      <c r="D591" s="245" t="s">
        <v>211</v>
      </c>
      <c r="E591" s="246" t="s">
        <v>1</v>
      </c>
      <c r="F591" s="247" t="s">
        <v>3268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211</v>
      </c>
      <c r="AU591" s="253" t="s">
        <v>82</v>
      </c>
      <c r="AV591" s="13" t="s">
        <v>80</v>
      </c>
      <c r="AW591" s="13" t="s">
        <v>30</v>
      </c>
      <c r="AX591" s="13" t="s">
        <v>73</v>
      </c>
      <c r="AY591" s="253" t="s">
        <v>202</v>
      </c>
    </row>
    <row r="592" s="14" customFormat="1">
      <c r="A592" s="14"/>
      <c r="B592" s="254"/>
      <c r="C592" s="255"/>
      <c r="D592" s="245" t="s">
        <v>211</v>
      </c>
      <c r="E592" s="256" t="s">
        <v>1</v>
      </c>
      <c r="F592" s="257" t="s">
        <v>3269</v>
      </c>
      <c r="G592" s="255"/>
      <c r="H592" s="258">
        <v>18.199999999999999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211</v>
      </c>
      <c r="AU592" s="264" t="s">
        <v>82</v>
      </c>
      <c r="AV592" s="14" t="s">
        <v>82</v>
      </c>
      <c r="AW592" s="14" t="s">
        <v>30</v>
      </c>
      <c r="AX592" s="14" t="s">
        <v>80</v>
      </c>
      <c r="AY592" s="264" t="s">
        <v>202</v>
      </c>
    </row>
    <row r="593" s="2" customFormat="1" ht="16.5" customHeight="1">
      <c r="A593" s="40"/>
      <c r="B593" s="41"/>
      <c r="C593" s="287" t="s">
        <v>1115</v>
      </c>
      <c r="D593" s="287" t="s">
        <v>534</v>
      </c>
      <c r="E593" s="288" t="s">
        <v>1737</v>
      </c>
      <c r="F593" s="289" t="s">
        <v>1738</v>
      </c>
      <c r="G593" s="290" t="s">
        <v>254</v>
      </c>
      <c r="H593" s="291">
        <v>19.109999999999999</v>
      </c>
      <c r="I593" s="292"/>
      <c r="J593" s="293">
        <f>ROUND(I593*H593,2)</f>
        <v>0</v>
      </c>
      <c r="K593" s="289" t="s">
        <v>1718</v>
      </c>
      <c r="L593" s="294"/>
      <c r="M593" s="295" t="s">
        <v>1</v>
      </c>
      <c r="N593" s="296" t="s">
        <v>38</v>
      </c>
      <c r="O593" s="93"/>
      <c r="P593" s="239">
        <f>O593*H593</f>
        <v>0</v>
      </c>
      <c r="Q593" s="239">
        <v>0.0027499999999999998</v>
      </c>
      <c r="R593" s="239">
        <f>Q593*H593</f>
        <v>0.052552499999999995</v>
      </c>
      <c r="S593" s="239">
        <v>0</v>
      </c>
      <c r="T593" s="24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1" t="s">
        <v>442</v>
      </c>
      <c r="AT593" s="241" t="s">
        <v>534</v>
      </c>
      <c r="AU593" s="241" t="s">
        <v>82</v>
      </c>
      <c r="AY593" s="19" t="s">
        <v>202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9" t="s">
        <v>80</v>
      </c>
      <c r="BK593" s="242">
        <f>ROUND(I593*H593,2)</f>
        <v>0</v>
      </c>
      <c r="BL593" s="19" t="s">
        <v>317</v>
      </c>
      <c r="BM593" s="241" t="s">
        <v>3270</v>
      </c>
    </row>
    <row r="594" s="14" customFormat="1">
      <c r="A594" s="14"/>
      <c r="B594" s="254"/>
      <c r="C594" s="255"/>
      <c r="D594" s="245" t="s">
        <v>211</v>
      </c>
      <c r="E594" s="256" t="s">
        <v>1</v>
      </c>
      <c r="F594" s="257" t="s">
        <v>3271</v>
      </c>
      <c r="G594" s="255"/>
      <c r="H594" s="258">
        <v>19.109999999999999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4" t="s">
        <v>211</v>
      </c>
      <c r="AU594" s="264" t="s">
        <v>82</v>
      </c>
      <c r="AV594" s="14" t="s">
        <v>82</v>
      </c>
      <c r="AW594" s="14" t="s">
        <v>30</v>
      </c>
      <c r="AX594" s="14" t="s">
        <v>80</v>
      </c>
      <c r="AY594" s="264" t="s">
        <v>202</v>
      </c>
    </row>
    <row r="595" s="2" customFormat="1" ht="24.15" customHeight="1">
      <c r="A595" s="40"/>
      <c r="B595" s="41"/>
      <c r="C595" s="230" t="s">
        <v>1122</v>
      </c>
      <c r="D595" s="230" t="s">
        <v>204</v>
      </c>
      <c r="E595" s="231" t="s">
        <v>1742</v>
      </c>
      <c r="F595" s="232" t="s">
        <v>1743</v>
      </c>
      <c r="G595" s="233" t="s">
        <v>254</v>
      </c>
      <c r="H595" s="234">
        <v>40.200000000000003</v>
      </c>
      <c r="I595" s="235"/>
      <c r="J595" s="236">
        <f>ROUND(I595*H595,2)</f>
        <v>0</v>
      </c>
      <c r="K595" s="232" t="s">
        <v>208</v>
      </c>
      <c r="L595" s="46"/>
      <c r="M595" s="237" t="s">
        <v>1</v>
      </c>
      <c r="N595" s="238" t="s">
        <v>38</v>
      </c>
      <c r="O595" s="93"/>
      <c r="P595" s="239">
        <f>O595*H595</f>
        <v>0</v>
      </c>
      <c r="Q595" s="239">
        <v>0.00091</v>
      </c>
      <c r="R595" s="239">
        <f>Q595*H595</f>
        <v>0.036582000000000003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317</v>
      </c>
      <c r="AT595" s="241" t="s">
        <v>204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317</v>
      </c>
      <c r="BM595" s="241" t="s">
        <v>3272</v>
      </c>
    </row>
    <row r="596" s="13" customFormat="1">
      <c r="A596" s="13"/>
      <c r="B596" s="243"/>
      <c r="C596" s="244"/>
      <c r="D596" s="245" t="s">
        <v>211</v>
      </c>
      <c r="E596" s="246" t="s">
        <v>1</v>
      </c>
      <c r="F596" s="247" t="s">
        <v>3233</v>
      </c>
      <c r="G596" s="244"/>
      <c r="H596" s="246" t="s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211</v>
      </c>
      <c r="AU596" s="253" t="s">
        <v>82</v>
      </c>
      <c r="AV596" s="13" t="s">
        <v>80</v>
      </c>
      <c r="AW596" s="13" t="s">
        <v>30</v>
      </c>
      <c r="AX596" s="13" t="s">
        <v>73</v>
      </c>
      <c r="AY596" s="253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3234</v>
      </c>
      <c r="G597" s="255"/>
      <c r="H597" s="258">
        <v>27.300000000000001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3240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3241</v>
      </c>
      <c r="G599" s="255"/>
      <c r="H599" s="258">
        <v>5.7000000000000002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4" customFormat="1">
      <c r="A600" s="14"/>
      <c r="B600" s="254"/>
      <c r="C600" s="255"/>
      <c r="D600" s="245" t="s">
        <v>211</v>
      </c>
      <c r="E600" s="256" t="s">
        <v>1</v>
      </c>
      <c r="F600" s="257" t="s">
        <v>3242</v>
      </c>
      <c r="G600" s="255"/>
      <c r="H600" s="258">
        <v>7.2000000000000002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211</v>
      </c>
      <c r="AU600" s="264" t="s">
        <v>82</v>
      </c>
      <c r="AV600" s="14" t="s">
        <v>82</v>
      </c>
      <c r="AW600" s="14" t="s">
        <v>30</v>
      </c>
      <c r="AX600" s="14" t="s">
        <v>73</v>
      </c>
      <c r="AY600" s="264" t="s">
        <v>202</v>
      </c>
    </row>
    <row r="601" s="15" customFormat="1">
      <c r="A601" s="15"/>
      <c r="B601" s="265"/>
      <c r="C601" s="266"/>
      <c r="D601" s="245" t="s">
        <v>211</v>
      </c>
      <c r="E601" s="267" t="s">
        <v>1</v>
      </c>
      <c r="F601" s="268" t="s">
        <v>222</v>
      </c>
      <c r="G601" s="266"/>
      <c r="H601" s="269">
        <v>40.200000000000003</v>
      </c>
      <c r="I601" s="270"/>
      <c r="J601" s="266"/>
      <c r="K601" s="266"/>
      <c r="L601" s="271"/>
      <c r="M601" s="272"/>
      <c r="N601" s="273"/>
      <c r="O601" s="273"/>
      <c r="P601" s="273"/>
      <c r="Q601" s="273"/>
      <c r="R601" s="273"/>
      <c r="S601" s="273"/>
      <c r="T601" s="27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5" t="s">
        <v>211</v>
      </c>
      <c r="AU601" s="275" t="s">
        <v>82</v>
      </c>
      <c r="AV601" s="15" t="s">
        <v>209</v>
      </c>
      <c r="AW601" s="15" t="s">
        <v>30</v>
      </c>
      <c r="AX601" s="15" t="s">
        <v>80</v>
      </c>
      <c r="AY601" s="275" t="s">
        <v>202</v>
      </c>
    </row>
    <row r="602" s="2" customFormat="1" ht="16.5" customHeight="1">
      <c r="A602" s="40"/>
      <c r="B602" s="41"/>
      <c r="C602" s="287" t="s">
        <v>1127</v>
      </c>
      <c r="D602" s="287" t="s">
        <v>534</v>
      </c>
      <c r="E602" s="288" t="s">
        <v>1737</v>
      </c>
      <c r="F602" s="289" t="s">
        <v>1738</v>
      </c>
      <c r="G602" s="290" t="s">
        <v>254</v>
      </c>
      <c r="H602" s="291">
        <v>42.210000000000001</v>
      </c>
      <c r="I602" s="292"/>
      <c r="J602" s="293">
        <f>ROUND(I602*H602,2)</f>
        <v>0</v>
      </c>
      <c r="K602" s="289" t="s">
        <v>1718</v>
      </c>
      <c r="L602" s="294"/>
      <c r="M602" s="295" t="s">
        <v>1</v>
      </c>
      <c r="N602" s="296" t="s">
        <v>38</v>
      </c>
      <c r="O602" s="93"/>
      <c r="P602" s="239">
        <f>O602*H602</f>
        <v>0</v>
      </c>
      <c r="Q602" s="239">
        <v>0.0027499999999999998</v>
      </c>
      <c r="R602" s="239">
        <f>Q602*H602</f>
        <v>0.1160775</v>
      </c>
      <c r="S602" s="239">
        <v>0</v>
      </c>
      <c r="T602" s="240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1" t="s">
        <v>442</v>
      </c>
      <c r="AT602" s="241" t="s">
        <v>534</v>
      </c>
      <c r="AU602" s="241" t="s">
        <v>82</v>
      </c>
      <c r="AY602" s="19" t="s">
        <v>202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9" t="s">
        <v>80</v>
      </c>
      <c r="BK602" s="242">
        <f>ROUND(I602*H602,2)</f>
        <v>0</v>
      </c>
      <c r="BL602" s="19" t="s">
        <v>317</v>
      </c>
      <c r="BM602" s="241" t="s">
        <v>3273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3274</v>
      </c>
      <c r="G603" s="255"/>
      <c r="H603" s="258">
        <v>42.210000000000001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80</v>
      </c>
      <c r="AY603" s="264" t="s">
        <v>202</v>
      </c>
    </row>
    <row r="604" s="2" customFormat="1" ht="24.15" customHeight="1">
      <c r="A604" s="40"/>
      <c r="B604" s="41"/>
      <c r="C604" s="230" t="s">
        <v>1132</v>
      </c>
      <c r="D604" s="230" t="s">
        <v>204</v>
      </c>
      <c r="E604" s="231" t="s">
        <v>3275</v>
      </c>
      <c r="F604" s="232" t="s">
        <v>3276</v>
      </c>
      <c r="G604" s="233" t="s">
        <v>2365</v>
      </c>
      <c r="H604" s="301"/>
      <c r="I604" s="235"/>
      <c r="J604" s="236">
        <f>ROUND(I604*H604,2)</f>
        <v>0</v>
      </c>
      <c r="K604" s="232" t="s">
        <v>208</v>
      </c>
      <c r="L604" s="46"/>
      <c r="M604" s="237" t="s">
        <v>1</v>
      </c>
      <c r="N604" s="238" t="s">
        <v>38</v>
      </c>
      <c r="O604" s="93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1" t="s">
        <v>317</v>
      </c>
      <c r="AT604" s="241" t="s">
        <v>204</v>
      </c>
      <c r="AU604" s="241" t="s">
        <v>82</v>
      </c>
      <c r="AY604" s="19" t="s">
        <v>202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9" t="s">
        <v>80</v>
      </c>
      <c r="BK604" s="242">
        <f>ROUND(I604*H604,2)</f>
        <v>0</v>
      </c>
      <c r="BL604" s="19" t="s">
        <v>317</v>
      </c>
      <c r="BM604" s="241" t="s">
        <v>3277</v>
      </c>
    </row>
    <row r="605" s="12" customFormat="1" ht="22.8" customHeight="1">
      <c r="A605" s="12"/>
      <c r="B605" s="214"/>
      <c r="C605" s="215"/>
      <c r="D605" s="216" t="s">
        <v>72</v>
      </c>
      <c r="E605" s="228" t="s">
        <v>1754</v>
      </c>
      <c r="F605" s="228" t="s">
        <v>1755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SUM(P606:P614)</f>
        <v>0</v>
      </c>
      <c r="Q605" s="222"/>
      <c r="R605" s="223">
        <f>SUM(R606:R614)</f>
        <v>0.0010364</v>
      </c>
      <c r="S605" s="222"/>
      <c r="T605" s="224">
        <f>SUM(T606:T614)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5" t="s">
        <v>82</v>
      </c>
      <c r="AT605" s="226" t="s">
        <v>72</v>
      </c>
      <c r="AU605" s="226" t="s">
        <v>80</v>
      </c>
      <c r="AY605" s="225" t="s">
        <v>202</v>
      </c>
      <c r="BK605" s="227">
        <f>SUM(BK606:BK614)</f>
        <v>0</v>
      </c>
    </row>
    <row r="606" s="2" customFormat="1" ht="24.15" customHeight="1">
      <c r="A606" s="40"/>
      <c r="B606" s="41"/>
      <c r="C606" s="230" t="s">
        <v>1138</v>
      </c>
      <c r="D606" s="230" t="s">
        <v>204</v>
      </c>
      <c r="E606" s="231" t="s">
        <v>3278</v>
      </c>
      <c r="F606" s="232" t="s">
        <v>3279</v>
      </c>
      <c r="G606" s="233" t="s">
        <v>2864</v>
      </c>
      <c r="H606" s="234">
        <v>1</v>
      </c>
      <c r="I606" s="235"/>
      <c r="J606" s="236">
        <f>ROUND(I606*H606,2)</f>
        <v>0</v>
      </c>
      <c r="K606" s="232" t="s">
        <v>208</v>
      </c>
      <c r="L606" s="46"/>
      <c r="M606" s="237" t="s">
        <v>1</v>
      </c>
      <c r="N606" s="238" t="s">
        <v>38</v>
      </c>
      <c r="O606" s="93"/>
      <c r="P606" s="239">
        <f>O606*H606</f>
        <v>0</v>
      </c>
      <c r="Q606" s="239">
        <v>0.00051820000000000002</v>
      </c>
      <c r="R606" s="239">
        <f>Q606*H606</f>
        <v>0.00051820000000000002</v>
      </c>
      <c r="S606" s="239">
        <v>0</v>
      </c>
      <c r="T606" s="240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1" t="s">
        <v>317</v>
      </c>
      <c r="AT606" s="241" t="s">
        <v>204</v>
      </c>
      <c r="AU606" s="241" t="s">
        <v>82</v>
      </c>
      <c r="AY606" s="19" t="s">
        <v>202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9" t="s">
        <v>80</v>
      </c>
      <c r="BK606" s="242">
        <f>ROUND(I606*H606,2)</f>
        <v>0</v>
      </c>
      <c r="BL606" s="19" t="s">
        <v>317</v>
      </c>
      <c r="BM606" s="241" t="s">
        <v>3280</v>
      </c>
    </row>
    <row r="607" s="13" customFormat="1">
      <c r="A607" s="13"/>
      <c r="B607" s="243"/>
      <c r="C607" s="244"/>
      <c r="D607" s="245" t="s">
        <v>211</v>
      </c>
      <c r="E607" s="246" t="s">
        <v>1</v>
      </c>
      <c r="F607" s="247" t="s">
        <v>3281</v>
      </c>
      <c r="G607" s="244"/>
      <c r="H607" s="246" t="s">
        <v>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211</v>
      </c>
      <c r="AU607" s="253" t="s">
        <v>82</v>
      </c>
      <c r="AV607" s="13" t="s">
        <v>80</v>
      </c>
      <c r="AW607" s="13" t="s">
        <v>30</v>
      </c>
      <c r="AX607" s="13" t="s">
        <v>73</v>
      </c>
      <c r="AY607" s="253" t="s">
        <v>202</v>
      </c>
    </row>
    <row r="608" s="13" customFormat="1">
      <c r="A608" s="13"/>
      <c r="B608" s="243"/>
      <c r="C608" s="244"/>
      <c r="D608" s="245" t="s">
        <v>211</v>
      </c>
      <c r="E608" s="246" t="s">
        <v>1</v>
      </c>
      <c r="F608" s="247" t="s">
        <v>3282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211</v>
      </c>
      <c r="AU608" s="253" t="s">
        <v>82</v>
      </c>
      <c r="AV608" s="13" t="s">
        <v>80</v>
      </c>
      <c r="AW608" s="13" t="s">
        <v>30</v>
      </c>
      <c r="AX608" s="13" t="s">
        <v>73</v>
      </c>
      <c r="AY608" s="253" t="s">
        <v>202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80</v>
      </c>
      <c r="G609" s="255"/>
      <c r="H609" s="258">
        <v>1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80</v>
      </c>
      <c r="AY609" s="264" t="s">
        <v>202</v>
      </c>
    </row>
    <row r="610" s="2" customFormat="1" ht="24.15" customHeight="1">
      <c r="A610" s="40"/>
      <c r="B610" s="41"/>
      <c r="C610" s="230" t="s">
        <v>1143</v>
      </c>
      <c r="D610" s="230" t="s">
        <v>204</v>
      </c>
      <c r="E610" s="231" t="s">
        <v>3283</v>
      </c>
      <c r="F610" s="232" t="s">
        <v>3284</v>
      </c>
      <c r="G610" s="233" t="s">
        <v>2864</v>
      </c>
      <c r="H610" s="234">
        <v>1</v>
      </c>
      <c r="I610" s="235"/>
      <c r="J610" s="236">
        <f>ROUND(I610*H610,2)</f>
        <v>0</v>
      </c>
      <c r="K610" s="232" t="s">
        <v>208</v>
      </c>
      <c r="L610" s="46"/>
      <c r="M610" s="237" t="s">
        <v>1</v>
      </c>
      <c r="N610" s="238" t="s">
        <v>38</v>
      </c>
      <c r="O610" s="93"/>
      <c r="P610" s="239">
        <f>O610*H610</f>
        <v>0</v>
      </c>
      <c r="Q610" s="239">
        <v>0.00051820000000000002</v>
      </c>
      <c r="R610" s="239">
        <f>Q610*H610</f>
        <v>0.00051820000000000002</v>
      </c>
      <c r="S610" s="239">
        <v>0</v>
      </c>
      <c r="T610" s="240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1" t="s">
        <v>317</v>
      </c>
      <c r="AT610" s="241" t="s">
        <v>204</v>
      </c>
      <c r="AU610" s="241" t="s">
        <v>82</v>
      </c>
      <c r="AY610" s="19" t="s">
        <v>202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9" t="s">
        <v>80</v>
      </c>
      <c r="BK610" s="242">
        <f>ROUND(I610*H610,2)</f>
        <v>0</v>
      </c>
      <c r="BL610" s="19" t="s">
        <v>317</v>
      </c>
      <c r="BM610" s="241" t="s">
        <v>3285</v>
      </c>
    </row>
    <row r="611" s="13" customFormat="1">
      <c r="A611" s="13"/>
      <c r="B611" s="243"/>
      <c r="C611" s="244"/>
      <c r="D611" s="245" t="s">
        <v>211</v>
      </c>
      <c r="E611" s="246" t="s">
        <v>1</v>
      </c>
      <c r="F611" s="247" t="s">
        <v>3281</v>
      </c>
      <c r="G611" s="244"/>
      <c r="H611" s="246" t="s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211</v>
      </c>
      <c r="AU611" s="253" t="s">
        <v>82</v>
      </c>
      <c r="AV611" s="13" t="s">
        <v>80</v>
      </c>
      <c r="AW611" s="13" t="s">
        <v>30</v>
      </c>
      <c r="AX611" s="13" t="s">
        <v>73</v>
      </c>
      <c r="AY611" s="253" t="s">
        <v>202</v>
      </c>
    </row>
    <row r="612" s="13" customFormat="1">
      <c r="A612" s="13"/>
      <c r="B612" s="243"/>
      <c r="C612" s="244"/>
      <c r="D612" s="245" t="s">
        <v>211</v>
      </c>
      <c r="E612" s="246" t="s">
        <v>1</v>
      </c>
      <c r="F612" s="247" t="s">
        <v>3286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211</v>
      </c>
      <c r="AU612" s="253" t="s">
        <v>82</v>
      </c>
      <c r="AV612" s="13" t="s">
        <v>80</v>
      </c>
      <c r="AW612" s="13" t="s">
        <v>30</v>
      </c>
      <c r="AX612" s="13" t="s">
        <v>73</v>
      </c>
      <c r="AY612" s="253" t="s">
        <v>202</v>
      </c>
    </row>
    <row r="613" s="14" customFormat="1">
      <c r="A613" s="14"/>
      <c r="B613" s="254"/>
      <c r="C613" s="255"/>
      <c r="D613" s="245" t="s">
        <v>211</v>
      </c>
      <c r="E613" s="256" t="s">
        <v>1</v>
      </c>
      <c r="F613" s="257" t="s">
        <v>80</v>
      </c>
      <c r="G613" s="255"/>
      <c r="H613" s="258">
        <v>1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211</v>
      </c>
      <c r="AU613" s="264" t="s">
        <v>82</v>
      </c>
      <c r="AV613" s="14" t="s">
        <v>82</v>
      </c>
      <c r="AW613" s="14" t="s">
        <v>30</v>
      </c>
      <c r="AX613" s="14" t="s">
        <v>80</v>
      </c>
      <c r="AY613" s="264" t="s">
        <v>202</v>
      </c>
    </row>
    <row r="614" s="2" customFormat="1" ht="24.15" customHeight="1">
      <c r="A614" s="40"/>
      <c r="B614" s="41"/>
      <c r="C614" s="230" t="s">
        <v>1149</v>
      </c>
      <c r="D614" s="230" t="s">
        <v>204</v>
      </c>
      <c r="E614" s="231" t="s">
        <v>3287</v>
      </c>
      <c r="F614" s="232" t="s">
        <v>3288</v>
      </c>
      <c r="G614" s="233" t="s">
        <v>2365</v>
      </c>
      <c r="H614" s="301"/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317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317</v>
      </c>
      <c r="BM614" s="241" t="s">
        <v>3289</v>
      </c>
    </row>
    <row r="615" s="12" customFormat="1" ht="22.8" customHeight="1">
      <c r="A615" s="12"/>
      <c r="B615" s="214"/>
      <c r="C615" s="215"/>
      <c r="D615" s="216" t="s">
        <v>72</v>
      </c>
      <c r="E615" s="228" t="s">
        <v>1786</v>
      </c>
      <c r="F615" s="228" t="s">
        <v>1787</v>
      </c>
      <c r="G615" s="215"/>
      <c r="H615" s="215"/>
      <c r="I615" s="218"/>
      <c r="J615" s="229">
        <f>BK615</f>
        <v>0</v>
      </c>
      <c r="K615" s="215"/>
      <c r="L615" s="220"/>
      <c r="M615" s="221"/>
      <c r="N615" s="222"/>
      <c r="O615" s="222"/>
      <c r="P615" s="223">
        <f>SUM(P616:P687)</f>
        <v>0</v>
      </c>
      <c r="Q615" s="222"/>
      <c r="R615" s="223">
        <f>SUM(R616:R687)</f>
        <v>4.6100665063500008</v>
      </c>
      <c r="S615" s="222"/>
      <c r="T615" s="224">
        <f>SUM(T616:T687)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5" t="s">
        <v>82</v>
      </c>
      <c r="AT615" s="226" t="s">
        <v>72</v>
      </c>
      <c r="AU615" s="226" t="s">
        <v>80</v>
      </c>
      <c r="AY615" s="225" t="s">
        <v>202</v>
      </c>
      <c r="BK615" s="227">
        <f>SUM(BK616:BK687)</f>
        <v>0</v>
      </c>
    </row>
    <row r="616" s="2" customFormat="1" ht="24.15" customHeight="1">
      <c r="A616" s="40"/>
      <c r="B616" s="41"/>
      <c r="C616" s="230" t="s">
        <v>1157</v>
      </c>
      <c r="D616" s="230" t="s">
        <v>204</v>
      </c>
      <c r="E616" s="231" t="s">
        <v>1834</v>
      </c>
      <c r="F616" s="232" t="s">
        <v>1835</v>
      </c>
      <c r="G616" s="233" t="s">
        <v>844</v>
      </c>
      <c r="H616" s="234">
        <v>35.25</v>
      </c>
      <c r="I616" s="235"/>
      <c r="J616" s="236">
        <f>ROUND(I616*H616,2)</f>
        <v>0</v>
      </c>
      <c r="K616" s="232" t="s">
        <v>208</v>
      </c>
      <c r="L616" s="46"/>
      <c r="M616" s="237" t="s">
        <v>1</v>
      </c>
      <c r="N616" s="238" t="s">
        <v>38</v>
      </c>
      <c r="O616" s="93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1" t="s">
        <v>317</v>
      </c>
      <c r="AT616" s="241" t="s">
        <v>204</v>
      </c>
      <c r="AU616" s="241" t="s">
        <v>82</v>
      </c>
      <c r="AY616" s="19" t="s">
        <v>202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9" t="s">
        <v>80</v>
      </c>
      <c r="BK616" s="242">
        <f>ROUND(I616*H616,2)</f>
        <v>0</v>
      </c>
      <c r="BL616" s="19" t="s">
        <v>317</v>
      </c>
      <c r="BM616" s="241" t="s">
        <v>3290</v>
      </c>
    </row>
    <row r="617" s="13" customFormat="1">
      <c r="A617" s="13"/>
      <c r="B617" s="243"/>
      <c r="C617" s="244"/>
      <c r="D617" s="245" t="s">
        <v>211</v>
      </c>
      <c r="E617" s="246" t="s">
        <v>1</v>
      </c>
      <c r="F617" s="247" t="s">
        <v>3291</v>
      </c>
      <c r="G617" s="244"/>
      <c r="H617" s="246" t="s">
        <v>1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211</v>
      </c>
      <c r="AU617" s="253" t="s">
        <v>82</v>
      </c>
      <c r="AV617" s="13" t="s">
        <v>80</v>
      </c>
      <c r="AW617" s="13" t="s">
        <v>30</v>
      </c>
      <c r="AX617" s="13" t="s">
        <v>73</v>
      </c>
      <c r="AY617" s="253" t="s">
        <v>202</v>
      </c>
    </row>
    <row r="618" s="14" customFormat="1">
      <c r="A618" s="14"/>
      <c r="B618" s="254"/>
      <c r="C618" s="255"/>
      <c r="D618" s="245" t="s">
        <v>211</v>
      </c>
      <c r="E618" s="256" t="s">
        <v>1</v>
      </c>
      <c r="F618" s="257" t="s">
        <v>3292</v>
      </c>
      <c r="G618" s="255"/>
      <c r="H618" s="258">
        <v>12.1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211</v>
      </c>
      <c r="AU618" s="264" t="s">
        <v>82</v>
      </c>
      <c r="AV618" s="14" t="s">
        <v>82</v>
      </c>
      <c r="AW618" s="14" t="s">
        <v>30</v>
      </c>
      <c r="AX618" s="14" t="s">
        <v>73</v>
      </c>
      <c r="AY618" s="264" t="s">
        <v>202</v>
      </c>
    </row>
    <row r="619" s="13" customFormat="1">
      <c r="A619" s="13"/>
      <c r="B619" s="243"/>
      <c r="C619" s="244"/>
      <c r="D619" s="245" t="s">
        <v>211</v>
      </c>
      <c r="E619" s="246" t="s">
        <v>1</v>
      </c>
      <c r="F619" s="247" t="s">
        <v>3293</v>
      </c>
      <c r="G619" s="244"/>
      <c r="H619" s="246" t="s">
        <v>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211</v>
      </c>
      <c r="AU619" s="253" t="s">
        <v>82</v>
      </c>
      <c r="AV619" s="13" t="s">
        <v>80</v>
      </c>
      <c r="AW619" s="13" t="s">
        <v>30</v>
      </c>
      <c r="AX619" s="13" t="s">
        <v>73</v>
      </c>
      <c r="AY619" s="253" t="s">
        <v>202</v>
      </c>
    </row>
    <row r="620" s="14" customFormat="1">
      <c r="A620" s="14"/>
      <c r="B620" s="254"/>
      <c r="C620" s="255"/>
      <c r="D620" s="245" t="s">
        <v>211</v>
      </c>
      <c r="E620" s="256" t="s">
        <v>1</v>
      </c>
      <c r="F620" s="257" t="s">
        <v>3294</v>
      </c>
      <c r="G620" s="255"/>
      <c r="H620" s="258">
        <v>23.149999999999999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211</v>
      </c>
      <c r="AU620" s="264" t="s">
        <v>82</v>
      </c>
      <c r="AV620" s="14" t="s">
        <v>82</v>
      </c>
      <c r="AW620" s="14" t="s">
        <v>30</v>
      </c>
      <c r="AX620" s="14" t="s">
        <v>73</v>
      </c>
      <c r="AY620" s="264" t="s">
        <v>202</v>
      </c>
    </row>
    <row r="621" s="15" customFormat="1">
      <c r="A621" s="15"/>
      <c r="B621" s="265"/>
      <c r="C621" s="266"/>
      <c r="D621" s="245" t="s">
        <v>211</v>
      </c>
      <c r="E621" s="267" t="s">
        <v>1</v>
      </c>
      <c r="F621" s="268" t="s">
        <v>222</v>
      </c>
      <c r="G621" s="266"/>
      <c r="H621" s="269">
        <v>35.25</v>
      </c>
      <c r="I621" s="270"/>
      <c r="J621" s="266"/>
      <c r="K621" s="266"/>
      <c r="L621" s="271"/>
      <c r="M621" s="272"/>
      <c r="N621" s="273"/>
      <c r="O621" s="273"/>
      <c r="P621" s="273"/>
      <c r="Q621" s="273"/>
      <c r="R621" s="273"/>
      <c r="S621" s="273"/>
      <c r="T621" s="27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5" t="s">
        <v>211</v>
      </c>
      <c r="AU621" s="275" t="s">
        <v>82</v>
      </c>
      <c r="AV621" s="15" t="s">
        <v>209</v>
      </c>
      <c r="AW621" s="15" t="s">
        <v>30</v>
      </c>
      <c r="AX621" s="15" t="s">
        <v>80</v>
      </c>
      <c r="AY621" s="275" t="s">
        <v>202</v>
      </c>
    </row>
    <row r="622" s="2" customFormat="1" ht="21.75" customHeight="1">
      <c r="A622" s="40"/>
      <c r="B622" s="41"/>
      <c r="C622" s="287" t="s">
        <v>1170</v>
      </c>
      <c r="D622" s="287" t="s">
        <v>534</v>
      </c>
      <c r="E622" s="288" t="s">
        <v>1855</v>
      </c>
      <c r="F622" s="289" t="s">
        <v>1856</v>
      </c>
      <c r="G622" s="290" t="s">
        <v>207</v>
      </c>
      <c r="H622" s="291">
        <v>0.253</v>
      </c>
      <c r="I622" s="292"/>
      <c r="J622" s="293">
        <f>ROUND(I622*H622,2)</f>
        <v>0</v>
      </c>
      <c r="K622" s="289" t="s">
        <v>208</v>
      </c>
      <c r="L622" s="294"/>
      <c r="M622" s="295" t="s">
        <v>1</v>
      </c>
      <c r="N622" s="296" t="s">
        <v>38</v>
      </c>
      <c r="O622" s="93"/>
      <c r="P622" s="239">
        <f>O622*H622</f>
        <v>0</v>
      </c>
      <c r="Q622" s="239">
        <v>0.55000000000000004</v>
      </c>
      <c r="R622" s="239">
        <f>Q622*H622</f>
        <v>0.13915000000000002</v>
      </c>
      <c r="S622" s="239">
        <v>0</v>
      </c>
      <c r="T622" s="24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1" t="s">
        <v>442</v>
      </c>
      <c r="AT622" s="241" t="s">
        <v>534</v>
      </c>
      <c r="AU622" s="241" t="s">
        <v>82</v>
      </c>
      <c r="AY622" s="19" t="s">
        <v>202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9" t="s">
        <v>80</v>
      </c>
      <c r="BK622" s="242">
        <f>ROUND(I622*H622,2)</f>
        <v>0</v>
      </c>
      <c r="BL622" s="19" t="s">
        <v>317</v>
      </c>
      <c r="BM622" s="241" t="s">
        <v>3295</v>
      </c>
    </row>
    <row r="623" s="13" customFormat="1">
      <c r="A623" s="13"/>
      <c r="B623" s="243"/>
      <c r="C623" s="244"/>
      <c r="D623" s="245" t="s">
        <v>211</v>
      </c>
      <c r="E623" s="246" t="s">
        <v>1</v>
      </c>
      <c r="F623" s="247" t="s">
        <v>3291</v>
      </c>
      <c r="G623" s="244"/>
      <c r="H623" s="246" t="s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211</v>
      </c>
      <c r="AU623" s="253" t="s">
        <v>82</v>
      </c>
      <c r="AV623" s="13" t="s">
        <v>80</v>
      </c>
      <c r="AW623" s="13" t="s">
        <v>30</v>
      </c>
      <c r="AX623" s="13" t="s">
        <v>73</v>
      </c>
      <c r="AY623" s="253" t="s">
        <v>202</v>
      </c>
    </row>
    <row r="624" s="14" customFormat="1">
      <c r="A624" s="14"/>
      <c r="B624" s="254"/>
      <c r="C624" s="255"/>
      <c r="D624" s="245" t="s">
        <v>211</v>
      </c>
      <c r="E624" s="256" t="s">
        <v>1</v>
      </c>
      <c r="F624" s="257" t="s">
        <v>3296</v>
      </c>
      <c r="G624" s="255"/>
      <c r="H624" s="258">
        <v>0.044999999999999998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211</v>
      </c>
      <c r="AU624" s="264" t="s">
        <v>82</v>
      </c>
      <c r="AV624" s="14" t="s">
        <v>82</v>
      </c>
      <c r="AW624" s="14" t="s">
        <v>30</v>
      </c>
      <c r="AX624" s="14" t="s">
        <v>73</v>
      </c>
      <c r="AY624" s="264" t="s">
        <v>202</v>
      </c>
    </row>
    <row r="625" s="13" customFormat="1">
      <c r="A625" s="13"/>
      <c r="B625" s="243"/>
      <c r="C625" s="244"/>
      <c r="D625" s="245" t="s">
        <v>211</v>
      </c>
      <c r="E625" s="246" t="s">
        <v>1</v>
      </c>
      <c r="F625" s="247" t="s">
        <v>3293</v>
      </c>
      <c r="G625" s="244"/>
      <c r="H625" s="246" t="s">
        <v>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211</v>
      </c>
      <c r="AU625" s="253" t="s">
        <v>82</v>
      </c>
      <c r="AV625" s="13" t="s">
        <v>80</v>
      </c>
      <c r="AW625" s="13" t="s">
        <v>30</v>
      </c>
      <c r="AX625" s="13" t="s">
        <v>73</v>
      </c>
      <c r="AY625" s="253" t="s">
        <v>202</v>
      </c>
    </row>
    <row r="626" s="14" customFormat="1">
      <c r="A626" s="14"/>
      <c r="B626" s="254"/>
      <c r="C626" s="255"/>
      <c r="D626" s="245" t="s">
        <v>211</v>
      </c>
      <c r="E626" s="256" t="s">
        <v>1</v>
      </c>
      <c r="F626" s="257" t="s">
        <v>3297</v>
      </c>
      <c r="G626" s="255"/>
      <c r="H626" s="258">
        <v>0.185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211</v>
      </c>
      <c r="AU626" s="264" t="s">
        <v>82</v>
      </c>
      <c r="AV626" s="14" t="s">
        <v>82</v>
      </c>
      <c r="AW626" s="14" t="s">
        <v>30</v>
      </c>
      <c r="AX626" s="14" t="s">
        <v>73</v>
      </c>
      <c r="AY626" s="264" t="s">
        <v>202</v>
      </c>
    </row>
    <row r="627" s="15" customFormat="1">
      <c r="A627" s="15"/>
      <c r="B627" s="265"/>
      <c r="C627" s="266"/>
      <c r="D627" s="245" t="s">
        <v>211</v>
      </c>
      <c r="E627" s="267" t="s">
        <v>1</v>
      </c>
      <c r="F627" s="268" t="s">
        <v>222</v>
      </c>
      <c r="G627" s="266"/>
      <c r="H627" s="269">
        <v>0.22999999999999998</v>
      </c>
      <c r="I627" s="270"/>
      <c r="J627" s="266"/>
      <c r="K627" s="266"/>
      <c r="L627" s="271"/>
      <c r="M627" s="272"/>
      <c r="N627" s="273"/>
      <c r="O627" s="273"/>
      <c r="P627" s="273"/>
      <c r="Q627" s="273"/>
      <c r="R627" s="273"/>
      <c r="S627" s="273"/>
      <c r="T627" s="27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5" t="s">
        <v>211</v>
      </c>
      <c r="AU627" s="275" t="s">
        <v>82</v>
      </c>
      <c r="AV627" s="15" t="s">
        <v>209</v>
      </c>
      <c r="AW627" s="15" t="s">
        <v>30</v>
      </c>
      <c r="AX627" s="15" t="s">
        <v>73</v>
      </c>
      <c r="AY627" s="275" t="s">
        <v>202</v>
      </c>
    </row>
    <row r="628" s="14" customFormat="1">
      <c r="A628" s="14"/>
      <c r="B628" s="254"/>
      <c r="C628" s="255"/>
      <c r="D628" s="245" t="s">
        <v>211</v>
      </c>
      <c r="E628" s="256" t="s">
        <v>1</v>
      </c>
      <c r="F628" s="257" t="s">
        <v>3298</v>
      </c>
      <c r="G628" s="255"/>
      <c r="H628" s="258">
        <v>0.253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4" t="s">
        <v>211</v>
      </c>
      <c r="AU628" s="264" t="s">
        <v>82</v>
      </c>
      <c r="AV628" s="14" t="s">
        <v>82</v>
      </c>
      <c r="AW628" s="14" t="s">
        <v>30</v>
      </c>
      <c r="AX628" s="14" t="s">
        <v>80</v>
      </c>
      <c r="AY628" s="264" t="s">
        <v>202</v>
      </c>
    </row>
    <row r="629" s="2" customFormat="1" ht="33" customHeight="1">
      <c r="A629" s="40"/>
      <c r="B629" s="41"/>
      <c r="C629" s="230" t="s">
        <v>1173</v>
      </c>
      <c r="D629" s="230" t="s">
        <v>204</v>
      </c>
      <c r="E629" s="231" t="s">
        <v>1840</v>
      </c>
      <c r="F629" s="232" t="s">
        <v>1841</v>
      </c>
      <c r="G629" s="233" t="s">
        <v>844</v>
      </c>
      <c r="H629" s="234">
        <v>226.36000000000001</v>
      </c>
      <c r="I629" s="235"/>
      <c r="J629" s="236">
        <f>ROUND(I629*H629,2)</f>
        <v>0</v>
      </c>
      <c r="K629" s="232" t="s">
        <v>208</v>
      </c>
      <c r="L629" s="46"/>
      <c r="M629" s="237" t="s">
        <v>1</v>
      </c>
      <c r="N629" s="238" t="s">
        <v>38</v>
      </c>
      <c r="O629" s="93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1" t="s">
        <v>317</v>
      </c>
      <c r="AT629" s="241" t="s">
        <v>204</v>
      </c>
      <c r="AU629" s="241" t="s">
        <v>82</v>
      </c>
      <c r="AY629" s="19" t="s">
        <v>202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9" t="s">
        <v>80</v>
      </c>
      <c r="BK629" s="242">
        <f>ROUND(I629*H629,2)</f>
        <v>0</v>
      </c>
      <c r="BL629" s="19" t="s">
        <v>317</v>
      </c>
      <c r="BM629" s="241" t="s">
        <v>3299</v>
      </c>
    </row>
    <row r="630" s="13" customFormat="1">
      <c r="A630" s="13"/>
      <c r="B630" s="243"/>
      <c r="C630" s="244"/>
      <c r="D630" s="245" t="s">
        <v>211</v>
      </c>
      <c r="E630" s="246" t="s">
        <v>1</v>
      </c>
      <c r="F630" s="247" t="s">
        <v>3300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211</v>
      </c>
      <c r="AU630" s="253" t="s">
        <v>82</v>
      </c>
      <c r="AV630" s="13" t="s">
        <v>80</v>
      </c>
      <c r="AW630" s="13" t="s">
        <v>30</v>
      </c>
      <c r="AX630" s="13" t="s">
        <v>73</v>
      </c>
      <c r="AY630" s="253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3301</v>
      </c>
      <c r="G631" s="255"/>
      <c r="H631" s="258">
        <v>144.56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3" customFormat="1">
      <c r="A632" s="13"/>
      <c r="B632" s="243"/>
      <c r="C632" s="244"/>
      <c r="D632" s="245" t="s">
        <v>211</v>
      </c>
      <c r="E632" s="246" t="s">
        <v>1</v>
      </c>
      <c r="F632" s="247" t="s">
        <v>3302</v>
      </c>
      <c r="G632" s="244"/>
      <c r="H632" s="246" t="s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3" t="s">
        <v>211</v>
      </c>
      <c r="AU632" s="253" t="s">
        <v>82</v>
      </c>
      <c r="AV632" s="13" t="s">
        <v>80</v>
      </c>
      <c r="AW632" s="13" t="s">
        <v>30</v>
      </c>
      <c r="AX632" s="13" t="s">
        <v>73</v>
      </c>
      <c r="AY632" s="253" t="s">
        <v>202</v>
      </c>
    </row>
    <row r="633" s="14" customFormat="1">
      <c r="A633" s="14"/>
      <c r="B633" s="254"/>
      <c r="C633" s="255"/>
      <c r="D633" s="245" t="s">
        <v>211</v>
      </c>
      <c r="E633" s="256" t="s">
        <v>1</v>
      </c>
      <c r="F633" s="257" t="s">
        <v>3303</v>
      </c>
      <c r="G633" s="255"/>
      <c r="H633" s="258">
        <v>46.299999999999997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211</v>
      </c>
      <c r="AU633" s="264" t="s">
        <v>82</v>
      </c>
      <c r="AV633" s="14" t="s">
        <v>82</v>
      </c>
      <c r="AW633" s="14" t="s">
        <v>30</v>
      </c>
      <c r="AX633" s="14" t="s">
        <v>73</v>
      </c>
      <c r="AY633" s="264" t="s">
        <v>202</v>
      </c>
    </row>
    <row r="634" s="13" customFormat="1">
      <c r="A634" s="13"/>
      <c r="B634" s="243"/>
      <c r="C634" s="244"/>
      <c r="D634" s="245" t="s">
        <v>211</v>
      </c>
      <c r="E634" s="246" t="s">
        <v>1</v>
      </c>
      <c r="F634" s="247" t="s">
        <v>3304</v>
      </c>
      <c r="G634" s="244"/>
      <c r="H634" s="246" t="s">
        <v>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211</v>
      </c>
      <c r="AU634" s="253" t="s">
        <v>82</v>
      </c>
      <c r="AV634" s="13" t="s">
        <v>80</v>
      </c>
      <c r="AW634" s="13" t="s">
        <v>30</v>
      </c>
      <c r="AX634" s="13" t="s">
        <v>73</v>
      </c>
      <c r="AY634" s="253" t="s">
        <v>202</v>
      </c>
    </row>
    <row r="635" s="14" customFormat="1">
      <c r="A635" s="14"/>
      <c r="B635" s="254"/>
      <c r="C635" s="255"/>
      <c r="D635" s="245" t="s">
        <v>211</v>
      </c>
      <c r="E635" s="256" t="s">
        <v>1</v>
      </c>
      <c r="F635" s="257" t="s">
        <v>3305</v>
      </c>
      <c r="G635" s="255"/>
      <c r="H635" s="258">
        <v>22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211</v>
      </c>
      <c r="AU635" s="264" t="s">
        <v>82</v>
      </c>
      <c r="AV635" s="14" t="s">
        <v>82</v>
      </c>
      <c r="AW635" s="14" t="s">
        <v>30</v>
      </c>
      <c r="AX635" s="14" t="s">
        <v>73</v>
      </c>
      <c r="AY635" s="264" t="s">
        <v>202</v>
      </c>
    </row>
    <row r="636" s="13" customFormat="1">
      <c r="A636" s="13"/>
      <c r="B636" s="243"/>
      <c r="C636" s="244"/>
      <c r="D636" s="245" t="s">
        <v>211</v>
      </c>
      <c r="E636" s="246" t="s">
        <v>1</v>
      </c>
      <c r="F636" s="247" t="s">
        <v>3306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211</v>
      </c>
      <c r="AU636" s="253" t="s">
        <v>82</v>
      </c>
      <c r="AV636" s="13" t="s">
        <v>80</v>
      </c>
      <c r="AW636" s="13" t="s">
        <v>30</v>
      </c>
      <c r="AX636" s="13" t="s">
        <v>73</v>
      </c>
      <c r="AY636" s="253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3307</v>
      </c>
      <c r="G637" s="255"/>
      <c r="H637" s="258">
        <v>11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3" customFormat="1">
      <c r="A638" s="13"/>
      <c r="B638" s="243"/>
      <c r="C638" s="244"/>
      <c r="D638" s="245" t="s">
        <v>211</v>
      </c>
      <c r="E638" s="246" t="s">
        <v>1</v>
      </c>
      <c r="F638" s="247" t="s">
        <v>3308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211</v>
      </c>
      <c r="AU638" s="253" t="s">
        <v>82</v>
      </c>
      <c r="AV638" s="13" t="s">
        <v>80</v>
      </c>
      <c r="AW638" s="13" t="s">
        <v>30</v>
      </c>
      <c r="AX638" s="13" t="s">
        <v>73</v>
      </c>
      <c r="AY638" s="253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3309</v>
      </c>
      <c r="G639" s="255"/>
      <c r="H639" s="258">
        <v>2.5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5" customFormat="1">
      <c r="A640" s="15"/>
      <c r="B640" s="265"/>
      <c r="C640" s="266"/>
      <c r="D640" s="245" t="s">
        <v>211</v>
      </c>
      <c r="E640" s="267" t="s">
        <v>1</v>
      </c>
      <c r="F640" s="268" t="s">
        <v>222</v>
      </c>
      <c r="G640" s="266"/>
      <c r="H640" s="269">
        <v>226.36000000000001</v>
      </c>
      <c r="I640" s="270"/>
      <c r="J640" s="266"/>
      <c r="K640" s="266"/>
      <c r="L640" s="271"/>
      <c r="M640" s="272"/>
      <c r="N640" s="273"/>
      <c r="O640" s="273"/>
      <c r="P640" s="273"/>
      <c r="Q640" s="273"/>
      <c r="R640" s="273"/>
      <c r="S640" s="273"/>
      <c r="T640" s="27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5" t="s">
        <v>211</v>
      </c>
      <c r="AU640" s="275" t="s">
        <v>82</v>
      </c>
      <c r="AV640" s="15" t="s">
        <v>209</v>
      </c>
      <c r="AW640" s="15" t="s">
        <v>30</v>
      </c>
      <c r="AX640" s="15" t="s">
        <v>80</v>
      </c>
      <c r="AY640" s="275" t="s">
        <v>202</v>
      </c>
    </row>
    <row r="641" s="2" customFormat="1" ht="21.75" customHeight="1">
      <c r="A641" s="40"/>
      <c r="B641" s="41"/>
      <c r="C641" s="287" t="s">
        <v>1181</v>
      </c>
      <c r="D641" s="287" t="s">
        <v>534</v>
      </c>
      <c r="E641" s="288" t="s">
        <v>1861</v>
      </c>
      <c r="F641" s="289" t="s">
        <v>1862</v>
      </c>
      <c r="G641" s="290" t="s">
        <v>207</v>
      </c>
      <c r="H641" s="291">
        <v>3.6579999999999999</v>
      </c>
      <c r="I641" s="292"/>
      <c r="J641" s="293">
        <f>ROUND(I641*H641,2)</f>
        <v>0</v>
      </c>
      <c r="K641" s="289" t="s">
        <v>208</v>
      </c>
      <c r="L641" s="294"/>
      <c r="M641" s="295" t="s">
        <v>1</v>
      </c>
      <c r="N641" s="296" t="s">
        <v>38</v>
      </c>
      <c r="O641" s="93"/>
      <c r="P641" s="239">
        <f>O641*H641</f>
        <v>0</v>
      </c>
      <c r="Q641" s="239">
        <v>0.55000000000000004</v>
      </c>
      <c r="R641" s="239">
        <f>Q641*H641</f>
        <v>2.0119000000000002</v>
      </c>
      <c r="S641" s="239">
        <v>0</v>
      </c>
      <c r="T641" s="240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1" t="s">
        <v>442</v>
      </c>
      <c r="AT641" s="241" t="s">
        <v>534</v>
      </c>
      <c r="AU641" s="241" t="s">
        <v>82</v>
      </c>
      <c r="AY641" s="19" t="s">
        <v>202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9" t="s">
        <v>80</v>
      </c>
      <c r="BK641" s="242">
        <f>ROUND(I641*H641,2)</f>
        <v>0</v>
      </c>
      <c r="BL641" s="19" t="s">
        <v>317</v>
      </c>
      <c r="BM641" s="241" t="s">
        <v>3310</v>
      </c>
    </row>
    <row r="642" s="13" customFormat="1">
      <c r="A642" s="13"/>
      <c r="B642" s="243"/>
      <c r="C642" s="244"/>
      <c r="D642" s="245" t="s">
        <v>211</v>
      </c>
      <c r="E642" s="246" t="s">
        <v>1</v>
      </c>
      <c r="F642" s="247" t="s">
        <v>3300</v>
      </c>
      <c r="G642" s="244"/>
      <c r="H642" s="246" t="s">
        <v>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211</v>
      </c>
      <c r="AU642" s="253" t="s">
        <v>82</v>
      </c>
      <c r="AV642" s="13" t="s">
        <v>80</v>
      </c>
      <c r="AW642" s="13" t="s">
        <v>30</v>
      </c>
      <c r="AX642" s="13" t="s">
        <v>73</v>
      </c>
      <c r="AY642" s="253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3311</v>
      </c>
      <c r="G643" s="255"/>
      <c r="H643" s="258">
        <v>2.6019999999999999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3" customFormat="1">
      <c r="A644" s="13"/>
      <c r="B644" s="243"/>
      <c r="C644" s="244"/>
      <c r="D644" s="245" t="s">
        <v>211</v>
      </c>
      <c r="E644" s="246" t="s">
        <v>1</v>
      </c>
      <c r="F644" s="247" t="s">
        <v>3302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211</v>
      </c>
      <c r="AU644" s="253" t="s">
        <v>82</v>
      </c>
      <c r="AV644" s="13" t="s">
        <v>80</v>
      </c>
      <c r="AW644" s="13" t="s">
        <v>30</v>
      </c>
      <c r="AX644" s="13" t="s">
        <v>73</v>
      </c>
      <c r="AY644" s="253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3312</v>
      </c>
      <c r="G645" s="255"/>
      <c r="H645" s="258">
        <v>0.66700000000000004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3" customFormat="1">
      <c r="A646" s="13"/>
      <c r="B646" s="243"/>
      <c r="C646" s="244"/>
      <c r="D646" s="245" t="s">
        <v>211</v>
      </c>
      <c r="E646" s="246" t="s">
        <v>1</v>
      </c>
      <c r="F646" s="247" t="s">
        <v>3308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211</v>
      </c>
      <c r="AU646" s="253" t="s">
        <v>82</v>
      </c>
      <c r="AV646" s="13" t="s">
        <v>80</v>
      </c>
      <c r="AW646" s="13" t="s">
        <v>30</v>
      </c>
      <c r="AX646" s="13" t="s">
        <v>73</v>
      </c>
      <c r="AY646" s="253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3313</v>
      </c>
      <c r="G647" s="255"/>
      <c r="H647" s="258">
        <v>0.056000000000000001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5" customFormat="1">
      <c r="A648" s="15"/>
      <c r="B648" s="265"/>
      <c r="C648" s="266"/>
      <c r="D648" s="245" t="s">
        <v>211</v>
      </c>
      <c r="E648" s="267" t="s">
        <v>1</v>
      </c>
      <c r="F648" s="268" t="s">
        <v>222</v>
      </c>
      <c r="G648" s="266"/>
      <c r="H648" s="269">
        <v>3.3250000000000002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5" t="s">
        <v>211</v>
      </c>
      <c r="AU648" s="275" t="s">
        <v>82</v>
      </c>
      <c r="AV648" s="15" t="s">
        <v>209</v>
      </c>
      <c r="AW648" s="15" t="s">
        <v>30</v>
      </c>
      <c r="AX648" s="15" t="s">
        <v>73</v>
      </c>
      <c r="AY648" s="275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3314</v>
      </c>
      <c r="G649" s="255"/>
      <c r="H649" s="258">
        <v>3.6579999999999999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80</v>
      </c>
      <c r="AY649" s="264" t="s">
        <v>202</v>
      </c>
    </row>
    <row r="650" s="2" customFormat="1" ht="21.75" customHeight="1">
      <c r="A650" s="40"/>
      <c r="B650" s="41"/>
      <c r="C650" s="287" t="s">
        <v>1187</v>
      </c>
      <c r="D650" s="287" t="s">
        <v>534</v>
      </c>
      <c r="E650" s="288" t="s">
        <v>3315</v>
      </c>
      <c r="F650" s="289" t="s">
        <v>3316</v>
      </c>
      <c r="G650" s="290" t="s">
        <v>207</v>
      </c>
      <c r="H650" s="291">
        <v>0.81299999999999994</v>
      </c>
      <c r="I650" s="292"/>
      <c r="J650" s="293">
        <f>ROUND(I650*H650,2)</f>
        <v>0</v>
      </c>
      <c r="K650" s="289" t="s">
        <v>208</v>
      </c>
      <c r="L650" s="294"/>
      <c r="M650" s="295" t="s">
        <v>1</v>
      </c>
      <c r="N650" s="296" t="s">
        <v>38</v>
      </c>
      <c r="O650" s="93"/>
      <c r="P650" s="239">
        <f>O650*H650</f>
        <v>0</v>
      </c>
      <c r="Q650" s="239">
        <v>0.55000000000000004</v>
      </c>
      <c r="R650" s="239">
        <f>Q650*H650</f>
        <v>0.44714999999999999</v>
      </c>
      <c r="S650" s="239">
        <v>0</v>
      </c>
      <c r="T650" s="24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1" t="s">
        <v>442</v>
      </c>
      <c r="AT650" s="241" t="s">
        <v>534</v>
      </c>
      <c r="AU650" s="241" t="s">
        <v>82</v>
      </c>
      <c r="AY650" s="19" t="s">
        <v>202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80</v>
      </c>
      <c r="BK650" s="242">
        <f>ROUND(I650*H650,2)</f>
        <v>0</v>
      </c>
      <c r="BL650" s="19" t="s">
        <v>317</v>
      </c>
      <c r="BM650" s="241" t="s">
        <v>3317</v>
      </c>
    </row>
    <row r="651" s="13" customFormat="1">
      <c r="A651" s="13"/>
      <c r="B651" s="243"/>
      <c r="C651" s="244"/>
      <c r="D651" s="245" t="s">
        <v>211</v>
      </c>
      <c r="E651" s="246" t="s">
        <v>1</v>
      </c>
      <c r="F651" s="247" t="s">
        <v>3304</v>
      </c>
      <c r="G651" s="244"/>
      <c r="H651" s="246" t="s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211</v>
      </c>
      <c r="AU651" s="253" t="s">
        <v>82</v>
      </c>
      <c r="AV651" s="13" t="s">
        <v>80</v>
      </c>
      <c r="AW651" s="13" t="s">
        <v>30</v>
      </c>
      <c r="AX651" s="13" t="s">
        <v>73</v>
      </c>
      <c r="AY651" s="253" t="s">
        <v>202</v>
      </c>
    </row>
    <row r="652" s="14" customFormat="1">
      <c r="A652" s="14"/>
      <c r="B652" s="254"/>
      <c r="C652" s="255"/>
      <c r="D652" s="245" t="s">
        <v>211</v>
      </c>
      <c r="E652" s="256" t="s">
        <v>1</v>
      </c>
      <c r="F652" s="257" t="s">
        <v>3318</v>
      </c>
      <c r="G652" s="255"/>
      <c r="H652" s="258">
        <v>0.49299999999999999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211</v>
      </c>
      <c r="AU652" s="264" t="s">
        <v>82</v>
      </c>
      <c r="AV652" s="14" t="s">
        <v>82</v>
      </c>
      <c r="AW652" s="14" t="s">
        <v>30</v>
      </c>
      <c r="AX652" s="14" t="s">
        <v>73</v>
      </c>
      <c r="AY652" s="264" t="s">
        <v>202</v>
      </c>
    </row>
    <row r="653" s="13" customFormat="1">
      <c r="A653" s="13"/>
      <c r="B653" s="243"/>
      <c r="C653" s="244"/>
      <c r="D653" s="245" t="s">
        <v>211</v>
      </c>
      <c r="E653" s="246" t="s">
        <v>1</v>
      </c>
      <c r="F653" s="247" t="s">
        <v>3306</v>
      </c>
      <c r="G653" s="244"/>
      <c r="H653" s="246" t="s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211</v>
      </c>
      <c r="AU653" s="253" t="s">
        <v>82</v>
      </c>
      <c r="AV653" s="13" t="s">
        <v>80</v>
      </c>
      <c r="AW653" s="13" t="s">
        <v>30</v>
      </c>
      <c r="AX653" s="13" t="s">
        <v>73</v>
      </c>
      <c r="AY653" s="253" t="s">
        <v>202</v>
      </c>
    </row>
    <row r="654" s="14" customFormat="1">
      <c r="A654" s="14"/>
      <c r="B654" s="254"/>
      <c r="C654" s="255"/>
      <c r="D654" s="245" t="s">
        <v>211</v>
      </c>
      <c r="E654" s="256" t="s">
        <v>1</v>
      </c>
      <c r="F654" s="257" t="s">
        <v>3319</v>
      </c>
      <c r="G654" s="255"/>
      <c r="H654" s="258">
        <v>0.246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211</v>
      </c>
      <c r="AU654" s="264" t="s">
        <v>82</v>
      </c>
      <c r="AV654" s="14" t="s">
        <v>82</v>
      </c>
      <c r="AW654" s="14" t="s">
        <v>30</v>
      </c>
      <c r="AX654" s="14" t="s">
        <v>73</v>
      </c>
      <c r="AY654" s="264" t="s">
        <v>202</v>
      </c>
    </row>
    <row r="655" s="15" customFormat="1">
      <c r="A655" s="15"/>
      <c r="B655" s="265"/>
      <c r="C655" s="266"/>
      <c r="D655" s="245" t="s">
        <v>211</v>
      </c>
      <c r="E655" s="267" t="s">
        <v>1</v>
      </c>
      <c r="F655" s="268" t="s">
        <v>222</v>
      </c>
      <c r="G655" s="266"/>
      <c r="H655" s="269">
        <v>0.73899999999999999</v>
      </c>
      <c r="I655" s="270"/>
      <c r="J655" s="266"/>
      <c r="K655" s="266"/>
      <c r="L655" s="271"/>
      <c r="M655" s="272"/>
      <c r="N655" s="273"/>
      <c r="O655" s="273"/>
      <c r="P655" s="273"/>
      <c r="Q655" s="273"/>
      <c r="R655" s="273"/>
      <c r="S655" s="273"/>
      <c r="T655" s="27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5" t="s">
        <v>211</v>
      </c>
      <c r="AU655" s="275" t="s">
        <v>82</v>
      </c>
      <c r="AV655" s="15" t="s">
        <v>209</v>
      </c>
      <c r="AW655" s="15" t="s">
        <v>30</v>
      </c>
      <c r="AX655" s="15" t="s">
        <v>73</v>
      </c>
      <c r="AY655" s="275" t="s">
        <v>202</v>
      </c>
    </row>
    <row r="656" s="14" customFormat="1">
      <c r="A656" s="14"/>
      <c r="B656" s="254"/>
      <c r="C656" s="255"/>
      <c r="D656" s="245" t="s">
        <v>211</v>
      </c>
      <c r="E656" s="256" t="s">
        <v>1</v>
      </c>
      <c r="F656" s="257" t="s">
        <v>3320</v>
      </c>
      <c r="G656" s="255"/>
      <c r="H656" s="258">
        <v>0.81299999999999994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211</v>
      </c>
      <c r="AU656" s="264" t="s">
        <v>82</v>
      </c>
      <c r="AV656" s="14" t="s">
        <v>82</v>
      </c>
      <c r="AW656" s="14" t="s">
        <v>30</v>
      </c>
      <c r="AX656" s="14" t="s">
        <v>80</v>
      </c>
      <c r="AY656" s="264" t="s">
        <v>202</v>
      </c>
    </row>
    <row r="657" s="2" customFormat="1" ht="24.15" customHeight="1">
      <c r="A657" s="40"/>
      <c r="B657" s="41"/>
      <c r="C657" s="230" t="s">
        <v>1193</v>
      </c>
      <c r="D657" s="230" t="s">
        <v>204</v>
      </c>
      <c r="E657" s="231" t="s">
        <v>3321</v>
      </c>
      <c r="F657" s="232" t="s">
        <v>3322</v>
      </c>
      <c r="G657" s="233" t="s">
        <v>254</v>
      </c>
      <c r="H657" s="234">
        <v>592.952</v>
      </c>
      <c r="I657" s="235"/>
      <c r="J657" s="236">
        <f>ROUND(I657*H657,2)</f>
        <v>0</v>
      </c>
      <c r="K657" s="232" t="s">
        <v>208</v>
      </c>
      <c r="L657" s="46"/>
      <c r="M657" s="237" t="s">
        <v>1</v>
      </c>
      <c r="N657" s="238" t="s">
        <v>38</v>
      </c>
      <c r="O657" s="93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1" t="s">
        <v>317</v>
      </c>
      <c r="AT657" s="241" t="s">
        <v>204</v>
      </c>
      <c r="AU657" s="241" t="s">
        <v>82</v>
      </c>
      <c r="AY657" s="19" t="s">
        <v>202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9" t="s">
        <v>80</v>
      </c>
      <c r="BK657" s="242">
        <f>ROUND(I657*H657,2)</f>
        <v>0</v>
      </c>
      <c r="BL657" s="19" t="s">
        <v>317</v>
      </c>
      <c r="BM657" s="241" t="s">
        <v>3323</v>
      </c>
    </row>
    <row r="658" s="13" customFormat="1">
      <c r="A658" s="13"/>
      <c r="B658" s="243"/>
      <c r="C658" s="244"/>
      <c r="D658" s="245" t="s">
        <v>211</v>
      </c>
      <c r="E658" s="246" t="s">
        <v>1</v>
      </c>
      <c r="F658" s="247" t="s">
        <v>3324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211</v>
      </c>
      <c r="AU658" s="253" t="s">
        <v>82</v>
      </c>
      <c r="AV658" s="13" t="s">
        <v>80</v>
      </c>
      <c r="AW658" s="13" t="s">
        <v>30</v>
      </c>
      <c r="AX658" s="13" t="s">
        <v>73</v>
      </c>
      <c r="AY658" s="253" t="s">
        <v>202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3325</v>
      </c>
      <c r="G659" s="255"/>
      <c r="H659" s="258">
        <v>592.952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80</v>
      </c>
      <c r="AY659" s="264" t="s">
        <v>202</v>
      </c>
    </row>
    <row r="660" s="2" customFormat="1" ht="16.5" customHeight="1">
      <c r="A660" s="40"/>
      <c r="B660" s="41"/>
      <c r="C660" s="287" t="s">
        <v>1198</v>
      </c>
      <c r="D660" s="287" t="s">
        <v>534</v>
      </c>
      <c r="E660" s="288" t="s">
        <v>1931</v>
      </c>
      <c r="F660" s="289" t="s">
        <v>1932</v>
      </c>
      <c r="G660" s="290" t="s">
        <v>207</v>
      </c>
      <c r="H660" s="291">
        <v>1.565</v>
      </c>
      <c r="I660" s="292"/>
      <c r="J660" s="293">
        <f>ROUND(I660*H660,2)</f>
        <v>0</v>
      </c>
      <c r="K660" s="289" t="s">
        <v>208</v>
      </c>
      <c r="L660" s="294"/>
      <c r="M660" s="295" t="s">
        <v>1</v>
      </c>
      <c r="N660" s="296" t="s">
        <v>38</v>
      </c>
      <c r="O660" s="93"/>
      <c r="P660" s="239">
        <f>O660*H660</f>
        <v>0</v>
      </c>
      <c r="Q660" s="239">
        <v>0.55000000000000004</v>
      </c>
      <c r="R660" s="239">
        <f>Q660*H660</f>
        <v>0.86075000000000002</v>
      </c>
      <c r="S660" s="239">
        <v>0</v>
      </c>
      <c r="T660" s="240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1" t="s">
        <v>442</v>
      </c>
      <c r="AT660" s="241" t="s">
        <v>534</v>
      </c>
      <c r="AU660" s="241" t="s">
        <v>82</v>
      </c>
      <c r="AY660" s="19" t="s">
        <v>202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9" t="s">
        <v>80</v>
      </c>
      <c r="BK660" s="242">
        <f>ROUND(I660*H660,2)</f>
        <v>0</v>
      </c>
      <c r="BL660" s="19" t="s">
        <v>317</v>
      </c>
      <c r="BM660" s="241" t="s">
        <v>3326</v>
      </c>
    </row>
    <row r="661" s="13" customFormat="1">
      <c r="A661" s="13"/>
      <c r="B661" s="243"/>
      <c r="C661" s="244"/>
      <c r="D661" s="245" t="s">
        <v>211</v>
      </c>
      <c r="E661" s="246" t="s">
        <v>1</v>
      </c>
      <c r="F661" s="247" t="s">
        <v>3327</v>
      </c>
      <c r="G661" s="244"/>
      <c r="H661" s="246" t="s">
        <v>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211</v>
      </c>
      <c r="AU661" s="253" t="s">
        <v>82</v>
      </c>
      <c r="AV661" s="13" t="s">
        <v>80</v>
      </c>
      <c r="AW661" s="13" t="s">
        <v>30</v>
      </c>
      <c r="AX661" s="13" t="s">
        <v>73</v>
      </c>
      <c r="AY661" s="253" t="s">
        <v>202</v>
      </c>
    </row>
    <row r="662" s="14" customFormat="1">
      <c r="A662" s="14"/>
      <c r="B662" s="254"/>
      <c r="C662" s="255"/>
      <c r="D662" s="245" t="s">
        <v>211</v>
      </c>
      <c r="E662" s="256" t="s">
        <v>1</v>
      </c>
      <c r="F662" s="257" t="s">
        <v>3328</v>
      </c>
      <c r="G662" s="255"/>
      <c r="H662" s="258">
        <v>1.423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211</v>
      </c>
      <c r="AU662" s="264" t="s">
        <v>82</v>
      </c>
      <c r="AV662" s="14" t="s">
        <v>82</v>
      </c>
      <c r="AW662" s="14" t="s">
        <v>30</v>
      </c>
      <c r="AX662" s="14" t="s">
        <v>73</v>
      </c>
      <c r="AY662" s="264" t="s">
        <v>202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3329</v>
      </c>
      <c r="G663" s="255"/>
      <c r="H663" s="258">
        <v>1.565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80</v>
      </c>
      <c r="AY663" s="264" t="s">
        <v>202</v>
      </c>
    </row>
    <row r="664" s="2" customFormat="1" ht="16.5" customHeight="1">
      <c r="A664" s="40"/>
      <c r="B664" s="41"/>
      <c r="C664" s="230" t="s">
        <v>1203</v>
      </c>
      <c r="D664" s="230" t="s">
        <v>204</v>
      </c>
      <c r="E664" s="231" t="s">
        <v>1926</v>
      </c>
      <c r="F664" s="232" t="s">
        <v>1927</v>
      </c>
      <c r="G664" s="233" t="s">
        <v>844</v>
      </c>
      <c r="H664" s="234">
        <v>147.16</v>
      </c>
      <c r="I664" s="235"/>
      <c r="J664" s="236">
        <f>ROUND(I664*H664,2)</f>
        <v>0</v>
      </c>
      <c r="K664" s="232" t="s">
        <v>208</v>
      </c>
      <c r="L664" s="46"/>
      <c r="M664" s="237" t="s">
        <v>1</v>
      </c>
      <c r="N664" s="238" t="s">
        <v>38</v>
      </c>
      <c r="O664" s="93"/>
      <c r="P664" s="239">
        <f>O664*H664</f>
        <v>0</v>
      </c>
      <c r="Q664" s="239">
        <v>2.0999999999999999E-05</v>
      </c>
      <c r="R664" s="239">
        <f>Q664*H664</f>
        <v>0.0030903599999999999</v>
      </c>
      <c r="S664" s="239">
        <v>0</v>
      </c>
      <c r="T664" s="240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1" t="s">
        <v>317</v>
      </c>
      <c r="AT664" s="241" t="s">
        <v>204</v>
      </c>
      <c r="AU664" s="241" t="s">
        <v>82</v>
      </c>
      <c r="AY664" s="19" t="s">
        <v>202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9" t="s">
        <v>80</v>
      </c>
      <c r="BK664" s="242">
        <f>ROUND(I664*H664,2)</f>
        <v>0</v>
      </c>
      <c r="BL664" s="19" t="s">
        <v>317</v>
      </c>
      <c r="BM664" s="241" t="s">
        <v>3330</v>
      </c>
    </row>
    <row r="665" s="13" customFormat="1">
      <c r="A665" s="13"/>
      <c r="B665" s="243"/>
      <c r="C665" s="244"/>
      <c r="D665" s="245" t="s">
        <v>211</v>
      </c>
      <c r="E665" s="246" t="s">
        <v>1</v>
      </c>
      <c r="F665" s="247" t="s">
        <v>3331</v>
      </c>
      <c r="G665" s="244"/>
      <c r="H665" s="246" t="s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211</v>
      </c>
      <c r="AU665" s="253" t="s">
        <v>82</v>
      </c>
      <c r="AV665" s="13" t="s">
        <v>80</v>
      </c>
      <c r="AW665" s="13" t="s">
        <v>30</v>
      </c>
      <c r="AX665" s="13" t="s">
        <v>73</v>
      </c>
      <c r="AY665" s="253" t="s">
        <v>202</v>
      </c>
    </row>
    <row r="666" s="14" customFormat="1">
      <c r="A666" s="14"/>
      <c r="B666" s="254"/>
      <c r="C666" s="255"/>
      <c r="D666" s="245" t="s">
        <v>211</v>
      </c>
      <c r="E666" s="256" t="s">
        <v>1</v>
      </c>
      <c r="F666" s="257" t="s">
        <v>3332</v>
      </c>
      <c r="G666" s="255"/>
      <c r="H666" s="258">
        <v>147.16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211</v>
      </c>
      <c r="AU666" s="264" t="s">
        <v>82</v>
      </c>
      <c r="AV666" s="14" t="s">
        <v>82</v>
      </c>
      <c r="AW666" s="14" t="s">
        <v>30</v>
      </c>
      <c r="AX666" s="14" t="s">
        <v>80</v>
      </c>
      <c r="AY666" s="264" t="s">
        <v>202</v>
      </c>
    </row>
    <row r="667" s="2" customFormat="1" ht="16.5" customHeight="1">
      <c r="A667" s="40"/>
      <c r="B667" s="41"/>
      <c r="C667" s="287" t="s">
        <v>1208</v>
      </c>
      <c r="D667" s="287" t="s">
        <v>534</v>
      </c>
      <c r="E667" s="288" t="s">
        <v>1931</v>
      </c>
      <c r="F667" s="289" t="s">
        <v>1932</v>
      </c>
      <c r="G667" s="290" t="s">
        <v>207</v>
      </c>
      <c r="H667" s="291">
        <v>0.38800000000000001</v>
      </c>
      <c r="I667" s="292"/>
      <c r="J667" s="293">
        <f>ROUND(I667*H667,2)</f>
        <v>0</v>
      </c>
      <c r="K667" s="289" t="s">
        <v>208</v>
      </c>
      <c r="L667" s="294"/>
      <c r="M667" s="295" t="s">
        <v>1</v>
      </c>
      <c r="N667" s="296" t="s">
        <v>38</v>
      </c>
      <c r="O667" s="93"/>
      <c r="P667" s="239">
        <f>O667*H667</f>
        <v>0</v>
      </c>
      <c r="Q667" s="239">
        <v>0.55000000000000004</v>
      </c>
      <c r="R667" s="239">
        <f>Q667*H667</f>
        <v>0.21340000000000003</v>
      </c>
      <c r="S667" s="239">
        <v>0</v>
      </c>
      <c r="T667" s="24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1" t="s">
        <v>442</v>
      </c>
      <c r="AT667" s="241" t="s">
        <v>534</v>
      </c>
      <c r="AU667" s="241" t="s">
        <v>82</v>
      </c>
      <c r="AY667" s="19" t="s">
        <v>202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9" t="s">
        <v>80</v>
      </c>
      <c r="BK667" s="242">
        <f>ROUND(I667*H667,2)</f>
        <v>0</v>
      </c>
      <c r="BL667" s="19" t="s">
        <v>317</v>
      </c>
      <c r="BM667" s="241" t="s">
        <v>3333</v>
      </c>
    </row>
    <row r="668" s="13" customFormat="1">
      <c r="A668" s="13"/>
      <c r="B668" s="243"/>
      <c r="C668" s="244"/>
      <c r="D668" s="245" t="s">
        <v>211</v>
      </c>
      <c r="E668" s="246" t="s">
        <v>1</v>
      </c>
      <c r="F668" s="247" t="s">
        <v>3331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211</v>
      </c>
      <c r="AU668" s="253" t="s">
        <v>82</v>
      </c>
      <c r="AV668" s="13" t="s">
        <v>80</v>
      </c>
      <c r="AW668" s="13" t="s">
        <v>30</v>
      </c>
      <c r="AX668" s="13" t="s">
        <v>73</v>
      </c>
      <c r="AY668" s="253" t="s">
        <v>202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3334</v>
      </c>
      <c r="G669" s="255"/>
      <c r="H669" s="258">
        <v>0.35299999999999998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4" customFormat="1">
      <c r="A670" s="14"/>
      <c r="B670" s="254"/>
      <c r="C670" s="255"/>
      <c r="D670" s="245" t="s">
        <v>211</v>
      </c>
      <c r="E670" s="256" t="s">
        <v>1</v>
      </c>
      <c r="F670" s="257" t="s">
        <v>3335</v>
      </c>
      <c r="G670" s="255"/>
      <c r="H670" s="258">
        <v>0.38800000000000001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4" t="s">
        <v>211</v>
      </c>
      <c r="AU670" s="264" t="s">
        <v>82</v>
      </c>
      <c r="AV670" s="14" t="s">
        <v>82</v>
      </c>
      <c r="AW670" s="14" t="s">
        <v>30</v>
      </c>
      <c r="AX670" s="14" t="s">
        <v>80</v>
      </c>
      <c r="AY670" s="264" t="s">
        <v>202</v>
      </c>
    </row>
    <row r="671" s="2" customFormat="1" ht="24.15" customHeight="1">
      <c r="A671" s="40"/>
      <c r="B671" s="41"/>
      <c r="C671" s="230" t="s">
        <v>1213</v>
      </c>
      <c r="D671" s="230" t="s">
        <v>204</v>
      </c>
      <c r="E671" s="231" t="s">
        <v>1907</v>
      </c>
      <c r="F671" s="232" t="s">
        <v>1908</v>
      </c>
      <c r="G671" s="233" t="s">
        <v>207</v>
      </c>
      <c r="H671" s="234">
        <v>6.0700000000000003</v>
      </c>
      <c r="I671" s="235"/>
      <c r="J671" s="236">
        <f>ROUND(I671*H671,2)</f>
        <v>0</v>
      </c>
      <c r="K671" s="232" t="s">
        <v>208</v>
      </c>
      <c r="L671" s="46"/>
      <c r="M671" s="237" t="s">
        <v>1</v>
      </c>
      <c r="N671" s="238" t="s">
        <v>38</v>
      </c>
      <c r="O671" s="93"/>
      <c r="P671" s="239">
        <f>O671*H671</f>
        <v>0</v>
      </c>
      <c r="Q671" s="239">
        <v>0.023367804999999998</v>
      </c>
      <c r="R671" s="239">
        <f>Q671*H671</f>
        <v>0.14184257635</v>
      </c>
      <c r="S671" s="239">
        <v>0</v>
      </c>
      <c r="T671" s="240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1" t="s">
        <v>317</v>
      </c>
      <c r="AT671" s="241" t="s">
        <v>204</v>
      </c>
      <c r="AU671" s="241" t="s">
        <v>82</v>
      </c>
      <c r="AY671" s="19" t="s">
        <v>202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9" t="s">
        <v>80</v>
      </c>
      <c r="BK671" s="242">
        <f>ROUND(I671*H671,2)</f>
        <v>0</v>
      </c>
      <c r="BL671" s="19" t="s">
        <v>317</v>
      </c>
      <c r="BM671" s="241" t="s">
        <v>3336</v>
      </c>
    </row>
    <row r="672" s="2" customFormat="1" ht="33" customHeight="1">
      <c r="A672" s="40"/>
      <c r="B672" s="41"/>
      <c r="C672" s="230" t="s">
        <v>1224</v>
      </c>
      <c r="D672" s="230" t="s">
        <v>204</v>
      </c>
      <c r="E672" s="231" t="s">
        <v>3337</v>
      </c>
      <c r="F672" s="232" t="s">
        <v>3338</v>
      </c>
      <c r="G672" s="233" t="s">
        <v>254</v>
      </c>
      <c r="H672" s="234">
        <v>21.460000000000001</v>
      </c>
      <c r="I672" s="235"/>
      <c r="J672" s="236">
        <f>ROUND(I672*H672,2)</f>
        <v>0</v>
      </c>
      <c r="K672" s="232" t="s">
        <v>208</v>
      </c>
      <c r="L672" s="46"/>
      <c r="M672" s="237" t="s">
        <v>1</v>
      </c>
      <c r="N672" s="238" t="s">
        <v>38</v>
      </c>
      <c r="O672" s="93"/>
      <c r="P672" s="239">
        <f>O672*H672</f>
        <v>0</v>
      </c>
      <c r="Q672" s="239">
        <v>0.021954499999999998</v>
      </c>
      <c r="R672" s="239">
        <f>Q672*H672</f>
        <v>0.47114356999999996</v>
      </c>
      <c r="S672" s="239">
        <v>0</v>
      </c>
      <c r="T672" s="24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1" t="s">
        <v>317</v>
      </c>
      <c r="AT672" s="241" t="s">
        <v>204</v>
      </c>
      <c r="AU672" s="241" t="s">
        <v>82</v>
      </c>
      <c r="AY672" s="19" t="s">
        <v>202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80</v>
      </c>
      <c r="BK672" s="242">
        <f>ROUND(I672*H672,2)</f>
        <v>0</v>
      </c>
      <c r="BL672" s="19" t="s">
        <v>317</v>
      </c>
      <c r="BM672" s="241" t="s">
        <v>3339</v>
      </c>
    </row>
    <row r="673" s="13" customFormat="1">
      <c r="A673" s="13"/>
      <c r="B673" s="243"/>
      <c r="C673" s="244"/>
      <c r="D673" s="245" t="s">
        <v>211</v>
      </c>
      <c r="E673" s="246" t="s">
        <v>1</v>
      </c>
      <c r="F673" s="247" t="s">
        <v>3340</v>
      </c>
      <c r="G673" s="244"/>
      <c r="H673" s="246" t="s">
        <v>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211</v>
      </c>
      <c r="AU673" s="253" t="s">
        <v>82</v>
      </c>
      <c r="AV673" s="13" t="s">
        <v>80</v>
      </c>
      <c r="AW673" s="13" t="s">
        <v>30</v>
      </c>
      <c r="AX673" s="13" t="s">
        <v>73</v>
      </c>
      <c r="AY673" s="253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3341</v>
      </c>
      <c r="G674" s="255"/>
      <c r="H674" s="258">
        <v>11.32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3" customFormat="1">
      <c r="A675" s="13"/>
      <c r="B675" s="243"/>
      <c r="C675" s="244"/>
      <c r="D675" s="245" t="s">
        <v>211</v>
      </c>
      <c r="E675" s="246" t="s">
        <v>1</v>
      </c>
      <c r="F675" s="247" t="s">
        <v>3342</v>
      </c>
      <c r="G675" s="244"/>
      <c r="H675" s="246" t="s">
        <v>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211</v>
      </c>
      <c r="AU675" s="253" t="s">
        <v>82</v>
      </c>
      <c r="AV675" s="13" t="s">
        <v>80</v>
      </c>
      <c r="AW675" s="13" t="s">
        <v>30</v>
      </c>
      <c r="AX675" s="13" t="s">
        <v>73</v>
      </c>
      <c r="AY675" s="253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3343</v>
      </c>
      <c r="G676" s="255"/>
      <c r="H676" s="258">
        <v>9.2400000000000002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3" customFormat="1">
      <c r="A677" s="13"/>
      <c r="B677" s="243"/>
      <c r="C677" s="244"/>
      <c r="D677" s="245" t="s">
        <v>211</v>
      </c>
      <c r="E677" s="246" t="s">
        <v>1</v>
      </c>
      <c r="F677" s="247" t="s">
        <v>3344</v>
      </c>
      <c r="G677" s="244"/>
      <c r="H677" s="246" t="s">
        <v>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211</v>
      </c>
      <c r="AU677" s="253" t="s">
        <v>82</v>
      </c>
      <c r="AV677" s="13" t="s">
        <v>80</v>
      </c>
      <c r="AW677" s="13" t="s">
        <v>30</v>
      </c>
      <c r="AX677" s="13" t="s">
        <v>73</v>
      </c>
      <c r="AY677" s="253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3345</v>
      </c>
      <c r="G678" s="255"/>
      <c r="H678" s="258">
        <v>0.90000000000000002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5" customFormat="1">
      <c r="A679" s="15"/>
      <c r="B679" s="265"/>
      <c r="C679" s="266"/>
      <c r="D679" s="245" t="s">
        <v>211</v>
      </c>
      <c r="E679" s="267" t="s">
        <v>1</v>
      </c>
      <c r="F679" s="268" t="s">
        <v>222</v>
      </c>
      <c r="G679" s="266"/>
      <c r="H679" s="269">
        <v>21.460000000000001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211</v>
      </c>
      <c r="AU679" s="275" t="s">
        <v>82</v>
      </c>
      <c r="AV679" s="15" t="s">
        <v>209</v>
      </c>
      <c r="AW679" s="15" t="s">
        <v>30</v>
      </c>
      <c r="AX679" s="15" t="s">
        <v>80</v>
      </c>
      <c r="AY679" s="275" t="s">
        <v>202</v>
      </c>
    </row>
    <row r="680" s="2" customFormat="1" ht="24.15" customHeight="1">
      <c r="A680" s="40"/>
      <c r="B680" s="41"/>
      <c r="C680" s="230" t="s">
        <v>1233</v>
      </c>
      <c r="D680" s="230" t="s">
        <v>204</v>
      </c>
      <c r="E680" s="231" t="s">
        <v>3346</v>
      </c>
      <c r="F680" s="232" t="s">
        <v>3347</v>
      </c>
      <c r="G680" s="233" t="s">
        <v>844</v>
      </c>
      <c r="H680" s="234">
        <v>23.199999999999999</v>
      </c>
      <c r="I680" s="235"/>
      <c r="J680" s="236">
        <f>ROUND(I680*H680,2)</f>
        <v>0</v>
      </c>
      <c r="K680" s="232" t="s">
        <v>208</v>
      </c>
      <c r="L680" s="46"/>
      <c r="M680" s="237" t="s">
        <v>1</v>
      </c>
      <c r="N680" s="238" t="s">
        <v>38</v>
      </c>
      <c r="O680" s="93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1" t="s">
        <v>317</v>
      </c>
      <c r="AT680" s="241" t="s">
        <v>204</v>
      </c>
      <c r="AU680" s="241" t="s">
        <v>82</v>
      </c>
      <c r="AY680" s="19" t="s">
        <v>202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9" t="s">
        <v>80</v>
      </c>
      <c r="BK680" s="242">
        <f>ROUND(I680*H680,2)</f>
        <v>0</v>
      </c>
      <c r="BL680" s="19" t="s">
        <v>317</v>
      </c>
      <c r="BM680" s="241" t="s">
        <v>3348</v>
      </c>
    </row>
    <row r="681" s="13" customFormat="1">
      <c r="A681" s="13"/>
      <c r="B681" s="243"/>
      <c r="C681" s="244"/>
      <c r="D681" s="245" t="s">
        <v>211</v>
      </c>
      <c r="E681" s="246" t="s">
        <v>1</v>
      </c>
      <c r="F681" s="247" t="s">
        <v>3349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211</v>
      </c>
      <c r="AU681" s="253" t="s">
        <v>82</v>
      </c>
      <c r="AV681" s="13" t="s">
        <v>80</v>
      </c>
      <c r="AW681" s="13" t="s">
        <v>30</v>
      </c>
      <c r="AX681" s="13" t="s">
        <v>73</v>
      </c>
      <c r="AY681" s="253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3350</v>
      </c>
      <c r="G682" s="255"/>
      <c r="H682" s="258">
        <v>23.199999999999999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80</v>
      </c>
      <c r="AY682" s="264" t="s">
        <v>202</v>
      </c>
    </row>
    <row r="683" s="2" customFormat="1" ht="21.75" customHeight="1">
      <c r="A683" s="40"/>
      <c r="B683" s="41"/>
      <c r="C683" s="287" t="s">
        <v>1237</v>
      </c>
      <c r="D683" s="287" t="s">
        <v>534</v>
      </c>
      <c r="E683" s="288" t="s">
        <v>3351</v>
      </c>
      <c r="F683" s="289" t="s">
        <v>3352</v>
      </c>
      <c r="G683" s="290" t="s">
        <v>207</v>
      </c>
      <c r="H683" s="291">
        <v>0.73099999999999998</v>
      </c>
      <c r="I683" s="292"/>
      <c r="J683" s="293">
        <f>ROUND(I683*H683,2)</f>
        <v>0</v>
      </c>
      <c r="K683" s="289" t="s">
        <v>208</v>
      </c>
      <c r="L683" s="294"/>
      <c r="M683" s="295" t="s">
        <v>1</v>
      </c>
      <c r="N683" s="296" t="s">
        <v>38</v>
      </c>
      <c r="O683" s="93"/>
      <c r="P683" s="239">
        <f>O683*H683</f>
        <v>0</v>
      </c>
      <c r="Q683" s="239">
        <v>0.44</v>
      </c>
      <c r="R683" s="239">
        <f>Q683*H683</f>
        <v>0.32163999999999998</v>
      </c>
      <c r="S683" s="239">
        <v>0</v>
      </c>
      <c r="T683" s="240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1" t="s">
        <v>442</v>
      </c>
      <c r="AT683" s="241" t="s">
        <v>534</v>
      </c>
      <c r="AU683" s="241" t="s">
        <v>82</v>
      </c>
      <c r="AY683" s="19" t="s">
        <v>202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9" t="s">
        <v>80</v>
      </c>
      <c r="BK683" s="242">
        <f>ROUND(I683*H683,2)</f>
        <v>0</v>
      </c>
      <c r="BL683" s="19" t="s">
        <v>317</v>
      </c>
      <c r="BM683" s="241" t="s">
        <v>3353</v>
      </c>
    </row>
    <row r="684" s="13" customFormat="1">
      <c r="A684" s="13"/>
      <c r="B684" s="243"/>
      <c r="C684" s="244"/>
      <c r="D684" s="245" t="s">
        <v>211</v>
      </c>
      <c r="E684" s="246" t="s">
        <v>1</v>
      </c>
      <c r="F684" s="247" t="s">
        <v>3354</v>
      </c>
      <c r="G684" s="244"/>
      <c r="H684" s="246" t="s">
        <v>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211</v>
      </c>
      <c r="AU684" s="253" t="s">
        <v>82</v>
      </c>
      <c r="AV684" s="13" t="s">
        <v>80</v>
      </c>
      <c r="AW684" s="13" t="s">
        <v>30</v>
      </c>
      <c r="AX684" s="13" t="s">
        <v>73</v>
      </c>
      <c r="AY684" s="253" t="s">
        <v>202</v>
      </c>
    </row>
    <row r="685" s="14" customFormat="1">
      <c r="A685" s="14"/>
      <c r="B685" s="254"/>
      <c r="C685" s="255"/>
      <c r="D685" s="245" t="s">
        <v>211</v>
      </c>
      <c r="E685" s="256" t="s">
        <v>1</v>
      </c>
      <c r="F685" s="257" t="s">
        <v>3355</v>
      </c>
      <c r="G685" s="255"/>
      <c r="H685" s="258">
        <v>0.69599999999999995</v>
      </c>
      <c r="I685" s="259"/>
      <c r="J685" s="255"/>
      <c r="K685" s="255"/>
      <c r="L685" s="260"/>
      <c r="M685" s="261"/>
      <c r="N685" s="262"/>
      <c r="O685" s="262"/>
      <c r="P685" s="262"/>
      <c r="Q685" s="262"/>
      <c r="R685" s="262"/>
      <c r="S685" s="262"/>
      <c r="T685" s="26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4" t="s">
        <v>211</v>
      </c>
      <c r="AU685" s="264" t="s">
        <v>82</v>
      </c>
      <c r="AV685" s="14" t="s">
        <v>82</v>
      </c>
      <c r="AW685" s="14" t="s">
        <v>30</v>
      </c>
      <c r="AX685" s="14" t="s">
        <v>73</v>
      </c>
      <c r="AY685" s="264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3356</v>
      </c>
      <c r="G686" s="255"/>
      <c r="H686" s="258">
        <v>0.73099999999999998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80</v>
      </c>
      <c r="AY686" s="264" t="s">
        <v>202</v>
      </c>
    </row>
    <row r="687" s="2" customFormat="1" ht="24.15" customHeight="1">
      <c r="A687" s="40"/>
      <c r="B687" s="41"/>
      <c r="C687" s="230" t="s">
        <v>1245</v>
      </c>
      <c r="D687" s="230" t="s">
        <v>204</v>
      </c>
      <c r="E687" s="231" t="s">
        <v>3357</v>
      </c>
      <c r="F687" s="232" t="s">
        <v>3358</v>
      </c>
      <c r="G687" s="233" t="s">
        <v>2365</v>
      </c>
      <c r="H687" s="301"/>
      <c r="I687" s="235"/>
      <c r="J687" s="236">
        <f>ROUND(I687*H687,2)</f>
        <v>0</v>
      </c>
      <c r="K687" s="232" t="s">
        <v>208</v>
      </c>
      <c r="L687" s="46"/>
      <c r="M687" s="237" t="s">
        <v>1</v>
      </c>
      <c r="N687" s="238" t="s">
        <v>38</v>
      </c>
      <c r="O687" s="93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1" t="s">
        <v>317</v>
      </c>
      <c r="AT687" s="241" t="s">
        <v>204</v>
      </c>
      <c r="AU687" s="241" t="s">
        <v>82</v>
      </c>
      <c r="AY687" s="19" t="s">
        <v>202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9" t="s">
        <v>80</v>
      </c>
      <c r="BK687" s="242">
        <f>ROUND(I687*H687,2)</f>
        <v>0</v>
      </c>
      <c r="BL687" s="19" t="s">
        <v>317</v>
      </c>
      <c r="BM687" s="241" t="s">
        <v>3359</v>
      </c>
    </row>
    <row r="688" s="12" customFormat="1" ht="22.8" customHeight="1">
      <c r="A688" s="12"/>
      <c r="B688" s="214"/>
      <c r="C688" s="215"/>
      <c r="D688" s="216" t="s">
        <v>72</v>
      </c>
      <c r="E688" s="228" t="s">
        <v>1961</v>
      </c>
      <c r="F688" s="228" t="s">
        <v>1962</v>
      </c>
      <c r="G688" s="215"/>
      <c r="H688" s="215"/>
      <c r="I688" s="218"/>
      <c r="J688" s="229">
        <f>BK688</f>
        <v>0</v>
      </c>
      <c r="K688" s="215"/>
      <c r="L688" s="220"/>
      <c r="M688" s="221"/>
      <c r="N688" s="222"/>
      <c r="O688" s="222"/>
      <c r="P688" s="223">
        <f>SUM(P689:P716)</f>
        <v>0</v>
      </c>
      <c r="Q688" s="222"/>
      <c r="R688" s="223">
        <f>SUM(R689:R716)</f>
        <v>1.2916360943</v>
      </c>
      <c r="S688" s="222"/>
      <c r="T688" s="224">
        <f>SUM(T689:T716)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5" t="s">
        <v>82</v>
      </c>
      <c r="AT688" s="226" t="s">
        <v>72</v>
      </c>
      <c r="AU688" s="226" t="s">
        <v>80</v>
      </c>
      <c r="AY688" s="225" t="s">
        <v>202</v>
      </c>
      <c r="BK688" s="227">
        <f>SUM(BK689:BK716)</f>
        <v>0</v>
      </c>
    </row>
    <row r="689" s="2" customFormat="1" ht="24.15" customHeight="1">
      <c r="A689" s="40"/>
      <c r="B689" s="41"/>
      <c r="C689" s="230" t="s">
        <v>1253</v>
      </c>
      <c r="D689" s="230" t="s">
        <v>204</v>
      </c>
      <c r="E689" s="231" t="s">
        <v>1694</v>
      </c>
      <c r="F689" s="232" t="s">
        <v>3360</v>
      </c>
      <c r="G689" s="233" t="s">
        <v>254</v>
      </c>
      <c r="H689" s="234">
        <v>74.489999999999995</v>
      </c>
      <c r="I689" s="235"/>
      <c r="J689" s="236">
        <f>ROUND(I689*H689,2)</f>
        <v>0</v>
      </c>
      <c r="K689" s="232" t="s">
        <v>208</v>
      </c>
      <c r="L689" s="46"/>
      <c r="M689" s="237" t="s">
        <v>1</v>
      </c>
      <c r="N689" s="238" t="s">
        <v>38</v>
      </c>
      <c r="O689" s="93"/>
      <c r="P689" s="239">
        <f>O689*H689</f>
        <v>0</v>
      </c>
      <c r="Q689" s="239">
        <v>0</v>
      </c>
      <c r="R689" s="239">
        <f>Q689*H689</f>
        <v>0</v>
      </c>
      <c r="S689" s="239">
        <v>0</v>
      </c>
      <c r="T689" s="240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1" t="s">
        <v>317</v>
      </c>
      <c r="AT689" s="241" t="s">
        <v>204</v>
      </c>
      <c r="AU689" s="241" t="s">
        <v>82</v>
      </c>
      <c r="AY689" s="19" t="s">
        <v>202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9" t="s">
        <v>80</v>
      </c>
      <c r="BK689" s="242">
        <f>ROUND(I689*H689,2)</f>
        <v>0</v>
      </c>
      <c r="BL689" s="19" t="s">
        <v>317</v>
      </c>
      <c r="BM689" s="241" t="s">
        <v>3361</v>
      </c>
    </row>
    <row r="690" s="13" customFormat="1">
      <c r="A690" s="13"/>
      <c r="B690" s="243"/>
      <c r="C690" s="244"/>
      <c r="D690" s="245" t="s">
        <v>211</v>
      </c>
      <c r="E690" s="246" t="s">
        <v>1</v>
      </c>
      <c r="F690" s="247" t="s">
        <v>3248</v>
      </c>
      <c r="G690" s="244"/>
      <c r="H690" s="246" t="s">
        <v>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211</v>
      </c>
      <c r="AU690" s="253" t="s">
        <v>82</v>
      </c>
      <c r="AV690" s="13" t="s">
        <v>80</v>
      </c>
      <c r="AW690" s="13" t="s">
        <v>30</v>
      </c>
      <c r="AX690" s="13" t="s">
        <v>73</v>
      </c>
      <c r="AY690" s="253" t="s">
        <v>202</v>
      </c>
    </row>
    <row r="691" s="14" customFormat="1">
      <c r="A691" s="14"/>
      <c r="B691" s="254"/>
      <c r="C691" s="255"/>
      <c r="D691" s="245" t="s">
        <v>211</v>
      </c>
      <c r="E691" s="256" t="s">
        <v>1</v>
      </c>
      <c r="F691" s="257" t="s">
        <v>3362</v>
      </c>
      <c r="G691" s="255"/>
      <c r="H691" s="258">
        <v>77.076999999999998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211</v>
      </c>
      <c r="AU691" s="264" t="s">
        <v>82</v>
      </c>
      <c r="AV691" s="14" t="s">
        <v>82</v>
      </c>
      <c r="AW691" s="14" t="s">
        <v>30</v>
      </c>
      <c r="AX691" s="14" t="s">
        <v>73</v>
      </c>
      <c r="AY691" s="264" t="s">
        <v>202</v>
      </c>
    </row>
    <row r="692" s="13" customFormat="1">
      <c r="A692" s="13"/>
      <c r="B692" s="243"/>
      <c r="C692" s="244"/>
      <c r="D692" s="245" t="s">
        <v>211</v>
      </c>
      <c r="E692" s="246" t="s">
        <v>1</v>
      </c>
      <c r="F692" s="247" t="s">
        <v>3031</v>
      </c>
      <c r="G692" s="244"/>
      <c r="H692" s="246" t="s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211</v>
      </c>
      <c r="AU692" s="253" t="s">
        <v>82</v>
      </c>
      <c r="AV692" s="13" t="s">
        <v>80</v>
      </c>
      <c r="AW692" s="13" t="s">
        <v>30</v>
      </c>
      <c r="AX692" s="13" t="s">
        <v>73</v>
      </c>
      <c r="AY692" s="253" t="s">
        <v>202</v>
      </c>
    </row>
    <row r="693" s="14" customFormat="1">
      <c r="A693" s="14"/>
      <c r="B693" s="254"/>
      <c r="C693" s="255"/>
      <c r="D693" s="245" t="s">
        <v>211</v>
      </c>
      <c r="E693" s="256" t="s">
        <v>1</v>
      </c>
      <c r="F693" s="257" t="s">
        <v>3250</v>
      </c>
      <c r="G693" s="255"/>
      <c r="H693" s="258">
        <v>-2.5870000000000002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4" t="s">
        <v>211</v>
      </c>
      <c r="AU693" s="264" t="s">
        <v>82</v>
      </c>
      <c r="AV693" s="14" t="s">
        <v>82</v>
      </c>
      <c r="AW693" s="14" t="s">
        <v>30</v>
      </c>
      <c r="AX693" s="14" t="s">
        <v>73</v>
      </c>
      <c r="AY693" s="264" t="s">
        <v>202</v>
      </c>
    </row>
    <row r="694" s="15" customFormat="1">
      <c r="A694" s="15"/>
      <c r="B694" s="265"/>
      <c r="C694" s="266"/>
      <c r="D694" s="245" t="s">
        <v>211</v>
      </c>
      <c r="E694" s="267" t="s">
        <v>1</v>
      </c>
      <c r="F694" s="268" t="s">
        <v>222</v>
      </c>
      <c r="G694" s="266"/>
      <c r="H694" s="269">
        <v>74.489999999999995</v>
      </c>
      <c r="I694" s="270"/>
      <c r="J694" s="266"/>
      <c r="K694" s="266"/>
      <c r="L694" s="271"/>
      <c r="M694" s="272"/>
      <c r="N694" s="273"/>
      <c r="O694" s="273"/>
      <c r="P694" s="273"/>
      <c r="Q694" s="273"/>
      <c r="R694" s="273"/>
      <c r="S694" s="273"/>
      <c r="T694" s="274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5" t="s">
        <v>211</v>
      </c>
      <c r="AU694" s="275" t="s">
        <v>82</v>
      </c>
      <c r="AV694" s="15" t="s">
        <v>209</v>
      </c>
      <c r="AW694" s="15" t="s">
        <v>30</v>
      </c>
      <c r="AX694" s="15" t="s">
        <v>80</v>
      </c>
      <c r="AY694" s="275" t="s">
        <v>202</v>
      </c>
    </row>
    <row r="695" s="2" customFormat="1" ht="24.15" customHeight="1">
      <c r="A695" s="40"/>
      <c r="B695" s="41"/>
      <c r="C695" s="287" t="s">
        <v>1262</v>
      </c>
      <c r="D695" s="287" t="s">
        <v>534</v>
      </c>
      <c r="E695" s="288" t="s">
        <v>1698</v>
      </c>
      <c r="F695" s="289" t="s">
        <v>3363</v>
      </c>
      <c r="G695" s="290" t="s">
        <v>254</v>
      </c>
      <c r="H695" s="291">
        <v>83.689999999999998</v>
      </c>
      <c r="I695" s="292"/>
      <c r="J695" s="293">
        <f>ROUND(I695*H695,2)</f>
        <v>0</v>
      </c>
      <c r="K695" s="289" t="s">
        <v>208</v>
      </c>
      <c r="L695" s="294"/>
      <c r="M695" s="295" t="s">
        <v>1</v>
      </c>
      <c r="N695" s="296" t="s">
        <v>38</v>
      </c>
      <c r="O695" s="93"/>
      <c r="P695" s="239">
        <f>O695*H695</f>
        <v>0</v>
      </c>
      <c r="Q695" s="239">
        <v>0.00011</v>
      </c>
      <c r="R695" s="239">
        <f>Q695*H695</f>
        <v>0.0092058999999999995</v>
      </c>
      <c r="S695" s="239">
        <v>0</v>
      </c>
      <c r="T695" s="240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1" t="s">
        <v>442</v>
      </c>
      <c r="AT695" s="241" t="s">
        <v>534</v>
      </c>
      <c r="AU695" s="241" t="s">
        <v>82</v>
      </c>
      <c r="AY695" s="19" t="s">
        <v>202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9" t="s">
        <v>80</v>
      </c>
      <c r="BK695" s="242">
        <f>ROUND(I695*H695,2)</f>
        <v>0</v>
      </c>
      <c r="BL695" s="19" t="s">
        <v>317</v>
      </c>
      <c r="BM695" s="241" t="s">
        <v>3364</v>
      </c>
    </row>
    <row r="696" s="14" customFormat="1">
      <c r="A696" s="14"/>
      <c r="B696" s="254"/>
      <c r="C696" s="255"/>
      <c r="D696" s="245" t="s">
        <v>211</v>
      </c>
      <c r="E696" s="256" t="s">
        <v>1</v>
      </c>
      <c r="F696" s="257" t="s">
        <v>3365</v>
      </c>
      <c r="G696" s="255"/>
      <c r="H696" s="258">
        <v>83.689999999999998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211</v>
      </c>
      <c r="AU696" s="264" t="s">
        <v>82</v>
      </c>
      <c r="AV696" s="14" t="s">
        <v>82</v>
      </c>
      <c r="AW696" s="14" t="s">
        <v>30</v>
      </c>
      <c r="AX696" s="14" t="s">
        <v>80</v>
      </c>
      <c r="AY696" s="264" t="s">
        <v>202</v>
      </c>
    </row>
    <row r="697" s="2" customFormat="1" ht="21.75" customHeight="1">
      <c r="A697" s="40"/>
      <c r="B697" s="41"/>
      <c r="C697" s="230" t="s">
        <v>1267</v>
      </c>
      <c r="D697" s="230" t="s">
        <v>204</v>
      </c>
      <c r="E697" s="231" t="s">
        <v>1722</v>
      </c>
      <c r="F697" s="232" t="s">
        <v>1723</v>
      </c>
      <c r="G697" s="233" t="s">
        <v>254</v>
      </c>
      <c r="H697" s="234">
        <v>18.199999999999999</v>
      </c>
      <c r="I697" s="235"/>
      <c r="J697" s="236">
        <f>ROUND(I697*H697,2)</f>
        <v>0</v>
      </c>
      <c r="K697" s="232" t="s">
        <v>208</v>
      </c>
      <c r="L697" s="46"/>
      <c r="M697" s="237" t="s">
        <v>1</v>
      </c>
      <c r="N697" s="238" t="s">
        <v>38</v>
      </c>
      <c r="O697" s="93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1" t="s">
        <v>317</v>
      </c>
      <c r="AT697" s="241" t="s">
        <v>204</v>
      </c>
      <c r="AU697" s="241" t="s">
        <v>82</v>
      </c>
      <c r="AY697" s="19" t="s">
        <v>202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9" t="s">
        <v>80</v>
      </c>
      <c r="BK697" s="242">
        <f>ROUND(I697*H697,2)</f>
        <v>0</v>
      </c>
      <c r="BL697" s="19" t="s">
        <v>317</v>
      </c>
      <c r="BM697" s="241" t="s">
        <v>3366</v>
      </c>
    </row>
    <row r="698" s="13" customFormat="1">
      <c r="A698" s="13"/>
      <c r="B698" s="243"/>
      <c r="C698" s="244"/>
      <c r="D698" s="245" t="s">
        <v>211</v>
      </c>
      <c r="E698" s="246" t="s">
        <v>1</v>
      </c>
      <c r="F698" s="247" t="s">
        <v>3268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211</v>
      </c>
      <c r="AU698" s="253" t="s">
        <v>82</v>
      </c>
      <c r="AV698" s="13" t="s">
        <v>80</v>
      </c>
      <c r="AW698" s="13" t="s">
        <v>30</v>
      </c>
      <c r="AX698" s="13" t="s">
        <v>73</v>
      </c>
      <c r="AY698" s="253" t="s">
        <v>202</v>
      </c>
    </row>
    <row r="699" s="14" customFormat="1">
      <c r="A699" s="14"/>
      <c r="B699" s="254"/>
      <c r="C699" s="255"/>
      <c r="D699" s="245" t="s">
        <v>211</v>
      </c>
      <c r="E699" s="256" t="s">
        <v>1</v>
      </c>
      <c r="F699" s="257" t="s">
        <v>3269</v>
      </c>
      <c r="G699" s="255"/>
      <c r="H699" s="258">
        <v>18.199999999999999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211</v>
      </c>
      <c r="AU699" s="264" t="s">
        <v>82</v>
      </c>
      <c r="AV699" s="14" t="s">
        <v>82</v>
      </c>
      <c r="AW699" s="14" t="s">
        <v>30</v>
      </c>
      <c r="AX699" s="14" t="s">
        <v>80</v>
      </c>
      <c r="AY699" s="264" t="s">
        <v>202</v>
      </c>
    </row>
    <row r="700" s="2" customFormat="1" ht="16.5" customHeight="1">
      <c r="A700" s="40"/>
      <c r="B700" s="41"/>
      <c r="C700" s="287" t="s">
        <v>1276</v>
      </c>
      <c r="D700" s="287" t="s">
        <v>534</v>
      </c>
      <c r="E700" s="288" t="s">
        <v>3243</v>
      </c>
      <c r="F700" s="289" t="s">
        <v>3244</v>
      </c>
      <c r="G700" s="290" t="s">
        <v>254</v>
      </c>
      <c r="H700" s="291">
        <v>18.564</v>
      </c>
      <c r="I700" s="292"/>
      <c r="J700" s="293">
        <f>ROUND(I700*H700,2)</f>
        <v>0</v>
      </c>
      <c r="K700" s="289" t="s">
        <v>208</v>
      </c>
      <c r="L700" s="294"/>
      <c r="M700" s="295" t="s">
        <v>1</v>
      </c>
      <c r="N700" s="296" t="s">
        <v>38</v>
      </c>
      <c r="O700" s="93"/>
      <c r="P700" s="239">
        <f>O700*H700</f>
        <v>0</v>
      </c>
      <c r="Q700" s="239">
        <v>0.00068000000000000005</v>
      </c>
      <c r="R700" s="239">
        <f>Q700*H700</f>
        <v>0.012623520000000001</v>
      </c>
      <c r="S700" s="239">
        <v>0</v>
      </c>
      <c r="T700" s="240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1" t="s">
        <v>442</v>
      </c>
      <c r="AT700" s="241" t="s">
        <v>534</v>
      </c>
      <c r="AU700" s="241" t="s">
        <v>82</v>
      </c>
      <c r="AY700" s="19" t="s">
        <v>202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9" t="s">
        <v>80</v>
      </c>
      <c r="BK700" s="242">
        <f>ROUND(I700*H700,2)</f>
        <v>0</v>
      </c>
      <c r="BL700" s="19" t="s">
        <v>317</v>
      </c>
      <c r="BM700" s="241" t="s">
        <v>3367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3368</v>
      </c>
      <c r="G701" s="255"/>
      <c r="H701" s="258">
        <v>18.564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80</v>
      </c>
      <c r="AY701" s="264" t="s">
        <v>202</v>
      </c>
    </row>
    <row r="702" s="2" customFormat="1" ht="21.75" customHeight="1">
      <c r="A702" s="40"/>
      <c r="B702" s="41"/>
      <c r="C702" s="230" t="s">
        <v>1281</v>
      </c>
      <c r="D702" s="230" t="s">
        <v>204</v>
      </c>
      <c r="E702" s="231" t="s">
        <v>1722</v>
      </c>
      <c r="F702" s="232" t="s">
        <v>1723</v>
      </c>
      <c r="G702" s="233" t="s">
        <v>254</v>
      </c>
      <c r="H702" s="234">
        <v>31.850000000000001</v>
      </c>
      <c r="I702" s="235"/>
      <c r="J702" s="236">
        <f>ROUND(I702*H702,2)</f>
        <v>0</v>
      </c>
      <c r="K702" s="232" t="s">
        <v>208</v>
      </c>
      <c r="L702" s="46"/>
      <c r="M702" s="237" t="s">
        <v>1</v>
      </c>
      <c r="N702" s="238" t="s">
        <v>38</v>
      </c>
      <c r="O702" s="93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1" t="s">
        <v>317</v>
      </c>
      <c r="AT702" s="241" t="s">
        <v>204</v>
      </c>
      <c r="AU702" s="241" t="s">
        <v>82</v>
      </c>
      <c r="AY702" s="19" t="s">
        <v>202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9" t="s">
        <v>80</v>
      </c>
      <c r="BK702" s="242">
        <f>ROUND(I702*H702,2)</f>
        <v>0</v>
      </c>
      <c r="BL702" s="19" t="s">
        <v>317</v>
      </c>
      <c r="BM702" s="241" t="s">
        <v>3369</v>
      </c>
    </row>
    <row r="703" s="13" customFormat="1">
      <c r="A703" s="13"/>
      <c r="B703" s="243"/>
      <c r="C703" s="244"/>
      <c r="D703" s="245" t="s">
        <v>211</v>
      </c>
      <c r="E703" s="246" t="s">
        <v>1</v>
      </c>
      <c r="F703" s="247" t="s">
        <v>3261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211</v>
      </c>
      <c r="AU703" s="253" t="s">
        <v>82</v>
      </c>
      <c r="AV703" s="13" t="s">
        <v>80</v>
      </c>
      <c r="AW703" s="13" t="s">
        <v>30</v>
      </c>
      <c r="AX703" s="13" t="s">
        <v>73</v>
      </c>
      <c r="AY703" s="253" t="s">
        <v>202</v>
      </c>
    </row>
    <row r="704" s="14" customFormat="1">
      <c r="A704" s="14"/>
      <c r="B704" s="254"/>
      <c r="C704" s="255"/>
      <c r="D704" s="245" t="s">
        <v>211</v>
      </c>
      <c r="E704" s="256" t="s">
        <v>1</v>
      </c>
      <c r="F704" s="257" t="s">
        <v>3262</v>
      </c>
      <c r="G704" s="255"/>
      <c r="H704" s="258">
        <v>31.850000000000001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211</v>
      </c>
      <c r="AU704" s="264" t="s">
        <v>82</v>
      </c>
      <c r="AV704" s="14" t="s">
        <v>82</v>
      </c>
      <c r="AW704" s="14" t="s">
        <v>30</v>
      </c>
      <c r="AX704" s="14" t="s">
        <v>80</v>
      </c>
      <c r="AY704" s="264" t="s">
        <v>202</v>
      </c>
    </row>
    <row r="705" s="2" customFormat="1" ht="16.5" customHeight="1">
      <c r="A705" s="40"/>
      <c r="B705" s="41"/>
      <c r="C705" s="287" t="s">
        <v>1286</v>
      </c>
      <c r="D705" s="287" t="s">
        <v>534</v>
      </c>
      <c r="E705" s="288" t="s">
        <v>3370</v>
      </c>
      <c r="F705" s="289" t="s">
        <v>3371</v>
      </c>
      <c r="G705" s="290" t="s">
        <v>254</v>
      </c>
      <c r="H705" s="291">
        <v>32.487000000000002</v>
      </c>
      <c r="I705" s="292"/>
      <c r="J705" s="293">
        <f>ROUND(I705*H705,2)</f>
        <v>0</v>
      </c>
      <c r="K705" s="289" t="s">
        <v>208</v>
      </c>
      <c r="L705" s="294"/>
      <c r="M705" s="295" t="s">
        <v>1</v>
      </c>
      <c r="N705" s="296" t="s">
        <v>38</v>
      </c>
      <c r="O705" s="93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1" t="s">
        <v>442</v>
      </c>
      <c r="AT705" s="241" t="s">
        <v>534</v>
      </c>
      <c r="AU705" s="241" t="s">
        <v>82</v>
      </c>
      <c r="AY705" s="19" t="s">
        <v>202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9" t="s">
        <v>80</v>
      </c>
      <c r="BK705" s="242">
        <f>ROUND(I705*H705,2)</f>
        <v>0</v>
      </c>
      <c r="BL705" s="19" t="s">
        <v>317</v>
      </c>
      <c r="BM705" s="241" t="s">
        <v>3372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3373</v>
      </c>
      <c r="G706" s="255"/>
      <c r="H706" s="258">
        <v>32.487000000000002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80</v>
      </c>
      <c r="AY706" s="264" t="s">
        <v>202</v>
      </c>
    </row>
    <row r="707" s="2" customFormat="1" ht="37.8" customHeight="1">
      <c r="A707" s="40"/>
      <c r="B707" s="41"/>
      <c r="C707" s="230" t="s">
        <v>1293</v>
      </c>
      <c r="D707" s="230" t="s">
        <v>204</v>
      </c>
      <c r="E707" s="231" t="s">
        <v>3374</v>
      </c>
      <c r="F707" s="232" t="s">
        <v>3375</v>
      </c>
      <c r="G707" s="233" t="s">
        <v>254</v>
      </c>
      <c r="H707" s="234">
        <v>77.076999999999998</v>
      </c>
      <c r="I707" s="235"/>
      <c r="J707" s="236">
        <f>ROUND(I707*H707,2)</f>
        <v>0</v>
      </c>
      <c r="K707" s="232" t="s">
        <v>208</v>
      </c>
      <c r="L707" s="46"/>
      <c r="M707" s="237" t="s">
        <v>1</v>
      </c>
      <c r="N707" s="238" t="s">
        <v>38</v>
      </c>
      <c r="O707" s="93"/>
      <c r="P707" s="239">
        <f>O707*H707</f>
        <v>0</v>
      </c>
      <c r="Q707" s="239">
        <v>0.0161659</v>
      </c>
      <c r="R707" s="239">
        <f>Q707*H707</f>
        <v>1.2460190742999999</v>
      </c>
      <c r="S707" s="239">
        <v>0</v>
      </c>
      <c r="T707" s="240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1" t="s">
        <v>317</v>
      </c>
      <c r="AT707" s="241" t="s">
        <v>204</v>
      </c>
      <c r="AU707" s="241" t="s">
        <v>82</v>
      </c>
      <c r="AY707" s="19" t="s">
        <v>202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9" t="s">
        <v>80</v>
      </c>
      <c r="BK707" s="242">
        <f>ROUND(I707*H707,2)</f>
        <v>0</v>
      </c>
      <c r="BL707" s="19" t="s">
        <v>317</v>
      </c>
      <c r="BM707" s="241" t="s">
        <v>3376</v>
      </c>
    </row>
    <row r="708" s="13" customFormat="1">
      <c r="A708" s="13"/>
      <c r="B708" s="243"/>
      <c r="C708" s="244"/>
      <c r="D708" s="245" t="s">
        <v>211</v>
      </c>
      <c r="E708" s="246" t="s">
        <v>1</v>
      </c>
      <c r="F708" s="247" t="s">
        <v>3248</v>
      </c>
      <c r="G708" s="244"/>
      <c r="H708" s="246" t="s">
        <v>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211</v>
      </c>
      <c r="AU708" s="253" t="s">
        <v>82</v>
      </c>
      <c r="AV708" s="13" t="s">
        <v>80</v>
      </c>
      <c r="AW708" s="13" t="s">
        <v>30</v>
      </c>
      <c r="AX708" s="13" t="s">
        <v>73</v>
      </c>
      <c r="AY708" s="253" t="s">
        <v>202</v>
      </c>
    </row>
    <row r="709" s="14" customFormat="1">
      <c r="A709" s="14"/>
      <c r="B709" s="254"/>
      <c r="C709" s="255"/>
      <c r="D709" s="245" t="s">
        <v>211</v>
      </c>
      <c r="E709" s="256" t="s">
        <v>1</v>
      </c>
      <c r="F709" s="257" t="s">
        <v>3362</v>
      </c>
      <c r="G709" s="255"/>
      <c r="H709" s="258">
        <v>77.076999999999998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4" t="s">
        <v>211</v>
      </c>
      <c r="AU709" s="264" t="s">
        <v>82</v>
      </c>
      <c r="AV709" s="14" t="s">
        <v>82</v>
      </c>
      <c r="AW709" s="14" t="s">
        <v>30</v>
      </c>
      <c r="AX709" s="14" t="s">
        <v>80</v>
      </c>
      <c r="AY709" s="264" t="s">
        <v>202</v>
      </c>
    </row>
    <row r="710" s="2" customFormat="1" ht="24.15" customHeight="1">
      <c r="A710" s="40"/>
      <c r="B710" s="41"/>
      <c r="C710" s="230" t="s">
        <v>1299</v>
      </c>
      <c r="D710" s="230" t="s">
        <v>204</v>
      </c>
      <c r="E710" s="231" t="s">
        <v>3377</v>
      </c>
      <c r="F710" s="232" t="s">
        <v>3378</v>
      </c>
      <c r="G710" s="233" t="s">
        <v>466</v>
      </c>
      <c r="H710" s="234">
        <v>1</v>
      </c>
      <c r="I710" s="235"/>
      <c r="J710" s="236">
        <f>ROUND(I710*H710,2)</f>
        <v>0</v>
      </c>
      <c r="K710" s="232" t="s">
        <v>208</v>
      </c>
      <c r="L710" s="46"/>
      <c r="M710" s="237" t="s">
        <v>1</v>
      </c>
      <c r="N710" s="238" t="s">
        <v>38</v>
      </c>
      <c r="O710" s="93"/>
      <c r="P710" s="239">
        <f>O710*H710</f>
        <v>0</v>
      </c>
      <c r="Q710" s="239">
        <v>0.0018875999999999999</v>
      </c>
      <c r="R710" s="239">
        <f>Q710*H710</f>
        <v>0.0018875999999999999</v>
      </c>
      <c r="S710" s="239">
        <v>0</v>
      </c>
      <c r="T710" s="240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1" t="s">
        <v>317</v>
      </c>
      <c r="AT710" s="241" t="s">
        <v>204</v>
      </c>
      <c r="AU710" s="241" t="s">
        <v>82</v>
      </c>
      <c r="AY710" s="19" t="s">
        <v>202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9" t="s">
        <v>80</v>
      </c>
      <c r="BK710" s="242">
        <f>ROUND(I710*H710,2)</f>
        <v>0</v>
      </c>
      <c r="BL710" s="19" t="s">
        <v>317</v>
      </c>
      <c r="BM710" s="241" t="s">
        <v>3379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3380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80</v>
      </c>
      <c r="G712" s="255"/>
      <c r="H712" s="258">
        <v>1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80</v>
      </c>
      <c r="AY712" s="264" t="s">
        <v>202</v>
      </c>
    </row>
    <row r="713" s="2" customFormat="1" ht="24.15" customHeight="1">
      <c r="A713" s="40"/>
      <c r="B713" s="41"/>
      <c r="C713" s="287" t="s">
        <v>1305</v>
      </c>
      <c r="D713" s="287" t="s">
        <v>534</v>
      </c>
      <c r="E713" s="288" t="s">
        <v>3381</v>
      </c>
      <c r="F713" s="289" t="s">
        <v>3382</v>
      </c>
      <c r="G713" s="290" t="s">
        <v>466</v>
      </c>
      <c r="H713" s="291">
        <v>1</v>
      </c>
      <c r="I713" s="292"/>
      <c r="J713" s="293">
        <f>ROUND(I713*H713,2)</f>
        <v>0</v>
      </c>
      <c r="K713" s="289" t="s">
        <v>208</v>
      </c>
      <c r="L713" s="294"/>
      <c r="M713" s="295" t="s">
        <v>1</v>
      </c>
      <c r="N713" s="296" t="s">
        <v>38</v>
      </c>
      <c r="O713" s="93"/>
      <c r="P713" s="239">
        <f>O713*H713</f>
        <v>0</v>
      </c>
      <c r="Q713" s="239">
        <v>0.021899999999999999</v>
      </c>
      <c r="R713" s="239">
        <f>Q713*H713</f>
        <v>0.021899999999999999</v>
      </c>
      <c r="S713" s="239">
        <v>0</v>
      </c>
      <c r="T713" s="240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1" t="s">
        <v>442</v>
      </c>
      <c r="AT713" s="241" t="s">
        <v>534</v>
      </c>
      <c r="AU713" s="241" t="s">
        <v>82</v>
      </c>
      <c r="AY713" s="19" t="s">
        <v>202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9" t="s">
        <v>80</v>
      </c>
      <c r="BK713" s="242">
        <f>ROUND(I713*H713,2)</f>
        <v>0</v>
      </c>
      <c r="BL713" s="19" t="s">
        <v>317</v>
      </c>
      <c r="BM713" s="241" t="s">
        <v>3383</v>
      </c>
    </row>
    <row r="714" s="13" customFormat="1">
      <c r="A714" s="13"/>
      <c r="B714" s="243"/>
      <c r="C714" s="244"/>
      <c r="D714" s="245" t="s">
        <v>211</v>
      </c>
      <c r="E714" s="246" t="s">
        <v>1</v>
      </c>
      <c r="F714" s="247" t="s">
        <v>3380</v>
      </c>
      <c r="G714" s="244"/>
      <c r="H714" s="246" t="s">
        <v>1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211</v>
      </c>
      <c r="AU714" s="253" t="s">
        <v>82</v>
      </c>
      <c r="AV714" s="13" t="s">
        <v>80</v>
      </c>
      <c r="AW714" s="13" t="s">
        <v>30</v>
      </c>
      <c r="AX714" s="13" t="s">
        <v>73</v>
      </c>
      <c r="AY714" s="253" t="s">
        <v>202</v>
      </c>
    </row>
    <row r="715" s="14" customFormat="1">
      <c r="A715" s="14"/>
      <c r="B715" s="254"/>
      <c r="C715" s="255"/>
      <c r="D715" s="245" t="s">
        <v>211</v>
      </c>
      <c r="E715" s="256" t="s">
        <v>1</v>
      </c>
      <c r="F715" s="257" t="s">
        <v>80</v>
      </c>
      <c r="G715" s="255"/>
      <c r="H715" s="258">
        <v>1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4" t="s">
        <v>211</v>
      </c>
      <c r="AU715" s="264" t="s">
        <v>82</v>
      </c>
      <c r="AV715" s="14" t="s">
        <v>82</v>
      </c>
      <c r="AW715" s="14" t="s">
        <v>30</v>
      </c>
      <c r="AX715" s="14" t="s">
        <v>80</v>
      </c>
      <c r="AY715" s="264" t="s">
        <v>202</v>
      </c>
    </row>
    <row r="716" s="2" customFormat="1" ht="24.15" customHeight="1">
      <c r="A716" s="40"/>
      <c r="B716" s="41"/>
      <c r="C716" s="230" t="s">
        <v>1310</v>
      </c>
      <c r="D716" s="230" t="s">
        <v>204</v>
      </c>
      <c r="E716" s="231" t="s">
        <v>3384</v>
      </c>
      <c r="F716" s="232" t="s">
        <v>3385</v>
      </c>
      <c r="G716" s="233" t="s">
        <v>2365</v>
      </c>
      <c r="H716" s="301"/>
      <c r="I716" s="235"/>
      <c r="J716" s="236">
        <f>ROUND(I716*H716,2)</f>
        <v>0</v>
      </c>
      <c r="K716" s="232" t="s">
        <v>208</v>
      </c>
      <c r="L716" s="46"/>
      <c r="M716" s="237" t="s">
        <v>1</v>
      </c>
      <c r="N716" s="238" t="s">
        <v>38</v>
      </c>
      <c r="O716" s="93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1" t="s">
        <v>317</v>
      </c>
      <c r="AT716" s="241" t="s">
        <v>204</v>
      </c>
      <c r="AU716" s="241" t="s">
        <v>82</v>
      </c>
      <c r="AY716" s="19" t="s">
        <v>202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9" t="s">
        <v>80</v>
      </c>
      <c r="BK716" s="242">
        <f>ROUND(I716*H716,2)</f>
        <v>0</v>
      </c>
      <c r="BL716" s="19" t="s">
        <v>317</v>
      </c>
      <c r="BM716" s="241" t="s">
        <v>3386</v>
      </c>
    </row>
    <row r="717" s="12" customFormat="1" ht="22.8" customHeight="1">
      <c r="A717" s="12"/>
      <c r="B717" s="214"/>
      <c r="C717" s="215"/>
      <c r="D717" s="216" t="s">
        <v>72</v>
      </c>
      <c r="E717" s="228" t="s">
        <v>2072</v>
      </c>
      <c r="F717" s="228" t="s">
        <v>2073</v>
      </c>
      <c r="G717" s="215"/>
      <c r="H717" s="215"/>
      <c r="I717" s="218"/>
      <c r="J717" s="229">
        <f>BK717</f>
        <v>0</v>
      </c>
      <c r="K717" s="215"/>
      <c r="L717" s="220"/>
      <c r="M717" s="221"/>
      <c r="N717" s="222"/>
      <c r="O717" s="222"/>
      <c r="P717" s="223">
        <f>SUM(P718:P739)</f>
        <v>0</v>
      </c>
      <c r="Q717" s="222"/>
      <c r="R717" s="223">
        <f>SUM(R718:R739)</f>
        <v>0.18745399999999998</v>
      </c>
      <c r="S717" s="222"/>
      <c r="T717" s="224">
        <f>SUM(T718:T739)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5" t="s">
        <v>82</v>
      </c>
      <c r="AT717" s="226" t="s">
        <v>72</v>
      </c>
      <c r="AU717" s="226" t="s">
        <v>80</v>
      </c>
      <c r="AY717" s="225" t="s">
        <v>202</v>
      </c>
      <c r="BK717" s="227">
        <f>SUM(BK718:BK739)</f>
        <v>0</v>
      </c>
    </row>
    <row r="718" s="2" customFormat="1" ht="24.15" customHeight="1">
      <c r="A718" s="40"/>
      <c r="B718" s="41"/>
      <c r="C718" s="230" t="s">
        <v>1314</v>
      </c>
      <c r="D718" s="230" t="s">
        <v>204</v>
      </c>
      <c r="E718" s="231" t="s">
        <v>3387</v>
      </c>
      <c r="F718" s="232" t="s">
        <v>3388</v>
      </c>
      <c r="G718" s="233" t="s">
        <v>844</v>
      </c>
      <c r="H718" s="234">
        <v>11</v>
      </c>
      <c r="I718" s="235"/>
      <c r="J718" s="236">
        <f>ROUND(I718*H718,2)</f>
        <v>0</v>
      </c>
      <c r="K718" s="232" t="s">
        <v>208</v>
      </c>
      <c r="L718" s="46"/>
      <c r="M718" s="237" t="s">
        <v>1</v>
      </c>
      <c r="N718" s="238" t="s">
        <v>38</v>
      </c>
      <c r="O718" s="93"/>
      <c r="P718" s="239">
        <f>O718*H718</f>
        <v>0</v>
      </c>
      <c r="Q718" s="239">
        <v>0.0018699999999999999</v>
      </c>
      <c r="R718" s="239">
        <f>Q718*H718</f>
        <v>0.020569999999999998</v>
      </c>
      <c r="S718" s="239">
        <v>0</v>
      </c>
      <c r="T718" s="240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1" t="s">
        <v>317</v>
      </c>
      <c r="AT718" s="241" t="s">
        <v>204</v>
      </c>
      <c r="AU718" s="241" t="s">
        <v>82</v>
      </c>
      <c r="AY718" s="19" t="s">
        <v>202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9" t="s">
        <v>80</v>
      </c>
      <c r="BK718" s="242">
        <f>ROUND(I718*H718,2)</f>
        <v>0</v>
      </c>
      <c r="BL718" s="19" t="s">
        <v>317</v>
      </c>
      <c r="BM718" s="241" t="s">
        <v>3389</v>
      </c>
    </row>
    <row r="719" s="13" customFormat="1">
      <c r="A719" s="13"/>
      <c r="B719" s="243"/>
      <c r="C719" s="244"/>
      <c r="D719" s="245" t="s">
        <v>211</v>
      </c>
      <c r="E719" s="246" t="s">
        <v>1</v>
      </c>
      <c r="F719" s="247" t="s">
        <v>3390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211</v>
      </c>
      <c r="AU719" s="253" t="s">
        <v>82</v>
      </c>
      <c r="AV719" s="13" t="s">
        <v>80</v>
      </c>
      <c r="AW719" s="13" t="s">
        <v>30</v>
      </c>
      <c r="AX719" s="13" t="s">
        <v>73</v>
      </c>
      <c r="AY719" s="253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3391</v>
      </c>
      <c r="G720" s="255"/>
      <c r="H720" s="258">
        <v>11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80</v>
      </c>
      <c r="AY720" s="264" t="s">
        <v>202</v>
      </c>
    </row>
    <row r="721" s="2" customFormat="1" ht="37.8" customHeight="1">
      <c r="A721" s="40"/>
      <c r="B721" s="41"/>
      <c r="C721" s="230" t="s">
        <v>1320</v>
      </c>
      <c r="D721" s="230" t="s">
        <v>204</v>
      </c>
      <c r="E721" s="231" t="s">
        <v>2115</v>
      </c>
      <c r="F721" s="232" t="s">
        <v>3392</v>
      </c>
      <c r="G721" s="233" t="s">
        <v>844</v>
      </c>
      <c r="H721" s="234">
        <v>12.5</v>
      </c>
      <c r="I721" s="235"/>
      <c r="J721" s="236">
        <f>ROUND(I721*H721,2)</f>
        <v>0</v>
      </c>
      <c r="K721" s="232" t="s">
        <v>612</v>
      </c>
      <c r="L721" s="46"/>
      <c r="M721" s="237" t="s">
        <v>1</v>
      </c>
      <c r="N721" s="238" t="s">
        <v>38</v>
      </c>
      <c r="O721" s="93"/>
      <c r="P721" s="239">
        <f>O721*H721</f>
        <v>0</v>
      </c>
      <c r="Q721" s="239">
        <v>0.00088999999999999995</v>
      </c>
      <c r="R721" s="239">
        <f>Q721*H721</f>
        <v>0.011125</v>
      </c>
      <c r="S721" s="239">
        <v>0</v>
      </c>
      <c r="T721" s="240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1" t="s">
        <v>317</v>
      </c>
      <c r="AT721" s="241" t="s">
        <v>204</v>
      </c>
      <c r="AU721" s="241" t="s">
        <v>82</v>
      </c>
      <c r="AY721" s="19" t="s">
        <v>202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9" t="s">
        <v>80</v>
      </c>
      <c r="BK721" s="242">
        <f>ROUND(I721*H721,2)</f>
        <v>0</v>
      </c>
      <c r="BL721" s="19" t="s">
        <v>317</v>
      </c>
      <c r="BM721" s="241" t="s">
        <v>3393</v>
      </c>
    </row>
    <row r="722" s="13" customFormat="1">
      <c r="A722" s="13"/>
      <c r="B722" s="243"/>
      <c r="C722" s="244"/>
      <c r="D722" s="245" t="s">
        <v>211</v>
      </c>
      <c r="E722" s="246" t="s">
        <v>1</v>
      </c>
      <c r="F722" s="247" t="s">
        <v>3394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211</v>
      </c>
      <c r="AU722" s="253" t="s">
        <v>82</v>
      </c>
      <c r="AV722" s="13" t="s">
        <v>80</v>
      </c>
      <c r="AW722" s="13" t="s">
        <v>30</v>
      </c>
      <c r="AX722" s="13" t="s">
        <v>73</v>
      </c>
      <c r="AY722" s="253" t="s">
        <v>202</v>
      </c>
    </row>
    <row r="723" s="14" customFormat="1">
      <c r="A723" s="14"/>
      <c r="B723" s="254"/>
      <c r="C723" s="255"/>
      <c r="D723" s="245" t="s">
        <v>211</v>
      </c>
      <c r="E723" s="256" t="s">
        <v>1</v>
      </c>
      <c r="F723" s="257" t="s">
        <v>3395</v>
      </c>
      <c r="G723" s="255"/>
      <c r="H723" s="258">
        <v>12.5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211</v>
      </c>
      <c r="AU723" s="264" t="s">
        <v>82</v>
      </c>
      <c r="AV723" s="14" t="s">
        <v>82</v>
      </c>
      <c r="AW723" s="14" t="s">
        <v>30</v>
      </c>
      <c r="AX723" s="14" t="s">
        <v>80</v>
      </c>
      <c r="AY723" s="264" t="s">
        <v>202</v>
      </c>
    </row>
    <row r="724" s="2" customFormat="1" ht="24.15" customHeight="1">
      <c r="A724" s="40"/>
      <c r="B724" s="41"/>
      <c r="C724" s="230" t="s">
        <v>1325</v>
      </c>
      <c r="D724" s="230" t="s">
        <v>204</v>
      </c>
      <c r="E724" s="231" t="s">
        <v>3396</v>
      </c>
      <c r="F724" s="232" t="s">
        <v>3397</v>
      </c>
      <c r="G724" s="233" t="s">
        <v>844</v>
      </c>
      <c r="H724" s="234">
        <v>44</v>
      </c>
      <c r="I724" s="235"/>
      <c r="J724" s="236">
        <f>ROUND(I724*H724,2)</f>
        <v>0</v>
      </c>
      <c r="K724" s="232" t="s">
        <v>208</v>
      </c>
      <c r="L724" s="46"/>
      <c r="M724" s="237" t="s">
        <v>1</v>
      </c>
      <c r="N724" s="238" t="s">
        <v>38</v>
      </c>
      <c r="O724" s="93"/>
      <c r="P724" s="239">
        <f>O724*H724</f>
        <v>0</v>
      </c>
      <c r="Q724" s="239">
        <v>0.0028319999999999999</v>
      </c>
      <c r="R724" s="239">
        <f>Q724*H724</f>
        <v>0.124608</v>
      </c>
      <c r="S724" s="239">
        <v>0</v>
      </c>
      <c r="T724" s="240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1" t="s">
        <v>317</v>
      </c>
      <c r="AT724" s="241" t="s">
        <v>204</v>
      </c>
      <c r="AU724" s="241" t="s">
        <v>82</v>
      </c>
      <c r="AY724" s="19" t="s">
        <v>202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9" t="s">
        <v>80</v>
      </c>
      <c r="BK724" s="242">
        <f>ROUND(I724*H724,2)</f>
        <v>0</v>
      </c>
      <c r="BL724" s="19" t="s">
        <v>317</v>
      </c>
      <c r="BM724" s="241" t="s">
        <v>3398</v>
      </c>
    </row>
    <row r="725" s="13" customFormat="1">
      <c r="A725" s="13"/>
      <c r="B725" s="243"/>
      <c r="C725" s="244"/>
      <c r="D725" s="245" t="s">
        <v>211</v>
      </c>
      <c r="E725" s="246" t="s">
        <v>1</v>
      </c>
      <c r="F725" s="247" t="s">
        <v>3399</v>
      </c>
      <c r="G725" s="244"/>
      <c r="H725" s="246" t="s">
        <v>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211</v>
      </c>
      <c r="AU725" s="253" t="s">
        <v>82</v>
      </c>
      <c r="AV725" s="13" t="s">
        <v>80</v>
      </c>
      <c r="AW725" s="13" t="s">
        <v>30</v>
      </c>
      <c r="AX725" s="13" t="s">
        <v>73</v>
      </c>
      <c r="AY725" s="253" t="s">
        <v>202</v>
      </c>
    </row>
    <row r="726" s="14" customFormat="1">
      <c r="A726" s="14"/>
      <c r="B726" s="254"/>
      <c r="C726" s="255"/>
      <c r="D726" s="245" t="s">
        <v>211</v>
      </c>
      <c r="E726" s="256" t="s">
        <v>1</v>
      </c>
      <c r="F726" s="257" t="s">
        <v>3400</v>
      </c>
      <c r="G726" s="255"/>
      <c r="H726" s="258">
        <v>44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211</v>
      </c>
      <c r="AU726" s="264" t="s">
        <v>82</v>
      </c>
      <c r="AV726" s="14" t="s">
        <v>82</v>
      </c>
      <c r="AW726" s="14" t="s">
        <v>30</v>
      </c>
      <c r="AX726" s="14" t="s">
        <v>80</v>
      </c>
      <c r="AY726" s="264" t="s">
        <v>202</v>
      </c>
    </row>
    <row r="727" s="2" customFormat="1" ht="37.8" customHeight="1">
      <c r="A727" s="40"/>
      <c r="B727" s="41"/>
      <c r="C727" s="230" t="s">
        <v>1330</v>
      </c>
      <c r="D727" s="230" t="s">
        <v>204</v>
      </c>
      <c r="E727" s="231" t="s">
        <v>2121</v>
      </c>
      <c r="F727" s="232" t="s">
        <v>3401</v>
      </c>
      <c r="G727" s="233" t="s">
        <v>844</v>
      </c>
      <c r="H727" s="234">
        <v>22</v>
      </c>
      <c r="I727" s="235"/>
      <c r="J727" s="236">
        <f>ROUND(I727*H727,2)</f>
        <v>0</v>
      </c>
      <c r="K727" s="232" t="s">
        <v>612</v>
      </c>
      <c r="L727" s="46"/>
      <c r="M727" s="237" t="s">
        <v>1</v>
      </c>
      <c r="N727" s="238" t="s">
        <v>38</v>
      </c>
      <c r="O727" s="93"/>
      <c r="P727" s="239">
        <f>O727*H727</f>
        <v>0</v>
      </c>
      <c r="Q727" s="239">
        <v>0.00089999999999999998</v>
      </c>
      <c r="R727" s="239">
        <f>Q727*H727</f>
        <v>0.019799999999999998</v>
      </c>
      <c r="S727" s="239">
        <v>0</v>
      </c>
      <c r="T727" s="24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1" t="s">
        <v>317</v>
      </c>
      <c r="AT727" s="241" t="s">
        <v>204</v>
      </c>
      <c r="AU727" s="241" t="s">
        <v>82</v>
      </c>
      <c r="AY727" s="19" t="s">
        <v>202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9" t="s">
        <v>80</v>
      </c>
      <c r="BK727" s="242">
        <f>ROUND(I727*H727,2)</f>
        <v>0</v>
      </c>
      <c r="BL727" s="19" t="s">
        <v>317</v>
      </c>
      <c r="BM727" s="241" t="s">
        <v>3402</v>
      </c>
    </row>
    <row r="728" s="13" customFormat="1">
      <c r="A728" s="13"/>
      <c r="B728" s="243"/>
      <c r="C728" s="244"/>
      <c r="D728" s="245" t="s">
        <v>211</v>
      </c>
      <c r="E728" s="246" t="s">
        <v>1</v>
      </c>
      <c r="F728" s="247" t="s">
        <v>3403</v>
      </c>
      <c r="G728" s="244"/>
      <c r="H728" s="246" t="s">
        <v>1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211</v>
      </c>
      <c r="AU728" s="253" t="s">
        <v>82</v>
      </c>
      <c r="AV728" s="13" t="s">
        <v>80</v>
      </c>
      <c r="AW728" s="13" t="s">
        <v>30</v>
      </c>
      <c r="AX728" s="13" t="s">
        <v>73</v>
      </c>
      <c r="AY728" s="253" t="s">
        <v>202</v>
      </c>
    </row>
    <row r="729" s="14" customFormat="1">
      <c r="A729" s="14"/>
      <c r="B729" s="254"/>
      <c r="C729" s="255"/>
      <c r="D729" s="245" t="s">
        <v>211</v>
      </c>
      <c r="E729" s="256" t="s">
        <v>1</v>
      </c>
      <c r="F729" s="257" t="s">
        <v>3404</v>
      </c>
      <c r="G729" s="255"/>
      <c r="H729" s="258">
        <v>22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4" t="s">
        <v>211</v>
      </c>
      <c r="AU729" s="264" t="s">
        <v>82</v>
      </c>
      <c r="AV729" s="14" t="s">
        <v>82</v>
      </c>
      <c r="AW729" s="14" t="s">
        <v>30</v>
      </c>
      <c r="AX729" s="14" t="s">
        <v>80</v>
      </c>
      <c r="AY729" s="264" t="s">
        <v>202</v>
      </c>
    </row>
    <row r="730" s="2" customFormat="1" ht="37.8" customHeight="1">
      <c r="A730" s="40"/>
      <c r="B730" s="41"/>
      <c r="C730" s="230" t="s">
        <v>1335</v>
      </c>
      <c r="D730" s="230" t="s">
        <v>204</v>
      </c>
      <c r="E730" s="231" t="s">
        <v>3405</v>
      </c>
      <c r="F730" s="232" t="s">
        <v>3406</v>
      </c>
      <c r="G730" s="233" t="s">
        <v>466</v>
      </c>
      <c r="H730" s="234">
        <v>2</v>
      </c>
      <c r="I730" s="235"/>
      <c r="J730" s="236">
        <f>ROUND(I730*H730,2)</f>
        <v>0</v>
      </c>
      <c r="K730" s="232" t="s">
        <v>612</v>
      </c>
      <c r="L730" s="46"/>
      <c r="M730" s="237" t="s">
        <v>1</v>
      </c>
      <c r="N730" s="238" t="s">
        <v>38</v>
      </c>
      <c r="O730" s="93"/>
      <c r="P730" s="239">
        <f>O730*H730</f>
        <v>0</v>
      </c>
      <c r="Q730" s="239">
        <v>0.00019000000000000001</v>
      </c>
      <c r="R730" s="239">
        <f>Q730*H730</f>
        <v>0.00038000000000000002</v>
      </c>
      <c r="S730" s="239">
        <v>0</v>
      </c>
      <c r="T730" s="24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1" t="s">
        <v>317</v>
      </c>
      <c r="AT730" s="241" t="s">
        <v>204</v>
      </c>
      <c r="AU730" s="241" t="s">
        <v>82</v>
      </c>
      <c r="AY730" s="19" t="s">
        <v>202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9" t="s">
        <v>80</v>
      </c>
      <c r="BK730" s="242">
        <f>ROUND(I730*H730,2)</f>
        <v>0</v>
      </c>
      <c r="BL730" s="19" t="s">
        <v>317</v>
      </c>
      <c r="BM730" s="241" t="s">
        <v>3407</v>
      </c>
    </row>
    <row r="731" s="13" customFormat="1">
      <c r="A731" s="13"/>
      <c r="B731" s="243"/>
      <c r="C731" s="244"/>
      <c r="D731" s="245" t="s">
        <v>211</v>
      </c>
      <c r="E731" s="246" t="s">
        <v>1</v>
      </c>
      <c r="F731" s="247" t="s">
        <v>3408</v>
      </c>
      <c r="G731" s="244"/>
      <c r="H731" s="246" t="s">
        <v>1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211</v>
      </c>
      <c r="AU731" s="253" t="s">
        <v>82</v>
      </c>
      <c r="AV731" s="13" t="s">
        <v>80</v>
      </c>
      <c r="AW731" s="13" t="s">
        <v>30</v>
      </c>
      <c r="AX731" s="13" t="s">
        <v>73</v>
      </c>
      <c r="AY731" s="253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82</v>
      </c>
      <c r="G732" s="255"/>
      <c r="H732" s="258">
        <v>2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80</v>
      </c>
      <c r="AY732" s="264" t="s">
        <v>202</v>
      </c>
    </row>
    <row r="733" s="2" customFormat="1" ht="44.25" customHeight="1">
      <c r="A733" s="40"/>
      <c r="B733" s="41"/>
      <c r="C733" s="230" t="s">
        <v>1343</v>
      </c>
      <c r="D733" s="230" t="s">
        <v>204</v>
      </c>
      <c r="E733" s="231" t="s">
        <v>2132</v>
      </c>
      <c r="F733" s="232" t="s">
        <v>3409</v>
      </c>
      <c r="G733" s="233" t="s">
        <v>844</v>
      </c>
      <c r="H733" s="234">
        <v>7.9500000000000002</v>
      </c>
      <c r="I733" s="235"/>
      <c r="J733" s="236">
        <f>ROUND(I733*H733,2)</f>
        <v>0</v>
      </c>
      <c r="K733" s="232" t="s">
        <v>612</v>
      </c>
      <c r="L733" s="46"/>
      <c r="M733" s="237" t="s">
        <v>1</v>
      </c>
      <c r="N733" s="238" t="s">
        <v>38</v>
      </c>
      <c r="O733" s="93"/>
      <c r="P733" s="239">
        <f>O733*H733</f>
        <v>0</v>
      </c>
      <c r="Q733" s="239">
        <v>0.0013799999999999999</v>
      </c>
      <c r="R733" s="239">
        <f>Q733*H733</f>
        <v>0.010971</v>
      </c>
      <c r="S733" s="239">
        <v>0</v>
      </c>
      <c r="T733" s="24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1" t="s">
        <v>317</v>
      </c>
      <c r="AT733" s="241" t="s">
        <v>204</v>
      </c>
      <c r="AU733" s="241" t="s">
        <v>82</v>
      </c>
      <c r="AY733" s="19" t="s">
        <v>202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9" t="s">
        <v>80</v>
      </c>
      <c r="BK733" s="242">
        <f>ROUND(I733*H733,2)</f>
        <v>0</v>
      </c>
      <c r="BL733" s="19" t="s">
        <v>317</v>
      </c>
      <c r="BM733" s="241" t="s">
        <v>3410</v>
      </c>
    </row>
    <row r="734" s="13" customFormat="1">
      <c r="A734" s="13"/>
      <c r="B734" s="243"/>
      <c r="C734" s="244"/>
      <c r="D734" s="245" t="s">
        <v>211</v>
      </c>
      <c r="E734" s="246" t="s">
        <v>1</v>
      </c>
      <c r="F734" s="247" t="s">
        <v>3411</v>
      </c>
      <c r="G734" s="244"/>
      <c r="H734" s="246" t="s">
        <v>1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211</v>
      </c>
      <c r="AU734" s="253" t="s">
        <v>82</v>
      </c>
      <c r="AV734" s="13" t="s">
        <v>80</v>
      </c>
      <c r="AW734" s="13" t="s">
        <v>30</v>
      </c>
      <c r="AX734" s="13" t="s">
        <v>73</v>
      </c>
      <c r="AY734" s="253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3412</v>
      </c>
      <c r="G735" s="255"/>
      <c r="H735" s="258">
        <v>4.0999999999999996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3" customFormat="1">
      <c r="A736" s="13"/>
      <c r="B736" s="243"/>
      <c r="C736" s="244"/>
      <c r="D736" s="245" t="s">
        <v>211</v>
      </c>
      <c r="E736" s="246" t="s">
        <v>1</v>
      </c>
      <c r="F736" s="247" t="s">
        <v>3413</v>
      </c>
      <c r="G736" s="244"/>
      <c r="H736" s="246" t="s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211</v>
      </c>
      <c r="AU736" s="253" t="s">
        <v>82</v>
      </c>
      <c r="AV736" s="13" t="s">
        <v>80</v>
      </c>
      <c r="AW736" s="13" t="s">
        <v>30</v>
      </c>
      <c r="AX736" s="13" t="s">
        <v>73</v>
      </c>
      <c r="AY736" s="253" t="s">
        <v>202</v>
      </c>
    </row>
    <row r="737" s="14" customFormat="1">
      <c r="A737" s="14"/>
      <c r="B737" s="254"/>
      <c r="C737" s="255"/>
      <c r="D737" s="245" t="s">
        <v>211</v>
      </c>
      <c r="E737" s="256" t="s">
        <v>1</v>
      </c>
      <c r="F737" s="257" t="s">
        <v>3414</v>
      </c>
      <c r="G737" s="255"/>
      <c r="H737" s="258">
        <v>3.8500000000000001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4" t="s">
        <v>211</v>
      </c>
      <c r="AU737" s="264" t="s">
        <v>82</v>
      </c>
      <c r="AV737" s="14" t="s">
        <v>82</v>
      </c>
      <c r="AW737" s="14" t="s">
        <v>30</v>
      </c>
      <c r="AX737" s="14" t="s">
        <v>73</v>
      </c>
      <c r="AY737" s="264" t="s">
        <v>202</v>
      </c>
    </row>
    <row r="738" s="15" customFormat="1">
      <c r="A738" s="15"/>
      <c r="B738" s="265"/>
      <c r="C738" s="266"/>
      <c r="D738" s="245" t="s">
        <v>211</v>
      </c>
      <c r="E738" s="267" t="s">
        <v>1</v>
      </c>
      <c r="F738" s="268" t="s">
        <v>222</v>
      </c>
      <c r="G738" s="266"/>
      <c r="H738" s="269">
        <v>7.9499999999999993</v>
      </c>
      <c r="I738" s="270"/>
      <c r="J738" s="266"/>
      <c r="K738" s="266"/>
      <c r="L738" s="271"/>
      <c r="M738" s="272"/>
      <c r="N738" s="273"/>
      <c r="O738" s="273"/>
      <c r="P738" s="273"/>
      <c r="Q738" s="273"/>
      <c r="R738" s="273"/>
      <c r="S738" s="273"/>
      <c r="T738" s="27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5" t="s">
        <v>211</v>
      </c>
      <c r="AU738" s="275" t="s">
        <v>82</v>
      </c>
      <c r="AV738" s="15" t="s">
        <v>209</v>
      </c>
      <c r="AW738" s="15" t="s">
        <v>30</v>
      </c>
      <c r="AX738" s="15" t="s">
        <v>80</v>
      </c>
      <c r="AY738" s="275" t="s">
        <v>202</v>
      </c>
    </row>
    <row r="739" s="2" customFormat="1" ht="24.15" customHeight="1">
      <c r="A739" s="40"/>
      <c r="B739" s="41"/>
      <c r="C739" s="230" t="s">
        <v>1351</v>
      </c>
      <c r="D739" s="230" t="s">
        <v>204</v>
      </c>
      <c r="E739" s="231" t="s">
        <v>3415</v>
      </c>
      <c r="F739" s="232" t="s">
        <v>3416</v>
      </c>
      <c r="G739" s="233" t="s">
        <v>2365</v>
      </c>
      <c r="H739" s="301"/>
      <c r="I739" s="235"/>
      <c r="J739" s="236">
        <f>ROUND(I739*H739,2)</f>
        <v>0</v>
      </c>
      <c r="K739" s="232" t="s">
        <v>208</v>
      </c>
      <c r="L739" s="46"/>
      <c r="M739" s="237" t="s">
        <v>1</v>
      </c>
      <c r="N739" s="238" t="s">
        <v>38</v>
      </c>
      <c r="O739" s="93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1" t="s">
        <v>317</v>
      </c>
      <c r="AT739" s="241" t="s">
        <v>204</v>
      </c>
      <c r="AU739" s="241" t="s">
        <v>82</v>
      </c>
      <c r="AY739" s="19" t="s">
        <v>202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9" t="s">
        <v>80</v>
      </c>
      <c r="BK739" s="242">
        <f>ROUND(I739*H739,2)</f>
        <v>0</v>
      </c>
      <c r="BL739" s="19" t="s">
        <v>317</v>
      </c>
      <c r="BM739" s="241" t="s">
        <v>3417</v>
      </c>
    </row>
    <row r="740" s="12" customFormat="1" ht="22.8" customHeight="1">
      <c r="A740" s="12"/>
      <c r="B740" s="214"/>
      <c r="C740" s="215"/>
      <c r="D740" s="216" t="s">
        <v>72</v>
      </c>
      <c r="E740" s="228" t="s">
        <v>2150</v>
      </c>
      <c r="F740" s="228" t="s">
        <v>2151</v>
      </c>
      <c r="G740" s="215"/>
      <c r="H740" s="215"/>
      <c r="I740" s="218"/>
      <c r="J740" s="229">
        <f>BK740</f>
        <v>0</v>
      </c>
      <c r="K740" s="215"/>
      <c r="L740" s="220"/>
      <c r="M740" s="221"/>
      <c r="N740" s="222"/>
      <c r="O740" s="222"/>
      <c r="P740" s="223">
        <f>SUM(P741:P779)</f>
        <v>0</v>
      </c>
      <c r="Q740" s="222"/>
      <c r="R740" s="223">
        <f>SUM(R741:R779)</f>
        <v>3.2608890499999998</v>
      </c>
      <c r="S740" s="222"/>
      <c r="T740" s="224">
        <f>SUM(T741:T779)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5" t="s">
        <v>82</v>
      </c>
      <c r="AT740" s="226" t="s">
        <v>72</v>
      </c>
      <c r="AU740" s="226" t="s">
        <v>80</v>
      </c>
      <c r="AY740" s="225" t="s">
        <v>202</v>
      </c>
      <c r="BK740" s="227">
        <f>SUM(BK741:BK779)</f>
        <v>0</v>
      </c>
    </row>
    <row r="741" s="2" customFormat="1" ht="24.15" customHeight="1">
      <c r="A741" s="40"/>
      <c r="B741" s="41"/>
      <c r="C741" s="230" t="s">
        <v>1372</v>
      </c>
      <c r="D741" s="230" t="s">
        <v>204</v>
      </c>
      <c r="E741" s="231" t="s">
        <v>3418</v>
      </c>
      <c r="F741" s="232" t="s">
        <v>3419</v>
      </c>
      <c r="G741" s="233" t="s">
        <v>844</v>
      </c>
      <c r="H741" s="234">
        <v>22</v>
      </c>
      <c r="I741" s="235"/>
      <c r="J741" s="236">
        <f>ROUND(I741*H741,2)</f>
        <v>0</v>
      </c>
      <c r="K741" s="232" t="s">
        <v>208</v>
      </c>
      <c r="L741" s="46"/>
      <c r="M741" s="237" t="s">
        <v>1</v>
      </c>
      <c r="N741" s="238" t="s">
        <v>38</v>
      </c>
      <c r="O741" s="93"/>
      <c r="P741" s="239">
        <f>O741*H741</f>
        <v>0</v>
      </c>
      <c r="Q741" s="239">
        <v>0.000108</v>
      </c>
      <c r="R741" s="239">
        <f>Q741*H741</f>
        <v>0.0023760000000000001</v>
      </c>
      <c r="S741" s="239">
        <v>0</v>
      </c>
      <c r="T741" s="240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1" t="s">
        <v>317</v>
      </c>
      <c r="AT741" s="241" t="s">
        <v>204</v>
      </c>
      <c r="AU741" s="241" t="s">
        <v>82</v>
      </c>
      <c r="AY741" s="19" t="s">
        <v>202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9" t="s">
        <v>80</v>
      </c>
      <c r="BK741" s="242">
        <f>ROUND(I741*H741,2)</f>
        <v>0</v>
      </c>
      <c r="BL741" s="19" t="s">
        <v>317</v>
      </c>
      <c r="BM741" s="241" t="s">
        <v>3420</v>
      </c>
    </row>
    <row r="742" s="14" customFormat="1">
      <c r="A742" s="14"/>
      <c r="B742" s="254"/>
      <c r="C742" s="255"/>
      <c r="D742" s="245" t="s">
        <v>211</v>
      </c>
      <c r="E742" s="256" t="s">
        <v>1</v>
      </c>
      <c r="F742" s="257" t="s">
        <v>3305</v>
      </c>
      <c r="G742" s="255"/>
      <c r="H742" s="258">
        <v>22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211</v>
      </c>
      <c r="AU742" s="264" t="s">
        <v>82</v>
      </c>
      <c r="AV742" s="14" t="s">
        <v>82</v>
      </c>
      <c r="AW742" s="14" t="s">
        <v>30</v>
      </c>
      <c r="AX742" s="14" t="s">
        <v>80</v>
      </c>
      <c r="AY742" s="264" t="s">
        <v>202</v>
      </c>
    </row>
    <row r="743" s="2" customFormat="1" ht="37.8" customHeight="1">
      <c r="A743" s="40"/>
      <c r="B743" s="41"/>
      <c r="C743" s="230" t="s">
        <v>1379</v>
      </c>
      <c r="D743" s="230" t="s">
        <v>204</v>
      </c>
      <c r="E743" s="231" t="s">
        <v>3421</v>
      </c>
      <c r="F743" s="232" t="s">
        <v>3422</v>
      </c>
      <c r="G743" s="233" t="s">
        <v>254</v>
      </c>
      <c r="H743" s="234">
        <v>121.93300000000001</v>
      </c>
      <c r="I743" s="235"/>
      <c r="J743" s="236">
        <f>ROUND(I743*H743,2)</f>
        <v>0</v>
      </c>
      <c r="K743" s="232" t="s">
        <v>208</v>
      </c>
      <c r="L743" s="46"/>
      <c r="M743" s="237" t="s">
        <v>1</v>
      </c>
      <c r="N743" s="238" t="s">
        <v>38</v>
      </c>
      <c r="O743" s="93"/>
      <c r="P743" s="239">
        <f>O743*H743</f>
        <v>0</v>
      </c>
      <c r="Q743" s="239">
        <v>0.00036000000000000002</v>
      </c>
      <c r="R743" s="239">
        <f>Q743*H743</f>
        <v>0.043895880000000005</v>
      </c>
      <c r="S743" s="239">
        <v>0</v>
      </c>
      <c r="T743" s="240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1" t="s">
        <v>317</v>
      </c>
      <c r="AT743" s="241" t="s">
        <v>204</v>
      </c>
      <c r="AU743" s="241" t="s">
        <v>82</v>
      </c>
      <c r="AY743" s="19" t="s">
        <v>202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9" t="s">
        <v>80</v>
      </c>
      <c r="BK743" s="242">
        <f>ROUND(I743*H743,2)</f>
        <v>0</v>
      </c>
      <c r="BL743" s="19" t="s">
        <v>317</v>
      </c>
      <c r="BM743" s="241" t="s">
        <v>3423</v>
      </c>
    </row>
    <row r="744" s="13" customFormat="1">
      <c r="A744" s="13"/>
      <c r="B744" s="243"/>
      <c r="C744" s="244"/>
      <c r="D744" s="245" t="s">
        <v>211</v>
      </c>
      <c r="E744" s="246" t="s">
        <v>1</v>
      </c>
      <c r="F744" s="247" t="s">
        <v>3424</v>
      </c>
      <c r="G744" s="244"/>
      <c r="H744" s="246" t="s">
        <v>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211</v>
      </c>
      <c r="AU744" s="253" t="s">
        <v>82</v>
      </c>
      <c r="AV744" s="13" t="s">
        <v>80</v>
      </c>
      <c r="AW744" s="13" t="s">
        <v>30</v>
      </c>
      <c r="AX744" s="13" t="s">
        <v>73</v>
      </c>
      <c r="AY744" s="253" t="s">
        <v>202</v>
      </c>
    </row>
    <row r="745" s="14" customFormat="1">
      <c r="A745" s="14"/>
      <c r="B745" s="254"/>
      <c r="C745" s="255"/>
      <c r="D745" s="245" t="s">
        <v>211</v>
      </c>
      <c r="E745" s="256" t="s">
        <v>1</v>
      </c>
      <c r="F745" s="257" t="s">
        <v>3425</v>
      </c>
      <c r="G745" s="255"/>
      <c r="H745" s="258">
        <v>124.52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211</v>
      </c>
      <c r="AU745" s="264" t="s">
        <v>82</v>
      </c>
      <c r="AV745" s="14" t="s">
        <v>82</v>
      </c>
      <c r="AW745" s="14" t="s">
        <v>30</v>
      </c>
      <c r="AX745" s="14" t="s">
        <v>73</v>
      </c>
      <c r="AY745" s="264" t="s">
        <v>202</v>
      </c>
    </row>
    <row r="746" s="13" customFormat="1">
      <c r="A746" s="13"/>
      <c r="B746" s="243"/>
      <c r="C746" s="244"/>
      <c r="D746" s="245" t="s">
        <v>211</v>
      </c>
      <c r="E746" s="246" t="s">
        <v>1</v>
      </c>
      <c r="F746" s="247" t="s">
        <v>3031</v>
      </c>
      <c r="G746" s="244"/>
      <c r="H746" s="246" t="s">
        <v>1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211</v>
      </c>
      <c r="AU746" s="253" t="s">
        <v>82</v>
      </c>
      <c r="AV746" s="13" t="s">
        <v>80</v>
      </c>
      <c r="AW746" s="13" t="s">
        <v>30</v>
      </c>
      <c r="AX746" s="13" t="s">
        <v>73</v>
      </c>
      <c r="AY746" s="253" t="s">
        <v>202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3250</v>
      </c>
      <c r="G747" s="255"/>
      <c r="H747" s="258">
        <v>-2.5870000000000002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73</v>
      </c>
      <c r="AY747" s="264" t="s">
        <v>202</v>
      </c>
    </row>
    <row r="748" s="15" customFormat="1">
      <c r="A748" s="15"/>
      <c r="B748" s="265"/>
      <c r="C748" s="266"/>
      <c r="D748" s="245" t="s">
        <v>211</v>
      </c>
      <c r="E748" s="267" t="s">
        <v>1</v>
      </c>
      <c r="F748" s="268" t="s">
        <v>222</v>
      </c>
      <c r="G748" s="266"/>
      <c r="H748" s="269">
        <v>121.93299999999999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211</v>
      </c>
      <c r="AU748" s="275" t="s">
        <v>82</v>
      </c>
      <c r="AV748" s="15" t="s">
        <v>209</v>
      </c>
      <c r="AW748" s="15" t="s">
        <v>30</v>
      </c>
      <c r="AX748" s="15" t="s">
        <v>80</v>
      </c>
      <c r="AY748" s="275" t="s">
        <v>202</v>
      </c>
    </row>
    <row r="749" s="2" customFormat="1" ht="24.15" customHeight="1">
      <c r="A749" s="40"/>
      <c r="B749" s="41"/>
      <c r="C749" s="287" t="s">
        <v>1383</v>
      </c>
      <c r="D749" s="287" t="s">
        <v>534</v>
      </c>
      <c r="E749" s="288" t="s">
        <v>2157</v>
      </c>
      <c r="F749" s="289" t="s">
        <v>2158</v>
      </c>
      <c r="G749" s="290" t="s">
        <v>466</v>
      </c>
      <c r="H749" s="291">
        <v>1770.8330000000001</v>
      </c>
      <c r="I749" s="292"/>
      <c r="J749" s="293">
        <f>ROUND(I749*H749,2)</f>
        <v>0</v>
      </c>
      <c r="K749" s="289" t="s">
        <v>208</v>
      </c>
      <c r="L749" s="294"/>
      <c r="M749" s="295" t="s">
        <v>1</v>
      </c>
      <c r="N749" s="296" t="s">
        <v>38</v>
      </c>
      <c r="O749" s="93"/>
      <c r="P749" s="239">
        <f>O749*H749</f>
        <v>0</v>
      </c>
      <c r="Q749" s="239">
        <v>0.00173</v>
      </c>
      <c r="R749" s="239">
        <f>Q749*H749</f>
        <v>3.0635410900000002</v>
      </c>
      <c r="S749" s="239">
        <v>0</v>
      </c>
      <c r="T749" s="24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1" t="s">
        <v>442</v>
      </c>
      <c r="AT749" s="241" t="s">
        <v>534</v>
      </c>
      <c r="AU749" s="241" t="s">
        <v>82</v>
      </c>
      <c r="AY749" s="19" t="s">
        <v>202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9" t="s">
        <v>80</v>
      </c>
      <c r="BK749" s="242">
        <f>ROUND(I749*H749,2)</f>
        <v>0</v>
      </c>
      <c r="BL749" s="19" t="s">
        <v>317</v>
      </c>
      <c r="BM749" s="241" t="s">
        <v>3426</v>
      </c>
    </row>
    <row r="750" s="2" customFormat="1">
      <c r="A750" s="40"/>
      <c r="B750" s="41"/>
      <c r="C750" s="42"/>
      <c r="D750" s="245" t="s">
        <v>586</v>
      </c>
      <c r="E750" s="42"/>
      <c r="F750" s="297" t="s">
        <v>2160</v>
      </c>
      <c r="G750" s="42"/>
      <c r="H750" s="42"/>
      <c r="I750" s="298"/>
      <c r="J750" s="42"/>
      <c r="K750" s="42"/>
      <c r="L750" s="46"/>
      <c r="M750" s="299"/>
      <c r="N750" s="300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586</v>
      </c>
      <c r="AU750" s="19" t="s">
        <v>82</v>
      </c>
    </row>
    <row r="751" s="14" customFormat="1">
      <c r="A751" s="14"/>
      <c r="B751" s="254"/>
      <c r="C751" s="255"/>
      <c r="D751" s="245" t="s">
        <v>211</v>
      </c>
      <c r="E751" s="256" t="s">
        <v>1</v>
      </c>
      <c r="F751" s="257" t="s">
        <v>3427</v>
      </c>
      <c r="G751" s="255"/>
      <c r="H751" s="258">
        <v>1770.8330000000001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4" t="s">
        <v>211</v>
      </c>
      <c r="AU751" s="264" t="s">
        <v>82</v>
      </c>
      <c r="AV751" s="14" t="s">
        <v>82</v>
      </c>
      <c r="AW751" s="14" t="s">
        <v>30</v>
      </c>
      <c r="AX751" s="14" t="s">
        <v>80</v>
      </c>
      <c r="AY751" s="264" t="s">
        <v>202</v>
      </c>
    </row>
    <row r="752" s="2" customFormat="1" ht="24.15" customHeight="1">
      <c r="A752" s="40"/>
      <c r="B752" s="41"/>
      <c r="C752" s="230" t="s">
        <v>1390</v>
      </c>
      <c r="D752" s="230" t="s">
        <v>204</v>
      </c>
      <c r="E752" s="231" t="s">
        <v>2179</v>
      </c>
      <c r="F752" s="232" t="s">
        <v>2180</v>
      </c>
      <c r="G752" s="233" t="s">
        <v>466</v>
      </c>
      <c r="H752" s="234">
        <v>2</v>
      </c>
      <c r="I752" s="235"/>
      <c r="J752" s="236">
        <f>ROUND(I752*H752,2)</f>
        <v>0</v>
      </c>
      <c r="K752" s="232" t="s">
        <v>208</v>
      </c>
      <c r="L752" s="46"/>
      <c r="M752" s="237" t="s">
        <v>1</v>
      </c>
      <c r="N752" s="238" t="s">
        <v>38</v>
      </c>
      <c r="O752" s="93"/>
      <c r="P752" s="239">
        <f>O752*H752</f>
        <v>0</v>
      </c>
      <c r="Q752" s="239">
        <v>6.7000000000000002E-06</v>
      </c>
      <c r="R752" s="239">
        <f>Q752*H752</f>
        <v>1.3400000000000001E-05</v>
      </c>
      <c r="S752" s="239">
        <v>0</v>
      </c>
      <c r="T752" s="24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1" t="s">
        <v>317</v>
      </c>
      <c r="AT752" s="241" t="s">
        <v>204</v>
      </c>
      <c r="AU752" s="241" t="s">
        <v>82</v>
      </c>
      <c r="AY752" s="19" t="s">
        <v>202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9" t="s">
        <v>80</v>
      </c>
      <c r="BK752" s="242">
        <f>ROUND(I752*H752,2)</f>
        <v>0</v>
      </c>
      <c r="BL752" s="19" t="s">
        <v>317</v>
      </c>
      <c r="BM752" s="241" t="s">
        <v>3428</v>
      </c>
    </row>
    <row r="753" s="13" customFormat="1">
      <c r="A753" s="13"/>
      <c r="B753" s="243"/>
      <c r="C753" s="244"/>
      <c r="D753" s="245" t="s">
        <v>211</v>
      </c>
      <c r="E753" s="246" t="s">
        <v>1</v>
      </c>
      <c r="F753" s="247" t="s">
        <v>3429</v>
      </c>
      <c r="G753" s="244"/>
      <c r="H753" s="246" t="s">
        <v>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211</v>
      </c>
      <c r="AU753" s="253" t="s">
        <v>82</v>
      </c>
      <c r="AV753" s="13" t="s">
        <v>80</v>
      </c>
      <c r="AW753" s="13" t="s">
        <v>30</v>
      </c>
      <c r="AX753" s="13" t="s">
        <v>73</v>
      </c>
      <c r="AY753" s="253" t="s">
        <v>202</v>
      </c>
    </row>
    <row r="754" s="14" customFormat="1">
      <c r="A754" s="14"/>
      <c r="B754" s="254"/>
      <c r="C754" s="255"/>
      <c r="D754" s="245" t="s">
        <v>211</v>
      </c>
      <c r="E754" s="256" t="s">
        <v>1</v>
      </c>
      <c r="F754" s="257" t="s">
        <v>80</v>
      </c>
      <c r="G754" s="255"/>
      <c r="H754" s="258">
        <v>1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4" t="s">
        <v>211</v>
      </c>
      <c r="AU754" s="264" t="s">
        <v>82</v>
      </c>
      <c r="AV754" s="14" t="s">
        <v>82</v>
      </c>
      <c r="AW754" s="14" t="s">
        <v>30</v>
      </c>
      <c r="AX754" s="14" t="s">
        <v>73</v>
      </c>
      <c r="AY754" s="264" t="s">
        <v>202</v>
      </c>
    </row>
    <row r="755" s="13" customFormat="1">
      <c r="A755" s="13"/>
      <c r="B755" s="243"/>
      <c r="C755" s="244"/>
      <c r="D755" s="245" t="s">
        <v>211</v>
      </c>
      <c r="E755" s="246" t="s">
        <v>1</v>
      </c>
      <c r="F755" s="247" t="s">
        <v>3430</v>
      </c>
      <c r="G755" s="244"/>
      <c r="H755" s="246" t="s">
        <v>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211</v>
      </c>
      <c r="AU755" s="253" t="s">
        <v>82</v>
      </c>
      <c r="AV755" s="13" t="s">
        <v>80</v>
      </c>
      <c r="AW755" s="13" t="s">
        <v>30</v>
      </c>
      <c r="AX755" s="13" t="s">
        <v>73</v>
      </c>
      <c r="AY755" s="253" t="s">
        <v>202</v>
      </c>
    </row>
    <row r="756" s="14" customFormat="1">
      <c r="A756" s="14"/>
      <c r="B756" s="254"/>
      <c r="C756" s="255"/>
      <c r="D756" s="245" t="s">
        <v>211</v>
      </c>
      <c r="E756" s="256" t="s">
        <v>1</v>
      </c>
      <c r="F756" s="257" t="s">
        <v>80</v>
      </c>
      <c r="G756" s="255"/>
      <c r="H756" s="258">
        <v>1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211</v>
      </c>
      <c r="AU756" s="264" t="s">
        <v>82</v>
      </c>
      <c r="AV756" s="14" t="s">
        <v>82</v>
      </c>
      <c r="AW756" s="14" t="s">
        <v>30</v>
      </c>
      <c r="AX756" s="14" t="s">
        <v>73</v>
      </c>
      <c r="AY756" s="264" t="s">
        <v>202</v>
      </c>
    </row>
    <row r="757" s="15" customFormat="1">
      <c r="A757" s="15"/>
      <c r="B757" s="265"/>
      <c r="C757" s="266"/>
      <c r="D757" s="245" t="s">
        <v>211</v>
      </c>
      <c r="E757" s="267" t="s">
        <v>1</v>
      </c>
      <c r="F757" s="268" t="s">
        <v>222</v>
      </c>
      <c r="G757" s="266"/>
      <c r="H757" s="269">
        <v>2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211</v>
      </c>
      <c r="AU757" s="275" t="s">
        <v>82</v>
      </c>
      <c r="AV757" s="15" t="s">
        <v>209</v>
      </c>
      <c r="AW757" s="15" t="s">
        <v>30</v>
      </c>
      <c r="AX757" s="15" t="s">
        <v>80</v>
      </c>
      <c r="AY757" s="275" t="s">
        <v>202</v>
      </c>
    </row>
    <row r="758" s="2" customFormat="1" ht="24.15" customHeight="1">
      <c r="A758" s="40"/>
      <c r="B758" s="41"/>
      <c r="C758" s="287" t="s">
        <v>1395</v>
      </c>
      <c r="D758" s="287" t="s">
        <v>534</v>
      </c>
      <c r="E758" s="288" t="s">
        <v>2187</v>
      </c>
      <c r="F758" s="289" t="s">
        <v>2188</v>
      </c>
      <c r="G758" s="290" t="s">
        <v>466</v>
      </c>
      <c r="H758" s="291">
        <v>1</v>
      </c>
      <c r="I758" s="292"/>
      <c r="J758" s="293">
        <f>ROUND(I758*H758,2)</f>
        <v>0</v>
      </c>
      <c r="K758" s="289" t="s">
        <v>208</v>
      </c>
      <c r="L758" s="294"/>
      <c r="M758" s="295" t="s">
        <v>1</v>
      </c>
      <c r="N758" s="296" t="s">
        <v>38</v>
      </c>
      <c r="O758" s="93"/>
      <c r="P758" s="239">
        <f>O758*H758</f>
        <v>0</v>
      </c>
      <c r="Q758" s="239">
        <v>0.0011999999999999999</v>
      </c>
      <c r="R758" s="239">
        <f>Q758*H758</f>
        <v>0.0011999999999999999</v>
      </c>
      <c r="S758" s="239">
        <v>0</v>
      </c>
      <c r="T758" s="240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1" t="s">
        <v>442</v>
      </c>
      <c r="AT758" s="241" t="s">
        <v>534</v>
      </c>
      <c r="AU758" s="241" t="s">
        <v>82</v>
      </c>
      <c r="AY758" s="19" t="s">
        <v>202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9" t="s">
        <v>80</v>
      </c>
      <c r="BK758" s="242">
        <f>ROUND(I758*H758,2)</f>
        <v>0</v>
      </c>
      <c r="BL758" s="19" t="s">
        <v>317</v>
      </c>
      <c r="BM758" s="241" t="s">
        <v>3431</v>
      </c>
    </row>
    <row r="759" s="13" customFormat="1">
      <c r="A759" s="13"/>
      <c r="B759" s="243"/>
      <c r="C759" s="244"/>
      <c r="D759" s="245" t="s">
        <v>211</v>
      </c>
      <c r="E759" s="246" t="s">
        <v>1</v>
      </c>
      <c r="F759" s="247" t="s">
        <v>3429</v>
      </c>
      <c r="G759" s="244"/>
      <c r="H759" s="246" t="s">
        <v>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211</v>
      </c>
      <c r="AU759" s="253" t="s">
        <v>82</v>
      </c>
      <c r="AV759" s="13" t="s">
        <v>80</v>
      </c>
      <c r="AW759" s="13" t="s">
        <v>30</v>
      </c>
      <c r="AX759" s="13" t="s">
        <v>73</v>
      </c>
      <c r="AY759" s="253" t="s">
        <v>202</v>
      </c>
    </row>
    <row r="760" s="14" customFormat="1">
      <c r="A760" s="14"/>
      <c r="B760" s="254"/>
      <c r="C760" s="255"/>
      <c r="D760" s="245" t="s">
        <v>211</v>
      </c>
      <c r="E760" s="256" t="s">
        <v>1</v>
      </c>
      <c r="F760" s="257" t="s">
        <v>80</v>
      </c>
      <c r="G760" s="255"/>
      <c r="H760" s="258">
        <v>1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211</v>
      </c>
      <c r="AU760" s="264" t="s">
        <v>82</v>
      </c>
      <c r="AV760" s="14" t="s">
        <v>82</v>
      </c>
      <c r="AW760" s="14" t="s">
        <v>30</v>
      </c>
      <c r="AX760" s="14" t="s">
        <v>80</v>
      </c>
      <c r="AY760" s="264" t="s">
        <v>202</v>
      </c>
    </row>
    <row r="761" s="2" customFormat="1" ht="24.15" customHeight="1">
      <c r="A761" s="40"/>
      <c r="B761" s="41"/>
      <c r="C761" s="287" t="s">
        <v>1399</v>
      </c>
      <c r="D761" s="287" t="s">
        <v>534</v>
      </c>
      <c r="E761" s="288" t="s">
        <v>2191</v>
      </c>
      <c r="F761" s="289" t="s">
        <v>2192</v>
      </c>
      <c r="G761" s="290" t="s">
        <v>466</v>
      </c>
      <c r="H761" s="291">
        <v>1</v>
      </c>
      <c r="I761" s="292"/>
      <c r="J761" s="293">
        <f>ROUND(I761*H761,2)</f>
        <v>0</v>
      </c>
      <c r="K761" s="289" t="s">
        <v>208</v>
      </c>
      <c r="L761" s="294"/>
      <c r="M761" s="295" t="s">
        <v>1</v>
      </c>
      <c r="N761" s="296" t="s">
        <v>38</v>
      </c>
      <c r="O761" s="93"/>
      <c r="P761" s="239">
        <f>O761*H761</f>
        <v>0</v>
      </c>
      <c r="Q761" s="239">
        <v>0.0011999999999999999</v>
      </c>
      <c r="R761" s="239">
        <f>Q761*H761</f>
        <v>0.0011999999999999999</v>
      </c>
      <c r="S761" s="239">
        <v>0</v>
      </c>
      <c r="T761" s="24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1" t="s">
        <v>442</v>
      </c>
      <c r="AT761" s="241" t="s">
        <v>534</v>
      </c>
      <c r="AU761" s="241" t="s">
        <v>82</v>
      </c>
      <c r="AY761" s="19" t="s">
        <v>202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9" t="s">
        <v>80</v>
      </c>
      <c r="BK761" s="242">
        <f>ROUND(I761*H761,2)</f>
        <v>0</v>
      </c>
      <c r="BL761" s="19" t="s">
        <v>317</v>
      </c>
      <c r="BM761" s="241" t="s">
        <v>3432</v>
      </c>
    </row>
    <row r="762" s="13" customFormat="1">
      <c r="A762" s="13"/>
      <c r="B762" s="243"/>
      <c r="C762" s="244"/>
      <c r="D762" s="245" t="s">
        <v>211</v>
      </c>
      <c r="E762" s="246" t="s">
        <v>1</v>
      </c>
      <c r="F762" s="247" t="s">
        <v>3430</v>
      </c>
      <c r="G762" s="244"/>
      <c r="H762" s="246" t="s">
        <v>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211</v>
      </c>
      <c r="AU762" s="253" t="s">
        <v>82</v>
      </c>
      <c r="AV762" s="13" t="s">
        <v>80</v>
      </c>
      <c r="AW762" s="13" t="s">
        <v>30</v>
      </c>
      <c r="AX762" s="13" t="s">
        <v>73</v>
      </c>
      <c r="AY762" s="253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80</v>
      </c>
      <c r="G763" s="255"/>
      <c r="H763" s="258">
        <v>1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80</v>
      </c>
      <c r="AY763" s="264" t="s">
        <v>202</v>
      </c>
    </row>
    <row r="764" s="2" customFormat="1" ht="24.15" customHeight="1">
      <c r="A764" s="40"/>
      <c r="B764" s="41"/>
      <c r="C764" s="230" t="s">
        <v>1403</v>
      </c>
      <c r="D764" s="230" t="s">
        <v>204</v>
      </c>
      <c r="E764" s="231" t="s">
        <v>3433</v>
      </c>
      <c r="F764" s="232" t="s">
        <v>3434</v>
      </c>
      <c r="G764" s="233" t="s">
        <v>466</v>
      </c>
      <c r="H764" s="234">
        <v>622.60000000000002</v>
      </c>
      <c r="I764" s="235"/>
      <c r="J764" s="236">
        <f>ROUND(I764*H764,2)</f>
        <v>0</v>
      </c>
      <c r="K764" s="232" t="s">
        <v>208</v>
      </c>
      <c r="L764" s="46"/>
      <c r="M764" s="237" t="s">
        <v>1</v>
      </c>
      <c r="N764" s="238" t="s">
        <v>38</v>
      </c>
      <c r="O764" s="93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1" t="s">
        <v>317</v>
      </c>
      <c r="AT764" s="241" t="s">
        <v>204</v>
      </c>
      <c r="AU764" s="241" t="s">
        <v>82</v>
      </c>
      <c r="AY764" s="19" t="s">
        <v>202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9" t="s">
        <v>80</v>
      </c>
      <c r="BK764" s="242">
        <f>ROUND(I764*H764,2)</f>
        <v>0</v>
      </c>
      <c r="BL764" s="19" t="s">
        <v>317</v>
      </c>
      <c r="BM764" s="241" t="s">
        <v>3435</v>
      </c>
    </row>
    <row r="765" s="13" customFormat="1">
      <c r="A765" s="13"/>
      <c r="B765" s="243"/>
      <c r="C765" s="244"/>
      <c r="D765" s="245" t="s">
        <v>211</v>
      </c>
      <c r="E765" s="246" t="s">
        <v>1</v>
      </c>
      <c r="F765" s="247" t="s">
        <v>3399</v>
      </c>
      <c r="G765" s="244"/>
      <c r="H765" s="246" t="s">
        <v>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211</v>
      </c>
      <c r="AU765" s="253" t="s">
        <v>82</v>
      </c>
      <c r="AV765" s="13" t="s">
        <v>80</v>
      </c>
      <c r="AW765" s="13" t="s">
        <v>30</v>
      </c>
      <c r="AX765" s="13" t="s">
        <v>73</v>
      </c>
      <c r="AY765" s="253" t="s">
        <v>202</v>
      </c>
    </row>
    <row r="766" s="13" customFormat="1">
      <c r="A766" s="13"/>
      <c r="B766" s="243"/>
      <c r="C766" s="244"/>
      <c r="D766" s="245" t="s">
        <v>211</v>
      </c>
      <c r="E766" s="246" t="s">
        <v>1</v>
      </c>
      <c r="F766" s="247" t="s">
        <v>3436</v>
      </c>
      <c r="G766" s="244"/>
      <c r="H766" s="246" t="s">
        <v>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211</v>
      </c>
      <c r="AU766" s="253" t="s">
        <v>82</v>
      </c>
      <c r="AV766" s="13" t="s">
        <v>80</v>
      </c>
      <c r="AW766" s="13" t="s">
        <v>30</v>
      </c>
      <c r="AX766" s="13" t="s">
        <v>73</v>
      </c>
      <c r="AY766" s="253" t="s">
        <v>202</v>
      </c>
    </row>
    <row r="767" s="13" customFormat="1">
      <c r="A767" s="13"/>
      <c r="B767" s="243"/>
      <c r="C767" s="244"/>
      <c r="D767" s="245" t="s">
        <v>211</v>
      </c>
      <c r="E767" s="246" t="s">
        <v>1</v>
      </c>
      <c r="F767" s="247" t="s">
        <v>3424</v>
      </c>
      <c r="G767" s="244"/>
      <c r="H767" s="246" t="s">
        <v>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211</v>
      </c>
      <c r="AU767" s="253" t="s">
        <v>82</v>
      </c>
      <c r="AV767" s="13" t="s">
        <v>80</v>
      </c>
      <c r="AW767" s="13" t="s">
        <v>30</v>
      </c>
      <c r="AX767" s="13" t="s">
        <v>73</v>
      </c>
      <c r="AY767" s="253" t="s">
        <v>202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3437</v>
      </c>
      <c r="G768" s="255"/>
      <c r="H768" s="258">
        <v>622.60000000000002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73</v>
      </c>
      <c r="AY768" s="264" t="s">
        <v>202</v>
      </c>
    </row>
    <row r="769" s="15" customFormat="1">
      <c r="A769" s="15"/>
      <c r="B769" s="265"/>
      <c r="C769" s="266"/>
      <c r="D769" s="245" t="s">
        <v>211</v>
      </c>
      <c r="E769" s="267" t="s">
        <v>1</v>
      </c>
      <c r="F769" s="268" t="s">
        <v>222</v>
      </c>
      <c r="G769" s="266"/>
      <c r="H769" s="269">
        <v>622.60000000000002</v>
      </c>
      <c r="I769" s="270"/>
      <c r="J769" s="266"/>
      <c r="K769" s="266"/>
      <c r="L769" s="271"/>
      <c r="M769" s="272"/>
      <c r="N769" s="273"/>
      <c r="O769" s="273"/>
      <c r="P769" s="273"/>
      <c r="Q769" s="273"/>
      <c r="R769" s="273"/>
      <c r="S769" s="273"/>
      <c r="T769" s="27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5" t="s">
        <v>211</v>
      </c>
      <c r="AU769" s="275" t="s">
        <v>82</v>
      </c>
      <c r="AV769" s="15" t="s">
        <v>209</v>
      </c>
      <c r="AW769" s="15" t="s">
        <v>30</v>
      </c>
      <c r="AX769" s="15" t="s">
        <v>80</v>
      </c>
      <c r="AY769" s="275" t="s">
        <v>202</v>
      </c>
    </row>
    <row r="770" s="2" customFormat="1" ht="24.15" customHeight="1">
      <c r="A770" s="40"/>
      <c r="B770" s="41"/>
      <c r="C770" s="287" t="s">
        <v>1409</v>
      </c>
      <c r="D770" s="287" t="s">
        <v>534</v>
      </c>
      <c r="E770" s="288" t="s">
        <v>3438</v>
      </c>
      <c r="F770" s="289" t="s">
        <v>3439</v>
      </c>
      <c r="G770" s="290" t="s">
        <v>466</v>
      </c>
      <c r="H770" s="291">
        <v>622.60000000000002</v>
      </c>
      <c r="I770" s="292"/>
      <c r="J770" s="293">
        <f>ROUND(I770*H770,2)</f>
        <v>0</v>
      </c>
      <c r="K770" s="289" t="s">
        <v>208</v>
      </c>
      <c r="L770" s="294"/>
      <c r="M770" s="295" t="s">
        <v>1</v>
      </c>
      <c r="N770" s="296" t="s">
        <v>38</v>
      </c>
      <c r="O770" s="93"/>
      <c r="P770" s="239">
        <f>O770*H770</f>
        <v>0</v>
      </c>
      <c r="Q770" s="239">
        <v>0.00020000000000000001</v>
      </c>
      <c r="R770" s="239">
        <f>Q770*H770</f>
        <v>0.12452000000000001</v>
      </c>
      <c r="S770" s="239">
        <v>0</v>
      </c>
      <c r="T770" s="240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1" t="s">
        <v>442</v>
      </c>
      <c r="AT770" s="241" t="s">
        <v>534</v>
      </c>
      <c r="AU770" s="241" t="s">
        <v>82</v>
      </c>
      <c r="AY770" s="19" t="s">
        <v>202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9" t="s">
        <v>80</v>
      </c>
      <c r="BK770" s="242">
        <f>ROUND(I770*H770,2)</f>
        <v>0</v>
      </c>
      <c r="BL770" s="19" t="s">
        <v>317</v>
      </c>
      <c r="BM770" s="241" t="s">
        <v>3440</v>
      </c>
    </row>
    <row r="771" s="2" customFormat="1" ht="33" customHeight="1">
      <c r="A771" s="40"/>
      <c r="B771" s="41"/>
      <c r="C771" s="230" t="s">
        <v>1415</v>
      </c>
      <c r="D771" s="230" t="s">
        <v>204</v>
      </c>
      <c r="E771" s="231" t="s">
        <v>3441</v>
      </c>
      <c r="F771" s="232" t="s">
        <v>3442</v>
      </c>
      <c r="G771" s="233" t="s">
        <v>254</v>
      </c>
      <c r="H771" s="234">
        <v>121.93300000000001</v>
      </c>
      <c r="I771" s="235"/>
      <c r="J771" s="236">
        <f>ROUND(I771*H771,2)</f>
        <v>0</v>
      </c>
      <c r="K771" s="232" t="s">
        <v>208</v>
      </c>
      <c r="L771" s="46"/>
      <c r="M771" s="237" t="s">
        <v>1</v>
      </c>
      <c r="N771" s="238" t="s">
        <v>38</v>
      </c>
      <c r="O771" s="93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1" t="s">
        <v>317</v>
      </c>
      <c r="AT771" s="241" t="s">
        <v>204</v>
      </c>
      <c r="AU771" s="241" t="s">
        <v>82</v>
      </c>
      <c r="AY771" s="19" t="s">
        <v>202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9" t="s">
        <v>80</v>
      </c>
      <c r="BK771" s="242">
        <f>ROUND(I771*H771,2)</f>
        <v>0</v>
      </c>
      <c r="BL771" s="19" t="s">
        <v>317</v>
      </c>
      <c r="BM771" s="241" t="s">
        <v>3443</v>
      </c>
    </row>
    <row r="772" s="13" customFormat="1">
      <c r="A772" s="13"/>
      <c r="B772" s="243"/>
      <c r="C772" s="244"/>
      <c r="D772" s="245" t="s">
        <v>211</v>
      </c>
      <c r="E772" s="246" t="s">
        <v>1</v>
      </c>
      <c r="F772" s="247" t="s">
        <v>3424</v>
      </c>
      <c r="G772" s="244"/>
      <c r="H772" s="246" t="s">
        <v>1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211</v>
      </c>
      <c r="AU772" s="253" t="s">
        <v>82</v>
      </c>
      <c r="AV772" s="13" t="s">
        <v>80</v>
      </c>
      <c r="AW772" s="13" t="s">
        <v>30</v>
      </c>
      <c r="AX772" s="13" t="s">
        <v>73</v>
      </c>
      <c r="AY772" s="253" t="s">
        <v>202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3425</v>
      </c>
      <c r="G773" s="255"/>
      <c r="H773" s="258">
        <v>124.52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3" customFormat="1">
      <c r="A774" s="13"/>
      <c r="B774" s="243"/>
      <c r="C774" s="244"/>
      <c r="D774" s="245" t="s">
        <v>211</v>
      </c>
      <c r="E774" s="246" t="s">
        <v>1</v>
      </c>
      <c r="F774" s="247" t="s">
        <v>3031</v>
      </c>
      <c r="G774" s="244"/>
      <c r="H774" s="246" t="s">
        <v>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211</v>
      </c>
      <c r="AU774" s="253" t="s">
        <v>82</v>
      </c>
      <c r="AV774" s="13" t="s">
        <v>80</v>
      </c>
      <c r="AW774" s="13" t="s">
        <v>30</v>
      </c>
      <c r="AX774" s="13" t="s">
        <v>73</v>
      </c>
      <c r="AY774" s="253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3250</v>
      </c>
      <c r="G775" s="255"/>
      <c r="H775" s="258">
        <v>-2.5870000000000002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73</v>
      </c>
      <c r="AY775" s="264" t="s">
        <v>202</v>
      </c>
    </row>
    <row r="776" s="15" customFormat="1">
      <c r="A776" s="15"/>
      <c r="B776" s="265"/>
      <c r="C776" s="266"/>
      <c r="D776" s="245" t="s">
        <v>211</v>
      </c>
      <c r="E776" s="267" t="s">
        <v>1</v>
      </c>
      <c r="F776" s="268" t="s">
        <v>222</v>
      </c>
      <c r="G776" s="266"/>
      <c r="H776" s="269">
        <v>121.93299999999999</v>
      </c>
      <c r="I776" s="270"/>
      <c r="J776" s="266"/>
      <c r="K776" s="266"/>
      <c r="L776" s="271"/>
      <c r="M776" s="272"/>
      <c r="N776" s="273"/>
      <c r="O776" s="273"/>
      <c r="P776" s="273"/>
      <c r="Q776" s="273"/>
      <c r="R776" s="273"/>
      <c r="S776" s="273"/>
      <c r="T776" s="274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5" t="s">
        <v>211</v>
      </c>
      <c r="AU776" s="275" t="s">
        <v>82</v>
      </c>
      <c r="AV776" s="15" t="s">
        <v>209</v>
      </c>
      <c r="AW776" s="15" t="s">
        <v>30</v>
      </c>
      <c r="AX776" s="15" t="s">
        <v>80</v>
      </c>
      <c r="AY776" s="275" t="s">
        <v>202</v>
      </c>
    </row>
    <row r="777" s="2" customFormat="1" ht="37.8" customHeight="1">
      <c r="A777" s="40"/>
      <c r="B777" s="41"/>
      <c r="C777" s="287" t="s">
        <v>1423</v>
      </c>
      <c r="D777" s="287" t="s">
        <v>534</v>
      </c>
      <c r="E777" s="288" t="s">
        <v>3444</v>
      </c>
      <c r="F777" s="289" t="s">
        <v>3445</v>
      </c>
      <c r="G777" s="290" t="s">
        <v>254</v>
      </c>
      <c r="H777" s="291">
        <v>134.12600000000001</v>
      </c>
      <c r="I777" s="292"/>
      <c r="J777" s="293">
        <f>ROUND(I777*H777,2)</f>
        <v>0</v>
      </c>
      <c r="K777" s="289" t="s">
        <v>208</v>
      </c>
      <c r="L777" s="294"/>
      <c r="M777" s="295" t="s">
        <v>1</v>
      </c>
      <c r="N777" s="296" t="s">
        <v>38</v>
      </c>
      <c r="O777" s="93"/>
      <c r="P777" s="239">
        <f>O777*H777</f>
        <v>0</v>
      </c>
      <c r="Q777" s="239">
        <v>0.00018000000000000001</v>
      </c>
      <c r="R777" s="239">
        <f>Q777*H777</f>
        <v>0.024142680000000003</v>
      </c>
      <c r="S777" s="239">
        <v>0</v>
      </c>
      <c r="T777" s="240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1" t="s">
        <v>442</v>
      </c>
      <c r="AT777" s="241" t="s">
        <v>534</v>
      </c>
      <c r="AU777" s="241" t="s">
        <v>82</v>
      </c>
      <c r="AY777" s="19" t="s">
        <v>202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9" t="s">
        <v>80</v>
      </c>
      <c r="BK777" s="242">
        <f>ROUND(I777*H777,2)</f>
        <v>0</v>
      </c>
      <c r="BL777" s="19" t="s">
        <v>317</v>
      </c>
      <c r="BM777" s="241" t="s">
        <v>3446</v>
      </c>
    </row>
    <row r="778" s="14" customFormat="1">
      <c r="A778" s="14"/>
      <c r="B778" s="254"/>
      <c r="C778" s="255"/>
      <c r="D778" s="245" t="s">
        <v>211</v>
      </c>
      <c r="E778" s="256" t="s">
        <v>1</v>
      </c>
      <c r="F778" s="257" t="s">
        <v>3447</v>
      </c>
      <c r="G778" s="255"/>
      <c r="H778" s="258">
        <v>134.12600000000001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211</v>
      </c>
      <c r="AU778" s="264" t="s">
        <v>82</v>
      </c>
      <c r="AV778" s="14" t="s">
        <v>82</v>
      </c>
      <c r="AW778" s="14" t="s">
        <v>30</v>
      </c>
      <c r="AX778" s="14" t="s">
        <v>80</v>
      </c>
      <c r="AY778" s="264" t="s">
        <v>202</v>
      </c>
    </row>
    <row r="779" s="2" customFormat="1" ht="24.15" customHeight="1">
      <c r="A779" s="40"/>
      <c r="B779" s="41"/>
      <c r="C779" s="230" t="s">
        <v>1428</v>
      </c>
      <c r="D779" s="230" t="s">
        <v>204</v>
      </c>
      <c r="E779" s="231" t="s">
        <v>3448</v>
      </c>
      <c r="F779" s="232" t="s">
        <v>3449</v>
      </c>
      <c r="G779" s="233" t="s">
        <v>2365</v>
      </c>
      <c r="H779" s="301"/>
      <c r="I779" s="235"/>
      <c r="J779" s="236">
        <f>ROUND(I779*H779,2)</f>
        <v>0</v>
      </c>
      <c r="K779" s="232" t="s">
        <v>208</v>
      </c>
      <c r="L779" s="46"/>
      <c r="M779" s="237" t="s">
        <v>1</v>
      </c>
      <c r="N779" s="238" t="s">
        <v>38</v>
      </c>
      <c r="O779" s="93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1" t="s">
        <v>317</v>
      </c>
      <c r="AT779" s="241" t="s">
        <v>204</v>
      </c>
      <c r="AU779" s="241" t="s">
        <v>82</v>
      </c>
      <c r="AY779" s="19" t="s">
        <v>202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9" t="s">
        <v>80</v>
      </c>
      <c r="BK779" s="242">
        <f>ROUND(I779*H779,2)</f>
        <v>0</v>
      </c>
      <c r="BL779" s="19" t="s">
        <v>317</v>
      </c>
      <c r="BM779" s="241" t="s">
        <v>3450</v>
      </c>
    </row>
    <row r="780" s="12" customFormat="1" ht="22.8" customHeight="1">
      <c r="A780" s="12"/>
      <c r="B780" s="214"/>
      <c r="C780" s="215"/>
      <c r="D780" s="216" t="s">
        <v>72</v>
      </c>
      <c r="E780" s="228" t="s">
        <v>2230</v>
      </c>
      <c r="F780" s="228" t="s">
        <v>2231</v>
      </c>
      <c r="G780" s="215"/>
      <c r="H780" s="215"/>
      <c r="I780" s="218"/>
      <c r="J780" s="229">
        <f>BK780</f>
        <v>0</v>
      </c>
      <c r="K780" s="215"/>
      <c r="L780" s="220"/>
      <c r="M780" s="221"/>
      <c r="N780" s="222"/>
      <c r="O780" s="222"/>
      <c r="P780" s="223">
        <f>SUM(P781:P795)</f>
        <v>0</v>
      </c>
      <c r="Q780" s="222"/>
      <c r="R780" s="223">
        <f>SUM(R781:R795)</f>
        <v>0.0010488874999999998</v>
      </c>
      <c r="S780" s="222"/>
      <c r="T780" s="224">
        <f>SUM(T781:T795)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5" t="s">
        <v>82</v>
      </c>
      <c r="AT780" s="226" t="s">
        <v>72</v>
      </c>
      <c r="AU780" s="226" t="s">
        <v>80</v>
      </c>
      <c r="AY780" s="225" t="s">
        <v>202</v>
      </c>
      <c r="BK780" s="227">
        <f>SUM(BK781:BK795)</f>
        <v>0</v>
      </c>
    </row>
    <row r="781" s="2" customFormat="1" ht="21.75" customHeight="1">
      <c r="A781" s="40"/>
      <c r="B781" s="41"/>
      <c r="C781" s="230" t="s">
        <v>1432</v>
      </c>
      <c r="D781" s="230" t="s">
        <v>204</v>
      </c>
      <c r="E781" s="231" t="s">
        <v>3451</v>
      </c>
      <c r="F781" s="232" t="s">
        <v>3452</v>
      </c>
      <c r="G781" s="233" t="s">
        <v>466</v>
      </c>
      <c r="H781" s="234">
        <v>3</v>
      </c>
      <c r="I781" s="235"/>
      <c r="J781" s="236">
        <f>ROUND(I781*H781,2)</f>
        <v>0</v>
      </c>
      <c r="K781" s="232" t="s">
        <v>208</v>
      </c>
      <c r="L781" s="46"/>
      <c r="M781" s="237" t="s">
        <v>1</v>
      </c>
      <c r="N781" s="238" t="s">
        <v>38</v>
      </c>
      <c r="O781" s="93"/>
      <c r="P781" s="239">
        <f>O781*H781</f>
        <v>0</v>
      </c>
      <c r="Q781" s="239">
        <v>0.00026273749999999998</v>
      </c>
      <c r="R781" s="239">
        <f>Q781*H781</f>
        <v>0.00078821249999999989</v>
      </c>
      <c r="S781" s="239">
        <v>0</v>
      </c>
      <c r="T781" s="240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1" t="s">
        <v>317</v>
      </c>
      <c r="AT781" s="241" t="s">
        <v>204</v>
      </c>
      <c r="AU781" s="241" t="s">
        <v>82</v>
      </c>
      <c r="AY781" s="19" t="s">
        <v>202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9" t="s">
        <v>80</v>
      </c>
      <c r="BK781" s="242">
        <f>ROUND(I781*H781,2)</f>
        <v>0</v>
      </c>
      <c r="BL781" s="19" t="s">
        <v>317</v>
      </c>
      <c r="BM781" s="241" t="s">
        <v>3453</v>
      </c>
    </row>
    <row r="782" s="13" customFormat="1">
      <c r="A782" s="13"/>
      <c r="B782" s="243"/>
      <c r="C782" s="244"/>
      <c r="D782" s="245" t="s">
        <v>211</v>
      </c>
      <c r="E782" s="246" t="s">
        <v>1</v>
      </c>
      <c r="F782" s="247" t="s">
        <v>3454</v>
      </c>
      <c r="G782" s="244"/>
      <c r="H782" s="246" t="s">
        <v>1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211</v>
      </c>
      <c r="AU782" s="253" t="s">
        <v>82</v>
      </c>
      <c r="AV782" s="13" t="s">
        <v>80</v>
      </c>
      <c r="AW782" s="13" t="s">
        <v>30</v>
      </c>
      <c r="AX782" s="13" t="s">
        <v>73</v>
      </c>
      <c r="AY782" s="253" t="s">
        <v>202</v>
      </c>
    </row>
    <row r="783" s="14" customFormat="1">
      <c r="A783" s="14"/>
      <c r="B783" s="254"/>
      <c r="C783" s="255"/>
      <c r="D783" s="245" t="s">
        <v>211</v>
      </c>
      <c r="E783" s="256" t="s">
        <v>1</v>
      </c>
      <c r="F783" s="257" t="s">
        <v>90</v>
      </c>
      <c r="G783" s="255"/>
      <c r="H783" s="258">
        <v>3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211</v>
      </c>
      <c r="AU783" s="264" t="s">
        <v>82</v>
      </c>
      <c r="AV783" s="14" t="s">
        <v>82</v>
      </c>
      <c r="AW783" s="14" t="s">
        <v>30</v>
      </c>
      <c r="AX783" s="14" t="s">
        <v>80</v>
      </c>
      <c r="AY783" s="264" t="s">
        <v>202</v>
      </c>
    </row>
    <row r="784" s="2" customFormat="1" ht="24.15" customHeight="1">
      <c r="A784" s="40"/>
      <c r="B784" s="41"/>
      <c r="C784" s="230" t="s">
        <v>1438</v>
      </c>
      <c r="D784" s="230" t="s">
        <v>204</v>
      </c>
      <c r="E784" s="231" t="s">
        <v>3455</v>
      </c>
      <c r="F784" s="232" t="s">
        <v>3456</v>
      </c>
      <c r="G784" s="233" t="s">
        <v>466</v>
      </c>
      <c r="H784" s="234">
        <v>3</v>
      </c>
      <c r="I784" s="235"/>
      <c r="J784" s="236">
        <f>ROUND(I784*H784,2)</f>
        <v>0</v>
      </c>
      <c r="K784" s="232" t="s">
        <v>3457</v>
      </c>
      <c r="L784" s="46"/>
      <c r="M784" s="237" t="s">
        <v>1</v>
      </c>
      <c r="N784" s="238" t="s">
        <v>38</v>
      </c>
      <c r="O784" s="93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1" t="s">
        <v>317</v>
      </c>
      <c r="AT784" s="241" t="s">
        <v>204</v>
      </c>
      <c r="AU784" s="241" t="s">
        <v>82</v>
      </c>
      <c r="AY784" s="19" t="s">
        <v>202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9" t="s">
        <v>80</v>
      </c>
      <c r="BK784" s="242">
        <f>ROUND(I784*H784,2)</f>
        <v>0</v>
      </c>
      <c r="BL784" s="19" t="s">
        <v>317</v>
      </c>
      <c r="BM784" s="241" t="s">
        <v>3458</v>
      </c>
    </row>
    <row r="785" s="13" customFormat="1">
      <c r="A785" s="13"/>
      <c r="B785" s="243"/>
      <c r="C785" s="244"/>
      <c r="D785" s="245" t="s">
        <v>211</v>
      </c>
      <c r="E785" s="246" t="s">
        <v>1</v>
      </c>
      <c r="F785" s="247" t="s">
        <v>3455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211</v>
      </c>
      <c r="AU785" s="253" t="s">
        <v>82</v>
      </c>
      <c r="AV785" s="13" t="s">
        <v>80</v>
      </c>
      <c r="AW785" s="13" t="s">
        <v>30</v>
      </c>
      <c r="AX785" s="13" t="s">
        <v>73</v>
      </c>
      <c r="AY785" s="253" t="s">
        <v>202</v>
      </c>
    </row>
    <row r="786" s="14" customFormat="1">
      <c r="A786" s="14"/>
      <c r="B786" s="254"/>
      <c r="C786" s="255"/>
      <c r="D786" s="245" t="s">
        <v>211</v>
      </c>
      <c r="E786" s="256" t="s">
        <v>1</v>
      </c>
      <c r="F786" s="257" t="s">
        <v>90</v>
      </c>
      <c r="G786" s="255"/>
      <c r="H786" s="258">
        <v>3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211</v>
      </c>
      <c r="AU786" s="264" t="s">
        <v>82</v>
      </c>
      <c r="AV786" s="14" t="s">
        <v>82</v>
      </c>
      <c r="AW786" s="14" t="s">
        <v>30</v>
      </c>
      <c r="AX786" s="14" t="s">
        <v>80</v>
      </c>
      <c r="AY786" s="264" t="s">
        <v>202</v>
      </c>
    </row>
    <row r="787" s="2" customFormat="1" ht="33" customHeight="1">
      <c r="A787" s="40"/>
      <c r="B787" s="41"/>
      <c r="C787" s="230" t="s">
        <v>1442</v>
      </c>
      <c r="D787" s="230" t="s">
        <v>204</v>
      </c>
      <c r="E787" s="231" t="s">
        <v>3459</v>
      </c>
      <c r="F787" s="232" t="s">
        <v>3460</v>
      </c>
      <c r="G787" s="233" t="s">
        <v>466</v>
      </c>
      <c r="H787" s="234">
        <v>1</v>
      </c>
      <c r="I787" s="235"/>
      <c r="J787" s="236">
        <f>ROUND(I787*H787,2)</f>
        <v>0</v>
      </c>
      <c r="K787" s="232" t="s">
        <v>3461</v>
      </c>
      <c r="L787" s="46"/>
      <c r="M787" s="237" t="s">
        <v>1</v>
      </c>
      <c r="N787" s="238" t="s">
        <v>38</v>
      </c>
      <c r="O787" s="93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1" t="s">
        <v>317</v>
      </c>
      <c r="AT787" s="241" t="s">
        <v>204</v>
      </c>
      <c r="AU787" s="241" t="s">
        <v>82</v>
      </c>
      <c r="AY787" s="19" t="s">
        <v>202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9" t="s">
        <v>80</v>
      </c>
      <c r="BK787" s="242">
        <f>ROUND(I787*H787,2)</f>
        <v>0</v>
      </c>
      <c r="BL787" s="19" t="s">
        <v>317</v>
      </c>
      <c r="BM787" s="241" t="s">
        <v>3462</v>
      </c>
    </row>
    <row r="788" s="13" customFormat="1">
      <c r="A788" s="13"/>
      <c r="B788" s="243"/>
      <c r="C788" s="244"/>
      <c r="D788" s="245" t="s">
        <v>211</v>
      </c>
      <c r="E788" s="246" t="s">
        <v>1</v>
      </c>
      <c r="F788" s="247" t="s">
        <v>3459</v>
      </c>
      <c r="G788" s="244"/>
      <c r="H788" s="246" t="s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211</v>
      </c>
      <c r="AU788" s="253" t="s">
        <v>82</v>
      </c>
      <c r="AV788" s="13" t="s">
        <v>80</v>
      </c>
      <c r="AW788" s="13" t="s">
        <v>30</v>
      </c>
      <c r="AX788" s="13" t="s">
        <v>73</v>
      </c>
      <c r="AY788" s="253" t="s">
        <v>202</v>
      </c>
    </row>
    <row r="789" s="14" customFormat="1">
      <c r="A789" s="14"/>
      <c r="B789" s="254"/>
      <c r="C789" s="255"/>
      <c r="D789" s="245" t="s">
        <v>211</v>
      </c>
      <c r="E789" s="256" t="s">
        <v>1</v>
      </c>
      <c r="F789" s="257" t="s">
        <v>80</v>
      </c>
      <c r="G789" s="255"/>
      <c r="H789" s="258">
        <v>1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211</v>
      </c>
      <c r="AU789" s="264" t="s">
        <v>82</v>
      </c>
      <c r="AV789" s="14" t="s">
        <v>82</v>
      </c>
      <c r="AW789" s="14" t="s">
        <v>30</v>
      </c>
      <c r="AX789" s="14" t="s">
        <v>80</v>
      </c>
      <c r="AY789" s="264" t="s">
        <v>202</v>
      </c>
    </row>
    <row r="790" s="2" customFormat="1" ht="21.75" customHeight="1">
      <c r="A790" s="40"/>
      <c r="B790" s="41"/>
      <c r="C790" s="230" t="s">
        <v>1446</v>
      </c>
      <c r="D790" s="230" t="s">
        <v>204</v>
      </c>
      <c r="E790" s="231" t="s">
        <v>2340</v>
      </c>
      <c r="F790" s="232" t="s">
        <v>2341</v>
      </c>
      <c r="G790" s="233" t="s">
        <v>466</v>
      </c>
      <c r="H790" s="234">
        <v>1</v>
      </c>
      <c r="I790" s="235"/>
      <c r="J790" s="236">
        <f>ROUND(I790*H790,2)</f>
        <v>0</v>
      </c>
      <c r="K790" s="232" t="s">
        <v>208</v>
      </c>
      <c r="L790" s="46"/>
      <c r="M790" s="237" t="s">
        <v>1</v>
      </c>
      <c r="N790" s="238" t="s">
        <v>38</v>
      </c>
      <c r="O790" s="93"/>
      <c r="P790" s="239">
        <f>O790*H790</f>
        <v>0</v>
      </c>
      <c r="Q790" s="239">
        <v>0.00026067499999999998</v>
      </c>
      <c r="R790" s="239">
        <f>Q790*H790</f>
        <v>0.00026067499999999998</v>
      </c>
      <c r="S790" s="239">
        <v>0</v>
      </c>
      <c r="T790" s="24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1" t="s">
        <v>317</v>
      </c>
      <c r="AT790" s="241" t="s">
        <v>204</v>
      </c>
      <c r="AU790" s="241" t="s">
        <v>82</v>
      </c>
      <c r="AY790" s="19" t="s">
        <v>202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9" t="s">
        <v>80</v>
      </c>
      <c r="BK790" s="242">
        <f>ROUND(I790*H790,2)</f>
        <v>0</v>
      </c>
      <c r="BL790" s="19" t="s">
        <v>317</v>
      </c>
      <c r="BM790" s="241" t="s">
        <v>3463</v>
      </c>
    </row>
    <row r="791" s="13" customFormat="1">
      <c r="A791" s="13"/>
      <c r="B791" s="243"/>
      <c r="C791" s="244"/>
      <c r="D791" s="245" t="s">
        <v>211</v>
      </c>
      <c r="E791" s="246" t="s">
        <v>1</v>
      </c>
      <c r="F791" s="247" t="s">
        <v>3464</v>
      </c>
      <c r="G791" s="244"/>
      <c r="H791" s="246" t="s">
        <v>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211</v>
      </c>
      <c r="AU791" s="253" t="s">
        <v>82</v>
      </c>
      <c r="AV791" s="13" t="s">
        <v>80</v>
      </c>
      <c r="AW791" s="13" t="s">
        <v>30</v>
      </c>
      <c r="AX791" s="13" t="s">
        <v>73</v>
      </c>
      <c r="AY791" s="253" t="s">
        <v>202</v>
      </c>
    </row>
    <row r="792" s="14" customFormat="1">
      <c r="A792" s="14"/>
      <c r="B792" s="254"/>
      <c r="C792" s="255"/>
      <c r="D792" s="245" t="s">
        <v>211</v>
      </c>
      <c r="E792" s="256" t="s">
        <v>1</v>
      </c>
      <c r="F792" s="257" t="s">
        <v>80</v>
      </c>
      <c r="G792" s="255"/>
      <c r="H792" s="258">
        <v>1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211</v>
      </c>
      <c r="AU792" s="264" t="s">
        <v>82</v>
      </c>
      <c r="AV792" s="14" t="s">
        <v>82</v>
      </c>
      <c r="AW792" s="14" t="s">
        <v>30</v>
      </c>
      <c r="AX792" s="14" t="s">
        <v>80</v>
      </c>
      <c r="AY792" s="264" t="s">
        <v>202</v>
      </c>
    </row>
    <row r="793" s="2" customFormat="1" ht="24.15" customHeight="1">
      <c r="A793" s="40"/>
      <c r="B793" s="41"/>
      <c r="C793" s="230" t="s">
        <v>1450</v>
      </c>
      <c r="D793" s="230" t="s">
        <v>204</v>
      </c>
      <c r="E793" s="231" t="s">
        <v>3464</v>
      </c>
      <c r="F793" s="232" t="s">
        <v>3465</v>
      </c>
      <c r="G793" s="233" t="s">
        <v>466</v>
      </c>
      <c r="H793" s="234">
        <v>1</v>
      </c>
      <c r="I793" s="235"/>
      <c r="J793" s="236">
        <f>ROUND(I793*H793,2)</f>
        <v>0</v>
      </c>
      <c r="K793" s="232" t="s">
        <v>3457</v>
      </c>
      <c r="L793" s="46"/>
      <c r="M793" s="237" t="s">
        <v>1</v>
      </c>
      <c r="N793" s="238" t="s">
        <v>38</v>
      </c>
      <c r="O793" s="93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1" t="s">
        <v>317</v>
      </c>
      <c r="AT793" s="241" t="s">
        <v>204</v>
      </c>
      <c r="AU793" s="241" t="s">
        <v>82</v>
      </c>
      <c r="AY793" s="19" t="s">
        <v>202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9" t="s">
        <v>80</v>
      </c>
      <c r="BK793" s="242">
        <f>ROUND(I793*H793,2)</f>
        <v>0</v>
      </c>
      <c r="BL793" s="19" t="s">
        <v>317</v>
      </c>
      <c r="BM793" s="241" t="s">
        <v>3466</v>
      </c>
    </row>
    <row r="794" s="13" customFormat="1">
      <c r="A794" s="13"/>
      <c r="B794" s="243"/>
      <c r="C794" s="244"/>
      <c r="D794" s="245" t="s">
        <v>211</v>
      </c>
      <c r="E794" s="246" t="s">
        <v>1</v>
      </c>
      <c r="F794" s="247" t="s">
        <v>3464</v>
      </c>
      <c r="G794" s="244"/>
      <c r="H794" s="246" t="s">
        <v>1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3" t="s">
        <v>211</v>
      </c>
      <c r="AU794" s="253" t="s">
        <v>82</v>
      </c>
      <c r="AV794" s="13" t="s">
        <v>80</v>
      </c>
      <c r="AW794" s="13" t="s">
        <v>30</v>
      </c>
      <c r="AX794" s="13" t="s">
        <v>73</v>
      </c>
      <c r="AY794" s="253" t="s">
        <v>202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80</v>
      </c>
      <c r="G795" s="255"/>
      <c r="H795" s="258">
        <v>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80</v>
      </c>
      <c r="AY795" s="264" t="s">
        <v>202</v>
      </c>
    </row>
    <row r="796" s="12" customFormat="1" ht="22.8" customHeight="1">
      <c r="A796" s="12"/>
      <c r="B796" s="214"/>
      <c r="C796" s="215"/>
      <c r="D796" s="216" t="s">
        <v>72</v>
      </c>
      <c r="E796" s="228" t="s">
        <v>2367</v>
      </c>
      <c r="F796" s="228" t="s">
        <v>2368</v>
      </c>
      <c r="G796" s="215"/>
      <c r="H796" s="215"/>
      <c r="I796" s="218"/>
      <c r="J796" s="229">
        <f>BK796</f>
        <v>0</v>
      </c>
      <c r="K796" s="215"/>
      <c r="L796" s="220"/>
      <c r="M796" s="221"/>
      <c r="N796" s="222"/>
      <c r="O796" s="222"/>
      <c r="P796" s="223">
        <f>SUM(P797:P823)</f>
        <v>0</v>
      </c>
      <c r="Q796" s="222"/>
      <c r="R796" s="223">
        <f>SUM(R797:R823)</f>
        <v>0.162796011425</v>
      </c>
      <c r="S796" s="222"/>
      <c r="T796" s="224">
        <f>SUM(T797:T823)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5" t="s">
        <v>82</v>
      </c>
      <c r="AT796" s="226" t="s">
        <v>72</v>
      </c>
      <c r="AU796" s="226" t="s">
        <v>80</v>
      </c>
      <c r="AY796" s="225" t="s">
        <v>202</v>
      </c>
      <c r="BK796" s="227">
        <f>SUM(BK797:BK823)</f>
        <v>0</v>
      </c>
    </row>
    <row r="797" s="2" customFormat="1" ht="16.5" customHeight="1">
      <c r="A797" s="40"/>
      <c r="B797" s="41"/>
      <c r="C797" s="230" t="s">
        <v>1454</v>
      </c>
      <c r="D797" s="230" t="s">
        <v>204</v>
      </c>
      <c r="E797" s="231" t="s">
        <v>2462</v>
      </c>
      <c r="F797" s="232" t="s">
        <v>3467</v>
      </c>
      <c r="G797" s="233" t="s">
        <v>353</v>
      </c>
      <c r="H797" s="234">
        <v>1</v>
      </c>
      <c r="I797" s="235"/>
      <c r="J797" s="236">
        <f>ROUND(I797*H797,2)</f>
        <v>0</v>
      </c>
      <c r="K797" s="232" t="s">
        <v>2464</v>
      </c>
      <c r="L797" s="46"/>
      <c r="M797" s="237" t="s">
        <v>1</v>
      </c>
      <c r="N797" s="238" t="s">
        <v>38</v>
      </c>
      <c r="O797" s="93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1" t="s">
        <v>317</v>
      </c>
      <c r="AT797" s="241" t="s">
        <v>204</v>
      </c>
      <c r="AU797" s="241" t="s">
        <v>82</v>
      </c>
      <c r="AY797" s="19" t="s">
        <v>202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9" t="s">
        <v>80</v>
      </c>
      <c r="BK797" s="242">
        <f>ROUND(I797*H797,2)</f>
        <v>0</v>
      </c>
      <c r="BL797" s="19" t="s">
        <v>317</v>
      </c>
      <c r="BM797" s="241" t="s">
        <v>3468</v>
      </c>
    </row>
    <row r="798" s="2" customFormat="1" ht="24.15" customHeight="1">
      <c r="A798" s="40"/>
      <c r="B798" s="41"/>
      <c r="C798" s="230" t="s">
        <v>1458</v>
      </c>
      <c r="D798" s="230" t="s">
        <v>204</v>
      </c>
      <c r="E798" s="231" t="s">
        <v>3469</v>
      </c>
      <c r="F798" s="232" t="s">
        <v>3470</v>
      </c>
      <c r="G798" s="233" t="s">
        <v>466</v>
      </c>
      <c r="H798" s="234">
        <v>1</v>
      </c>
      <c r="I798" s="235"/>
      <c r="J798" s="236">
        <f>ROUND(I798*H798,2)</f>
        <v>0</v>
      </c>
      <c r="K798" s="232" t="s">
        <v>2464</v>
      </c>
      <c r="L798" s="46"/>
      <c r="M798" s="237" t="s">
        <v>1</v>
      </c>
      <c r="N798" s="238" t="s">
        <v>38</v>
      </c>
      <c r="O798" s="93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1" t="s">
        <v>317</v>
      </c>
      <c r="AT798" s="241" t="s">
        <v>204</v>
      </c>
      <c r="AU798" s="241" t="s">
        <v>82</v>
      </c>
      <c r="AY798" s="19" t="s">
        <v>202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9" t="s">
        <v>80</v>
      </c>
      <c r="BK798" s="242">
        <f>ROUND(I798*H798,2)</f>
        <v>0</v>
      </c>
      <c r="BL798" s="19" t="s">
        <v>317</v>
      </c>
      <c r="BM798" s="241" t="s">
        <v>3471</v>
      </c>
    </row>
    <row r="799" s="2" customFormat="1" ht="33" customHeight="1">
      <c r="A799" s="40"/>
      <c r="B799" s="41"/>
      <c r="C799" s="230" t="s">
        <v>1462</v>
      </c>
      <c r="D799" s="230" t="s">
        <v>204</v>
      </c>
      <c r="E799" s="231" t="s">
        <v>3472</v>
      </c>
      <c r="F799" s="232" t="s">
        <v>3473</v>
      </c>
      <c r="G799" s="233" t="s">
        <v>466</v>
      </c>
      <c r="H799" s="234">
        <v>1</v>
      </c>
      <c r="I799" s="235"/>
      <c r="J799" s="236">
        <f>ROUND(I799*H799,2)</f>
        <v>0</v>
      </c>
      <c r="K799" s="232" t="s">
        <v>2464</v>
      </c>
      <c r="L799" s="46"/>
      <c r="M799" s="237" t="s">
        <v>1</v>
      </c>
      <c r="N799" s="238" t="s">
        <v>38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1" t="s">
        <v>317</v>
      </c>
      <c r="AT799" s="241" t="s">
        <v>204</v>
      </c>
      <c r="AU799" s="241" t="s">
        <v>82</v>
      </c>
      <c r="AY799" s="19" t="s">
        <v>202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9" t="s">
        <v>80</v>
      </c>
      <c r="BK799" s="242">
        <f>ROUND(I799*H799,2)</f>
        <v>0</v>
      </c>
      <c r="BL799" s="19" t="s">
        <v>317</v>
      </c>
      <c r="BM799" s="241" t="s">
        <v>3474</v>
      </c>
    </row>
    <row r="800" s="2" customFormat="1" ht="24.15" customHeight="1">
      <c r="A800" s="40"/>
      <c r="B800" s="41"/>
      <c r="C800" s="230" t="s">
        <v>1466</v>
      </c>
      <c r="D800" s="230" t="s">
        <v>204</v>
      </c>
      <c r="E800" s="231" t="s">
        <v>2411</v>
      </c>
      <c r="F800" s="232" t="s">
        <v>2412</v>
      </c>
      <c r="G800" s="233" t="s">
        <v>596</v>
      </c>
      <c r="H800" s="234">
        <v>48</v>
      </c>
      <c r="I800" s="235"/>
      <c r="J800" s="236">
        <f>ROUND(I800*H800,2)</f>
        <v>0</v>
      </c>
      <c r="K800" s="232" t="s">
        <v>208</v>
      </c>
      <c r="L800" s="46"/>
      <c r="M800" s="237" t="s">
        <v>1</v>
      </c>
      <c r="N800" s="238" t="s">
        <v>38</v>
      </c>
      <c r="O800" s="93"/>
      <c r="P800" s="239">
        <f>O800*H800</f>
        <v>0</v>
      </c>
      <c r="Q800" s="239">
        <v>5.8275E-05</v>
      </c>
      <c r="R800" s="239">
        <f>Q800*H800</f>
        <v>0.0027972000000000001</v>
      </c>
      <c r="S800" s="239">
        <v>0</v>
      </c>
      <c r="T800" s="240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1" t="s">
        <v>317</v>
      </c>
      <c r="AT800" s="241" t="s">
        <v>204</v>
      </c>
      <c r="AU800" s="241" t="s">
        <v>82</v>
      </c>
      <c r="AY800" s="19" t="s">
        <v>202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9" t="s">
        <v>80</v>
      </c>
      <c r="BK800" s="242">
        <f>ROUND(I800*H800,2)</f>
        <v>0</v>
      </c>
      <c r="BL800" s="19" t="s">
        <v>317</v>
      </c>
      <c r="BM800" s="241" t="s">
        <v>3475</v>
      </c>
    </row>
    <row r="801" s="13" customFormat="1">
      <c r="A801" s="13"/>
      <c r="B801" s="243"/>
      <c r="C801" s="244"/>
      <c r="D801" s="245" t="s">
        <v>211</v>
      </c>
      <c r="E801" s="246" t="s">
        <v>1</v>
      </c>
      <c r="F801" s="247" t="s">
        <v>3476</v>
      </c>
      <c r="G801" s="244"/>
      <c r="H801" s="246" t="s">
        <v>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211</v>
      </c>
      <c r="AU801" s="253" t="s">
        <v>82</v>
      </c>
      <c r="AV801" s="13" t="s">
        <v>80</v>
      </c>
      <c r="AW801" s="13" t="s">
        <v>30</v>
      </c>
      <c r="AX801" s="13" t="s">
        <v>73</v>
      </c>
      <c r="AY801" s="253" t="s">
        <v>202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3477</v>
      </c>
      <c r="G802" s="255"/>
      <c r="H802" s="258">
        <v>48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80</v>
      </c>
      <c r="AY802" s="264" t="s">
        <v>202</v>
      </c>
    </row>
    <row r="803" s="2" customFormat="1" ht="21.75" customHeight="1">
      <c r="A803" s="40"/>
      <c r="B803" s="41"/>
      <c r="C803" s="287" t="s">
        <v>1470</v>
      </c>
      <c r="D803" s="287" t="s">
        <v>534</v>
      </c>
      <c r="E803" s="288" t="s">
        <v>3478</v>
      </c>
      <c r="F803" s="289" t="s">
        <v>3479</v>
      </c>
      <c r="G803" s="290" t="s">
        <v>297</v>
      </c>
      <c r="H803" s="291">
        <v>0.052999999999999998</v>
      </c>
      <c r="I803" s="292"/>
      <c r="J803" s="293">
        <f>ROUND(I803*H803,2)</f>
        <v>0</v>
      </c>
      <c r="K803" s="289" t="s">
        <v>208</v>
      </c>
      <c r="L803" s="294"/>
      <c r="M803" s="295" t="s">
        <v>1</v>
      </c>
      <c r="N803" s="296" t="s">
        <v>38</v>
      </c>
      <c r="O803" s="93"/>
      <c r="P803" s="239">
        <f>O803*H803</f>
        <v>0</v>
      </c>
      <c r="Q803" s="239">
        <v>1</v>
      </c>
      <c r="R803" s="239">
        <f>Q803*H803</f>
        <v>0.052999999999999998</v>
      </c>
      <c r="S803" s="239">
        <v>0</v>
      </c>
      <c r="T803" s="240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1" t="s">
        <v>442</v>
      </c>
      <c r="AT803" s="241" t="s">
        <v>534</v>
      </c>
      <c r="AU803" s="241" t="s">
        <v>82</v>
      </c>
      <c r="AY803" s="19" t="s">
        <v>202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9" t="s">
        <v>80</v>
      </c>
      <c r="BK803" s="242">
        <f>ROUND(I803*H803,2)</f>
        <v>0</v>
      </c>
      <c r="BL803" s="19" t="s">
        <v>317</v>
      </c>
      <c r="BM803" s="241" t="s">
        <v>3480</v>
      </c>
    </row>
    <row r="804" s="2" customFormat="1">
      <c r="A804" s="40"/>
      <c r="B804" s="41"/>
      <c r="C804" s="42"/>
      <c r="D804" s="245" t="s">
        <v>586</v>
      </c>
      <c r="E804" s="42"/>
      <c r="F804" s="297" t="s">
        <v>3481</v>
      </c>
      <c r="G804" s="42"/>
      <c r="H804" s="42"/>
      <c r="I804" s="298"/>
      <c r="J804" s="42"/>
      <c r="K804" s="42"/>
      <c r="L804" s="46"/>
      <c r="M804" s="299"/>
      <c r="N804" s="300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586</v>
      </c>
      <c r="AU804" s="19" t="s">
        <v>82</v>
      </c>
    </row>
    <row r="805" s="14" customFormat="1">
      <c r="A805" s="14"/>
      <c r="B805" s="254"/>
      <c r="C805" s="255"/>
      <c r="D805" s="245" t="s">
        <v>211</v>
      </c>
      <c r="E805" s="256" t="s">
        <v>1</v>
      </c>
      <c r="F805" s="257" t="s">
        <v>3482</v>
      </c>
      <c r="G805" s="255"/>
      <c r="H805" s="258">
        <v>0.052999999999999998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4" t="s">
        <v>211</v>
      </c>
      <c r="AU805" s="264" t="s">
        <v>82</v>
      </c>
      <c r="AV805" s="14" t="s">
        <v>82</v>
      </c>
      <c r="AW805" s="14" t="s">
        <v>30</v>
      </c>
      <c r="AX805" s="14" t="s">
        <v>80</v>
      </c>
      <c r="AY805" s="264" t="s">
        <v>202</v>
      </c>
    </row>
    <row r="806" s="2" customFormat="1" ht="24.15" customHeight="1">
      <c r="A806" s="40"/>
      <c r="B806" s="41"/>
      <c r="C806" s="230" t="s">
        <v>1474</v>
      </c>
      <c r="D806" s="230" t="s">
        <v>204</v>
      </c>
      <c r="E806" s="231" t="s">
        <v>3483</v>
      </c>
      <c r="F806" s="232" t="s">
        <v>3484</v>
      </c>
      <c r="G806" s="233" t="s">
        <v>2864</v>
      </c>
      <c r="H806" s="234">
        <v>1</v>
      </c>
      <c r="I806" s="235"/>
      <c r="J806" s="236">
        <f>ROUND(I806*H806,2)</f>
        <v>0</v>
      </c>
      <c r="K806" s="232" t="s">
        <v>2481</v>
      </c>
      <c r="L806" s="46"/>
      <c r="M806" s="237" t="s">
        <v>1</v>
      </c>
      <c r="N806" s="238" t="s">
        <v>38</v>
      </c>
      <c r="O806" s="93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1" t="s">
        <v>317</v>
      </c>
      <c r="AT806" s="241" t="s">
        <v>204</v>
      </c>
      <c r="AU806" s="241" t="s">
        <v>82</v>
      </c>
      <c r="AY806" s="19" t="s">
        <v>202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9" t="s">
        <v>80</v>
      </c>
      <c r="BK806" s="242">
        <f>ROUND(I806*H806,2)</f>
        <v>0</v>
      </c>
      <c r="BL806" s="19" t="s">
        <v>317</v>
      </c>
      <c r="BM806" s="241" t="s">
        <v>3485</v>
      </c>
    </row>
    <row r="807" s="13" customFormat="1">
      <c r="A807" s="13"/>
      <c r="B807" s="243"/>
      <c r="C807" s="244"/>
      <c r="D807" s="245" t="s">
        <v>211</v>
      </c>
      <c r="E807" s="246" t="s">
        <v>1</v>
      </c>
      <c r="F807" s="247" t="s">
        <v>3486</v>
      </c>
      <c r="G807" s="244"/>
      <c r="H807" s="246" t="s">
        <v>1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211</v>
      </c>
      <c r="AU807" s="253" t="s">
        <v>82</v>
      </c>
      <c r="AV807" s="13" t="s">
        <v>80</v>
      </c>
      <c r="AW807" s="13" t="s">
        <v>30</v>
      </c>
      <c r="AX807" s="13" t="s">
        <v>73</v>
      </c>
      <c r="AY807" s="253" t="s">
        <v>202</v>
      </c>
    </row>
    <row r="808" s="14" customFormat="1">
      <c r="A808" s="14"/>
      <c r="B808" s="254"/>
      <c r="C808" s="255"/>
      <c r="D808" s="245" t="s">
        <v>211</v>
      </c>
      <c r="E808" s="256" t="s">
        <v>1</v>
      </c>
      <c r="F808" s="257" t="s">
        <v>80</v>
      </c>
      <c r="G808" s="255"/>
      <c r="H808" s="258">
        <v>1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4" t="s">
        <v>211</v>
      </c>
      <c r="AU808" s="264" t="s">
        <v>82</v>
      </c>
      <c r="AV808" s="14" t="s">
        <v>82</v>
      </c>
      <c r="AW808" s="14" t="s">
        <v>30</v>
      </c>
      <c r="AX808" s="14" t="s">
        <v>80</v>
      </c>
      <c r="AY808" s="264" t="s">
        <v>202</v>
      </c>
    </row>
    <row r="809" s="2" customFormat="1" ht="24.15" customHeight="1">
      <c r="A809" s="40"/>
      <c r="B809" s="41"/>
      <c r="C809" s="230" t="s">
        <v>1481</v>
      </c>
      <c r="D809" s="230" t="s">
        <v>204</v>
      </c>
      <c r="E809" s="231" t="s">
        <v>3487</v>
      </c>
      <c r="F809" s="232" t="s">
        <v>3488</v>
      </c>
      <c r="G809" s="233" t="s">
        <v>596</v>
      </c>
      <c r="H809" s="234">
        <v>97.513999999999996</v>
      </c>
      <c r="I809" s="235"/>
      <c r="J809" s="236">
        <f>ROUND(I809*H809,2)</f>
        <v>0</v>
      </c>
      <c r="K809" s="232" t="s">
        <v>208</v>
      </c>
      <c r="L809" s="46"/>
      <c r="M809" s="237" t="s">
        <v>1</v>
      </c>
      <c r="N809" s="238" t="s">
        <v>38</v>
      </c>
      <c r="O809" s="93"/>
      <c r="P809" s="239">
        <f>O809*H809</f>
        <v>0</v>
      </c>
      <c r="Q809" s="239">
        <v>5.1262499999999999E-05</v>
      </c>
      <c r="R809" s="239">
        <f>Q809*H809</f>
        <v>0.0049988114249999993</v>
      </c>
      <c r="S809" s="239">
        <v>0</v>
      </c>
      <c r="T809" s="240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1" t="s">
        <v>317</v>
      </c>
      <c r="AT809" s="241" t="s">
        <v>204</v>
      </c>
      <c r="AU809" s="241" t="s">
        <v>82</v>
      </c>
      <c r="AY809" s="19" t="s">
        <v>202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9" t="s">
        <v>80</v>
      </c>
      <c r="BK809" s="242">
        <f>ROUND(I809*H809,2)</f>
        <v>0</v>
      </c>
      <c r="BL809" s="19" t="s">
        <v>317</v>
      </c>
      <c r="BM809" s="241" t="s">
        <v>3489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3490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3491</v>
      </c>
      <c r="G811" s="255"/>
      <c r="H811" s="258">
        <v>48.112000000000002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3" customFormat="1">
      <c r="A812" s="13"/>
      <c r="B812" s="243"/>
      <c r="C812" s="244"/>
      <c r="D812" s="245" t="s">
        <v>211</v>
      </c>
      <c r="E812" s="246" t="s">
        <v>1</v>
      </c>
      <c r="F812" s="247" t="s">
        <v>3492</v>
      </c>
      <c r="G812" s="244"/>
      <c r="H812" s="246" t="s">
        <v>1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211</v>
      </c>
      <c r="AU812" s="253" t="s">
        <v>82</v>
      </c>
      <c r="AV812" s="13" t="s">
        <v>80</v>
      </c>
      <c r="AW812" s="13" t="s">
        <v>30</v>
      </c>
      <c r="AX812" s="13" t="s">
        <v>73</v>
      </c>
      <c r="AY812" s="253" t="s">
        <v>202</v>
      </c>
    </row>
    <row r="813" s="14" customFormat="1">
      <c r="A813" s="14"/>
      <c r="B813" s="254"/>
      <c r="C813" s="255"/>
      <c r="D813" s="245" t="s">
        <v>211</v>
      </c>
      <c r="E813" s="256" t="s">
        <v>1</v>
      </c>
      <c r="F813" s="257" t="s">
        <v>3493</v>
      </c>
      <c r="G813" s="255"/>
      <c r="H813" s="258">
        <v>49.402000000000001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211</v>
      </c>
      <c r="AU813" s="264" t="s">
        <v>82</v>
      </c>
      <c r="AV813" s="14" t="s">
        <v>82</v>
      </c>
      <c r="AW813" s="14" t="s">
        <v>30</v>
      </c>
      <c r="AX813" s="14" t="s">
        <v>73</v>
      </c>
      <c r="AY813" s="264" t="s">
        <v>202</v>
      </c>
    </row>
    <row r="814" s="15" customFormat="1">
      <c r="A814" s="15"/>
      <c r="B814" s="265"/>
      <c r="C814" s="266"/>
      <c r="D814" s="245" t="s">
        <v>211</v>
      </c>
      <c r="E814" s="267" t="s">
        <v>1</v>
      </c>
      <c r="F814" s="268" t="s">
        <v>222</v>
      </c>
      <c r="G814" s="266"/>
      <c r="H814" s="269">
        <v>97.51400000000001</v>
      </c>
      <c r="I814" s="270"/>
      <c r="J814" s="266"/>
      <c r="K814" s="266"/>
      <c r="L814" s="271"/>
      <c r="M814" s="272"/>
      <c r="N814" s="273"/>
      <c r="O814" s="273"/>
      <c r="P814" s="273"/>
      <c r="Q814" s="273"/>
      <c r="R814" s="273"/>
      <c r="S814" s="273"/>
      <c r="T814" s="27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5" t="s">
        <v>211</v>
      </c>
      <c r="AU814" s="275" t="s">
        <v>82</v>
      </c>
      <c r="AV814" s="15" t="s">
        <v>209</v>
      </c>
      <c r="AW814" s="15" t="s">
        <v>30</v>
      </c>
      <c r="AX814" s="15" t="s">
        <v>80</v>
      </c>
      <c r="AY814" s="275" t="s">
        <v>202</v>
      </c>
    </row>
    <row r="815" s="2" customFormat="1" ht="24.15" customHeight="1">
      <c r="A815" s="40"/>
      <c r="B815" s="41"/>
      <c r="C815" s="287" t="s">
        <v>1489</v>
      </c>
      <c r="D815" s="287" t="s">
        <v>534</v>
      </c>
      <c r="E815" s="288" t="s">
        <v>3494</v>
      </c>
      <c r="F815" s="289" t="s">
        <v>3495</v>
      </c>
      <c r="G815" s="290" t="s">
        <v>297</v>
      </c>
      <c r="H815" s="291">
        <v>0.052999999999999998</v>
      </c>
      <c r="I815" s="292"/>
      <c r="J815" s="293">
        <f>ROUND(I815*H815,2)</f>
        <v>0</v>
      </c>
      <c r="K815" s="289" t="s">
        <v>208</v>
      </c>
      <c r="L815" s="294"/>
      <c r="M815" s="295" t="s">
        <v>1</v>
      </c>
      <c r="N815" s="296" t="s">
        <v>38</v>
      </c>
      <c r="O815" s="93"/>
      <c r="P815" s="239">
        <f>O815*H815</f>
        <v>0</v>
      </c>
      <c r="Q815" s="239">
        <v>1</v>
      </c>
      <c r="R815" s="239">
        <f>Q815*H815</f>
        <v>0.052999999999999998</v>
      </c>
      <c r="S815" s="239">
        <v>0</v>
      </c>
      <c r="T815" s="240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1" t="s">
        <v>442</v>
      </c>
      <c r="AT815" s="241" t="s">
        <v>534</v>
      </c>
      <c r="AU815" s="241" t="s">
        <v>82</v>
      </c>
      <c r="AY815" s="19" t="s">
        <v>202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9" t="s">
        <v>80</v>
      </c>
      <c r="BK815" s="242">
        <f>ROUND(I815*H815,2)</f>
        <v>0</v>
      </c>
      <c r="BL815" s="19" t="s">
        <v>317</v>
      </c>
      <c r="BM815" s="241" t="s">
        <v>3496</v>
      </c>
    </row>
    <row r="816" s="2" customFormat="1">
      <c r="A816" s="40"/>
      <c r="B816" s="41"/>
      <c r="C816" s="42"/>
      <c r="D816" s="245" t="s">
        <v>586</v>
      </c>
      <c r="E816" s="42"/>
      <c r="F816" s="297" t="s">
        <v>3497</v>
      </c>
      <c r="G816" s="42"/>
      <c r="H816" s="42"/>
      <c r="I816" s="298"/>
      <c r="J816" s="42"/>
      <c r="K816" s="42"/>
      <c r="L816" s="46"/>
      <c r="M816" s="299"/>
      <c r="N816" s="300"/>
      <c r="O816" s="93"/>
      <c r="P816" s="93"/>
      <c r="Q816" s="93"/>
      <c r="R816" s="93"/>
      <c r="S816" s="93"/>
      <c r="T816" s="94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586</v>
      </c>
      <c r="AU816" s="19" t="s">
        <v>82</v>
      </c>
    </row>
    <row r="817" s="13" customFormat="1">
      <c r="A817" s="13"/>
      <c r="B817" s="243"/>
      <c r="C817" s="244"/>
      <c r="D817" s="245" t="s">
        <v>211</v>
      </c>
      <c r="E817" s="246" t="s">
        <v>1</v>
      </c>
      <c r="F817" s="247" t="s">
        <v>3490</v>
      </c>
      <c r="G817" s="244"/>
      <c r="H817" s="246" t="s">
        <v>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211</v>
      </c>
      <c r="AU817" s="253" t="s">
        <v>82</v>
      </c>
      <c r="AV817" s="13" t="s">
        <v>80</v>
      </c>
      <c r="AW817" s="13" t="s">
        <v>30</v>
      </c>
      <c r="AX817" s="13" t="s">
        <v>73</v>
      </c>
      <c r="AY817" s="253" t="s">
        <v>202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3498</v>
      </c>
      <c r="G818" s="255"/>
      <c r="H818" s="258">
        <v>0.052999999999999998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80</v>
      </c>
      <c r="AY818" s="264" t="s">
        <v>202</v>
      </c>
    </row>
    <row r="819" s="2" customFormat="1" ht="37.8" customHeight="1">
      <c r="A819" s="40"/>
      <c r="B819" s="41"/>
      <c r="C819" s="287" t="s">
        <v>1493</v>
      </c>
      <c r="D819" s="287" t="s">
        <v>534</v>
      </c>
      <c r="E819" s="288" t="s">
        <v>3499</v>
      </c>
      <c r="F819" s="289" t="s">
        <v>3500</v>
      </c>
      <c r="G819" s="290" t="s">
        <v>297</v>
      </c>
      <c r="H819" s="291">
        <v>0.049000000000000002</v>
      </c>
      <c r="I819" s="292"/>
      <c r="J819" s="293">
        <f>ROUND(I819*H819,2)</f>
        <v>0</v>
      </c>
      <c r="K819" s="289" t="s">
        <v>612</v>
      </c>
      <c r="L819" s="294"/>
      <c r="M819" s="295" t="s">
        <v>1</v>
      </c>
      <c r="N819" s="296" t="s">
        <v>38</v>
      </c>
      <c r="O819" s="93"/>
      <c r="P819" s="239">
        <f>O819*H819</f>
        <v>0</v>
      </c>
      <c r="Q819" s="239">
        <v>1</v>
      </c>
      <c r="R819" s="239">
        <f>Q819*H819</f>
        <v>0.049000000000000002</v>
      </c>
      <c r="S819" s="239">
        <v>0</v>
      </c>
      <c r="T819" s="240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1" t="s">
        <v>442</v>
      </c>
      <c r="AT819" s="241" t="s">
        <v>534</v>
      </c>
      <c r="AU819" s="241" t="s">
        <v>82</v>
      </c>
      <c r="AY819" s="19" t="s">
        <v>202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9" t="s">
        <v>80</v>
      </c>
      <c r="BK819" s="242">
        <f>ROUND(I819*H819,2)</f>
        <v>0</v>
      </c>
      <c r="BL819" s="19" t="s">
        <v>317</v>
      </c>
      <c r="BM819" s="241" t="s">
        <v>3501</v>
      </c>
    </row>
    <row r="820" s="2" customFormat="1">
      <c r="A820" s="40"/>
      <c r="B820" s="41"/>
      <c r="C820" s="42"/>
      <c r="D820" s="245" t="s">
        <v>586</v>
      </c>
      <c r="E820" s="42"/>
      <c r="F820" s="297" t="s">
        <v>3502</v>
      </c>
      <c r="G820" s="42"/>
      <c r="H820" s="42"/>
      <c r="I820" s="298"/>
      <c r="J820" s="42"/>
      <c r="K820" s="42"/>
      <c r="L820" s="46"/>
      <c r="M820" s="299"/>
      <c r="N820" s="300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586</v>
      </c>
      <c r="AU820" s="19" t="s">
        <v>82</v>
      </c>
    </row>
    <row r="821" s="13" customFormat="1">
      <c r="A821" s="13"/>
      <c r="B821" s="243"/>
      <c r="C821" s="244"/>
      <c r="D821" s="245" t="s">
        <v>211</v>
      </c>
      <c r="E821" s="246" t="s">
        <v>1</v>
      </c>
      <c r="F821" s="247" t="s">
        <v>3492</v>
      </c>
      <c r="G821" s="244"/>
      <c r="H821" s="246" t="s">
        <v>1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211</v>
      </c>
      <c r="AU821" s="253" t="s">
        <v>82</v>
      </c>
      <c r="AV821" s="13" t="s">
        <v>80</v>
      </c>
      <c r="AW821" s="13" t="s">
        <v>30</v>
      </c>
      <c r="AX821" s="13" t="s">
        <v>73</v>
      </c>
      <c r="AY821" s="253" t="s">
        <v>202</v>
      </c>
    </row>
    <row r="822" s="14" customFormat="1">
      <c r="A822" s="14"/>
      <c r="B822" s="254"/>
      <c r="C822" s="255"/>
      <c r="D822" s="245" t="s">
        <v>211</v>
      </c>
      <c r="E822" s="256" t="s">
        <v>1</v>
      </c>
      <c r="F822" s="257" t="s">
        <v>3503</v>
      </c>
      <c r="G822" s="255"/>
      <c r="H822" s="258">
        <v>0.049000000000000002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211</v>
      </c>
      <c r="AU822" s="264" t="s">
        <v>82</v>
      </c>
      <c r="AV822" s="14" t="s">
        <v>82</v>
      </c>
      <c r="AW822" s="14" t="s">
        <v>30</v>
      </c>
      <c r="AX822" s="14" t="s">
        <v>80</v>
      </c>
      <c r="AY822" s="264" t="s">
        <v>202</v>
      </c>
    </row>
    <row r="823" s="2" customFormat="1" ht="24.15" customHeight="1">
      <c r="A823" s="40"/>
      <c r="B823" s="41"/>
      <c r="C823" s="230" t="s">
        <v>1499</v>
      </c>
      <c r="D823" s="230" t="s">
        <v>204</v>
      </c>
      <c r="E823" s="231" t="s">
        <v>2505</v>
      </c>
      <c r="F823" s="232" t="s">
        <v>2506</v>
      </c>
      <c r="G823" s="233" t="s">
        <v>2365</v>
      </c>
      <c r="H823" s="301"/>
      <c r="I823" s="235"/>
      <c r="J823" s="236">
        <f>ROUND(I823*H823,2)</f>
        <v>0</v>
      </c>
      <c r="K823" s="232" t="s">
        <v>208</v>
      </c>
      <c r="L823" s="46"/>
      <c r="M823" s="237" t="s">
        <v>1</v>
      </c>
      <c r="N823" s="238" t="s">
        <v>38</v>
      </c>
      <c r="O823" s="93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1" t="s">
        <v>317</v>
      </c>
      <c r="AT823" s="241" t="s">
        <v>204</v>
      </c>
      <c r="AU823" s="241" t="s">
        <v>82</v>
      </c>
      <c r="AY823" s="19" t="s">
        <v>202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9" t="s">
        <v>80</v>
      </c>
      <c r="BK823" s="242">
        <f>ROUND(I823*H823,2)</f>
        <v>0</v>
      </c>
      <c r="BL823" s="19" t="s">
        <v>317</v>
      </c>
      <c r="BM823" s="241" t="s">
        <v>3504</v>
      </c>
    </row>
    <row r="824" s="12" customFormat="1" ht="22.8" customHeight="1">
      <c r="A824" s="12"/>
      <c r="B824" s="214"/>
      <c r="C824" s="215"/>
      <c r="D824" s="216" t="s">
        <v>72</v>
      </c>
      <c r="E824" s="228" t="s">
        <v>2508</v>
      </c>
      <c r="F824" s="228" t="s">
        <v>2509</v>
      </c>
      <c r="G824" s="215"/>
      <c r="H824" s="215"/>
      <c r="I824" s="218"/>
      <c r="J824" s="229">
        <f>BK824</f>
        <v>0</v>
      </c>
      <c r="K824" s="215"/>
      <c r="L824" s="220"/>
      <c r="M824" s="221"/>
      <c r="N824" s="222"/>
      <c r="O824" s="222"/>
      <c r="P824" s="223">
        <f>SUM(P825:P852)</f>
        <v>0</v>
      </c>
      <c r="Q824" s="222"/>
      <c r="R824" s="223">
        <f>SUM(R825:R852)</f>
        <v>1.9867372499999998</v>
      </c>
      <c r="S824" s="222"/>
      <c r="T824" s="224">
        <f>SUM(T825:T852)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5" t="s">
        <v>82</v>
      </c>
      <c r="AT824" s="226" t="s">
        <v>72</v>
      </c>
      <c r="AU824" s="226" t="s">
        <v>80</v>
      </c>
      <c r="AY824" s="225" t="s">
        <v>202</v>
      </c>
      <c r="BK824" s="227">
        <f>SUM(BK825:BK852)</f>
        <v>0</v>
      </c>
    </row>
    <row r="825" s="2" customFormat="1" ht="16.5" customHeight="1">
      <c r="A825" s="40"/>
      <c r="B825" s="41"/>
      <c r="C825" s="230" t="s">
        <v>1503</v>
      </c>
      <c r="D825" s="230" t="s">
        <v>204</v>
      </c>
      <c r="E825" s="231" t="s">
        <v>3505</v>
      </c>
      <c r="F825" s="232" t="s">
        <v>3506</v>
      </c>
      <c r="G825" s="233" t="s">
        <v>254</v>
      </c>
      <c r="H825" s="234">
        <v>57.149999999999999</v>
      </c>
      <c r="I825" s="235"/>
      <c r="J825" s="236">
        <f>ROUND(I825*H825,2)</f>
        <v>0</v>
      </c>
      <c r="K825" s="232" t="s">
        <v>208</v>
      </c>
      <c r="L825" s="46"/>
      <c r="M825" s="237" t="s">
        <v>1</v>
      </c>
      <c r="N825" s="238" t="s">
        <v>38</v>
      </c>
      <c r="O825" s="93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1" t="s">
        <v>317</v>
      </c>
      <c r="AT825" s="241" t="s">
        <v>204</v>
      </c>
      <c r="AU825" s="241" t="s">
        <v>82</v>
      </c>
      <c r="AY825" s="19" t="s">
        <v>202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9" t="s">
        <v>80</v>
      </c>
      <c r="BK825" s="242">
        <f>ROUND(I825*H825,2)</f>
        <v>0</v>
      </c>
      <c r="BL825" s="19" t="s">
        <v>317</v>
      </c>
      <c r="BM825" s="241" t="s">
        <v>3507</v>
      </c>
    </row>
    <row r="826" s="2" customFormat="1" ht="16.5" customHeight="1">
      <c r="A826" s="40"/>
      <c r="B826" s="41"/>
      <c r="C826" s="230" t="s">
        <v>1506</v>
      </c>
      <c r="D826" s="230" t="s">
        <v>204</v>
      </c>
      <c r="E826" s="231" t="s">
        <v>2525</v>
      </c>
      <c r="F826" s="232" t="s">
        <v>2526</v>
      </c>
      <c r="G826" s="233" t="s">
        <v>254</v>
      </c>
      <c r="H826" s="234">
        <v>57.149999999999999</v>
      </c>
      <c r="I826" s="235"/>
      <c r="J826" s="236">
        <f>ROUND(I826*H826,2)</f>
        <v>0</v>
      </c>
      <c r="K826" s="232" t="s">
        <v>208</v>
      </c>
      <c r="L826" s="46"/>
      <c r="M826" s="237" t="s">
        <v>1</v>
      </c>
      <c r="N826" s="238" t="s">
        <v>38</v>
      </c>
      <c r="O826" s="93"/>
      <c r="P826" s="239">
        <f>O826*H826</f>
        <v>0</v>
      </c>
      <c r="Q826" s="239">
        <v>0.00029999999999999997</v>
      </c>
      <c r="R826" s="239">
        <f>Q826*H826</f>
        <v>0.017144999999999997</v>
      </c>
      <c r="S826" s="239">
        <v>0</v>
      </c>
      <c r="T826" s="24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1" t="s">
        <v>317</v>
      </c>
      <c r="AT826" s="241" t="s">
        <v>204</v>
      </c>
      <c r="AU826" s="241" t="s">
        <v>82</v>
      </c>
      <c r="AY826" s="19" t="s">
        <v>202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9" t="s">
        <v>80</v>
      </c>
      <c r="BK826" s="242">
        <f>ROUND(I826*H826,2)</f>
        <v>0</v>
      </c>
      <c r="BL826" s="19" t="s">
        <v>317</v>
      </c>
      <c r="BM826" s="241" t="s">
        <v>3508</v>
      </c>
    </row>
    <row r="827" s="2" customFormat="1" ht="21.75" customHeight="1">
      <c r="A827" s="40"/>
      <c r="B827" s="41"/>
      <c r="C827" s="230" t="s">
        <v>1513</v>
      </c>
      <c r="D827" s="230" t="s">
        <v>204</v>
      </c>
      <c r="E827" s="231" t="s">
        <v>3509</v>
      </c>
      <c r="F827" s="232" t="s">
        <v>3510</v>
      </c>
      <c r="G827" s="233" t="s">
        <v>254</v>
      </c>
      <c r="H827" s="234">
        <v>57.149999999999999</v>
      </c>
      <c r="I827" s="235"/>
      <c r="J827" s="236">
        <f>ROUND(I827*H827,2)</f>
        <v>0</v>
      </c>
      <c r="K827" s="232" t="s">
        <v>208</v>
      </c>
      <c r="L827" s="46"/>
      <c r="M827" s="237" t="s">
        <v>1</v>
      </c>
      <c r="N827" s="238" t="s">
        <v>38</v>
      </c>
      <c r="O827" s="93"/>
      <c r="P827" s="239">
        <f>O827*H827</f>
        <v>0</v>
      </c>
      <c r="Q827" s="239">
        <v>0.0044999999999999997</v>
      </c>
      <c r="R827" s="239">
        <f>Q827*H827</f>
        <v>0.25717499999999999</v>
      </c>
      <c r="S827" s="239">
        <v>0</v>
      </c>
      <c r="T827" s="240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1" t="s">
        <v>317</v>
      </c>
      <c r="AT827" s="241" t="s">
        <v>204</v>
      </c>
      <c r="AU827" s="241" t="s">
        <v>82</v>
      </c>
      <c r="AY827" s="19" t="s">
        <v>202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9" t="s">
        <v>80</v>
      </c>
      <c r="BK827" s="242">
        <f>ROUND(I827*H827,2)</f>
        <v>0</v>
      </c>
      <c r="BL827" s="19" t="s">
        <v>317</v>
      </c>
      <c r="BM827" s="241" t="s">
        <v>3511</v>
      </c>
    </row>
    <row r="828" s="13" customFormat="1">
      <c r="A828" s="13"/>
      <c r="B828" s="243"/>
      <c r="C828" s="244"/>
      <c r="D828" s="245" t="s">
        <v>211</v>
      </c>
      <c r="E828" s="246" t="s">
        <v>1</v>
      </c>
      <c r="F828" s="247" t="s">
        <v>3512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211</v>
      </c>
      <c r="AU828" s="253" t="s">
        <v>82</v>
      </c>
      <c r="AV828" s="13" t="s">
        <v>80</v>
      </c>
      <c r="AW828" s="13" t="s">
        <v>30</v>
      </c>
      <c r="AX828" s="13" t="s">
        <v>73</v>
      </c>
      <c r="AY828" s="253" t="s">
        <v>202</v>
      </c>
    </row>
    <row r="829" s="14" customFormat="1">
      <c r="A829" s="14"/>
      <c r="B829" s="254"/>
      <c r="C829" s="255"/>
      <c r="D829" s="245" t="s">
        <v>211</v>
      </c>
      <c r="E829" s="256" t="s">
        <v>1</v>
      </c>
      <c r="F829" s="257" t="s">
        <v>3107</v>
      </c>
      <c r="G829" s="255"/>
      <c r="H829" s="258">
        <v>57.149999999999999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4" t="s">
        <v>211</v>
      </c>
      <c r="AU829" s="264" t="s">
        <v>82</v>
      </c>
      <c r="AV829" s="14" t="s">
        <v>82</v>
      </c>
      <c r="AW829" s="14" t="s">
        <v>30</v>
      </c>
      <c r="AX829" s="14" t="s">
        <v>80</v>
      </c>
      <c r="AY829" s="264" t="s">
        <v>202</v>
      </c>
    </row>
    <row r="830" s="2" customFormat="1" ht="24.15" customHeight="1">
      <c r="A830" s="40"/>
      <c r="B830" s="41"/>
      <c r="C830" s="230" t="s">
        <v>1518</v>
      </c>
      <c r="D830" s="230" t="s">
        <v>204</v>
      </c>
      <c r="E830" s="231" t="s">
        <v>3513</v>
      </c>
      <c r="F830" s="232" t="s">
        <v>3514</v>
      </c>
      <c r="G830" s="233" t="s">
        <v>844</v>
      </c>
      <c r="H830" s="234">
        <v>21</v>
      </c>
      <c r="I830" s="235"/>
      <c r="J830" s="236">
        <f>ROUND(I830*H830,2)</f>
        <v>0</v>
      </c>
      <c r="K830" s="232" t="s">
        <v>208</v>
      </c>
      <c r="L830" s="46"/>
      <c r="M830" s="237" t="s">
        <v>1</v>
      </c>
      <c r="N830" s="238" t="s">
        <v>38</v>
      </c>
      <c r="O830" s="93"/>
      <c r="P830" s="239">
        <f>O830*H830</f>
        <v>0</v>
      </c>
      <c r="Q830" s="239">
        <v>0.00097000000000000005</v>
      </c>
      <c r="R830" s="239">
        <f>Q830*H830</f>
        <v>0.020370000000000003</v>
      </c>
      <c r="S830" s="239">
        <v>0</v>
      </c>
      <c r="T830" s="240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1" t="s">
        <v>317</v>
      </c>
      <c r="AT830" s="241" t="s">
        <v>204</v>
      </c>
      <c r="AU830" s="241" t="s">
        <v>82</v>
      </c>
      <c r="AY830" s="19" t="s">
        <v>202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9" t="s">
        <v>80</v>
      </c>
      <c r="BK830" s="242">
        <f>ROUND(I830*H830,2)</f>
        <v>0</v>
      </c>
      <c r="BL830" s="19" t="s">
        <v>317</v>
      </c>
      <c r="BM830" s="241" t="s">
        <v>3515</v>
      </c>
    </row>
    <row r="831" s="13" customFormat="1">
      <c r="A831" s="13"/>
      <c r="B831" s="243"/>
      <c r="C831" s="244"/>
      <c r="D831" s="245" t="s">
        <v>211</v>
      </c>
      <c r="E831" s="246" t="s">
        <v>1</v>
      </c>
      <c r="F831" s="247" t="s">
        <v>3112</v>
      </c>
      <c r="G831" s="244"/>
      <c r="H831" s="246" t="s">
        <v>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211</v>
      </c>
      <c r="AU831" s="253" t="s">
        <v>82</v>
      </c>
      <c r="AV831" s="13" t="s">
        <v>80</v>
      </c>
      <c r="AW831" s="13" t="s">
        <v>30</v>
      </c>
      <c r="AX831" s="13" t="s">
        <v>73</v>
      </c>
      <c r="AY831" s="253" t="s">
        <v>202</v>
      </c>
    </row>
    <row r="832" s="13" customFormat="1">
      <c r="A832" s="13"/>
      <c r="B832" s="243"/>
      <c r="C832" s="244"/>
      <c r="D832" s="245" t="s">
        <v>211</v>
      </c>
      <c r="E832" s="246" t="s">
        <v>1</v>
      </c>
      <c r="F832" s="247" t="s">
        <v>3024</v>
      </c>
      <c r="G832" s="244"/>
      <c r="H832" s="246" t="s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211</v>
      </c>
      <c r="AU832" s="253" t="s">
        <v>82</v>
      </c>
      <c r="AV832" s="13" t="s">
        <v>80</v>
      </c>
      <c r="AW832" s="13" t="s">
        <v>30</v>
      </c>
      <c r="AX832" s="13" t="s">
        <v>73</v>
      </c>
      <c r="AY832" s="253" t="s">
        <v>202</v>
      </c>
    </row>
    <row r="833" s="14" customFormat="1">
      <c r="A833" s="14"/>
      <c r="B833" s="254"/>
      <c r="C833" s="255"/>
      <c r="D833" s="245" t="s">
        <v>211</v>
      </c>
      <c r="E833" s="256" t="s">
        <v>1</v>
      </c>
      <c r="F833" s="257" t="s">
        <v>3116</v>
      </c>
      <c r="G833" s="255"/>
      <c r="H833" s="258">
        <v>30.699999999999999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211</v>
      </c>
      <c r="AU833" s="264" t="s">
        <v>82</v>
      </c>
      <c r="AV833" s="14" t="s">
        <v>82</v>
      </c>
      <c r="AW833" s="14" t="s">
        <v>30</v>
      </c>
      <c r="AX833" s="14" t="s">
        <v>73</v>
      </c>
      <c r="AY833" s="264" t="s">
        <v>202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3031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4" customFormat="1">
      <c r="A835" s="14"/>
      <c r="B835" s="254"/>
      <c r="C835" s="255"/>
      <c r="D835" s="245" t="s">
        <v>211</v>
      </c>
      <c r="E835" s="256" t="s">
        <v>1</v>
      </c>
      <c r="F835" s="257" t="s">
        <v>3516</v>
      </c>
      <c r="G835" s="255"/>
      <c r="H835" s="258">
        <v>-8.8000000000000007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4" t="s">
        <v>211</v>
      </c>
      <c r="AU835" s="264" t="s">
        <v>82</v>
      </c>
      <c r="AV835" s="14" t="s">
        <v>82</v>
      </c>
      <c r="AW835" s="14" t="s">
        <v>30</v>
      </c>
      <c r="AX835" s="14" t="s">
        <v>73</v>
      </c>
      <c r="AY835" s="264" t="s">
        <v>202</v>
      </c>
    </row>
    <row r="836" s="13" customFormat="1">
      <c r="A836" s="13"/>
      <c r="B836" s="243"/>
      <c r="C836" s="244"/>
      <c r="D836" s="245" t="s">
        <v>211</v>
      </c>
      <c r="E836" s="246" t="s">
        <v>1</v>
      </c>
      <c r="F836" s="247" t="s">
        <v>3517</v>
      </c>
      <c r="G836" s="244"/>
      <c r="H836" s="246" t="s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211</v>
      </c>
      <c r="AU836" s="253" t="s">
        <v>82</v>
      </c>
      <c r="AV836" s="13" t="s">
        <v>80</v>
      </c>
      <c r="AW836" s="13" t="s">
        <v>30</v>
      </c>
      <c r="AX836" s="13" t="s">
        <v>73</v>
      </c>
      <c r="AY836" s="253" t="s">
        <v>202</v>
      </c>
    </row>
    <row r="837" s="14" customFormat="1">
      <c r="A837" s="14"/>
      <c r="B837" s="254"/>
      <c r="C837" s="255"/>
      <c r="D837" s="245" t="s">
        <v>211</v>
      </c>
      <c r="E837" s="256" t="s">
        <v>1</v>
      </c>
      <c r="F837" s="257" t="s">
        <v>3518</v>
      </c>
      <c r="G837" s="255"/>
      <c r="H837" s="258">
        <v>-0.90000000000000002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211</v>
      </c>
      <c r="AU837" s="264" t="s">
        <v>82</v>
      </c>
      <c r="AV837" s="14" t="s">
        <v>82</v>
      </c>
      <c r="AW837" s="14" t="s">
        <v>30</v>
      </c>
      <c r="AX837" s="14" t="s">
        <v>73</v>
      </c>
      <c r="AY837" s="264" t="s">
        <v>202</v>
      </c>
    </row>
    <row r="838" s="15" customFormat="1">
      <c r="A838" s="15"/>
      <c r="B838" s="265"/>
      <c r="C838" s="266"/>
      <c r="D838" s="245" t="s">
        <v>211</v>
      </c>
      <c r="E838" s="267" t="s">
        <v>1</v>
      </c>
      <c r="F838" s="268" t="s">
        <v>222</v>
      </c>
      <c r="G838" s="266"/>
      <c r="H838" s="269">
        <v>21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211</v>
      </c>
      <c r="AU838" s="275" t="s">
        <v>82</v>
      </c>
      <c r="AV838" s="15" t="s">
        <v>209</v>
      </c>
      <c r="AW838" s="15" t="s">
        <v>30</v>
      </c>
      <c r="AX838" s="15" t="s">
        <v>80</v>
      </c>
      <c r="AY838" s="275" t="s">
        <v>202</v>
      </c>
    </row>
    <row r="839" s="2" customFormat="1" ht="33" customHeight="1">
      <c r="A839" s="40"/>
      <c r="B839" s="41"/>
      <c r="C839" s="287" t="s">
        <v>1522</v>
      </c>
      <c r="D839" s="287" t="s">
        <v>534</v>
      </c>
      <c r="E839" s="288" t="s">
        <v>2576</v>
      </c>
      <c r="F839" s="289" t="s">
        <v>2577</v>
      </c>
      <c r="G839" s="290" t="s">
        <v>254</v>
      </c>
      <c r="H839" s="291">
        <v>4.6200000000000001</v>
      </c>
      <c r="I839" s="292"/>
      <c r="J839" s="293">
        <f>ROUND(I839*H839,2)</f>
        <v>0</v>
      </c>
      <c r="K839" s="289" t="s">
        <v>208</v>
      </c>
      <c r="L839" s="294"/>
      <c r="M839" s="295" t="s">
        <v>1</v>
      </c>
      <c r="N839" s="296" t="s">
        <v>38</v>
      </c>
      <c r="O839" s="93"/>
      <c r="P839" s="239">
        <f>O839*H839</f>
        <v>0</v>
      </c>
      <c r="Q839" s="239">
        <v>0.019199999999999998</v>
      </c>
      <c r="R839" s="239">
        <f>Q839*H839</f>
        <v>0.088703999999999991</v>
      </c>
      <c r="S839" s="239">
        <v>0</v>
      </c>
      <c r="T839" s="24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1" t="s">
        <v>442</v>
      </c>
      <c r="AT839" s="241" t="s">
        <v>534</v>
      </c>
      <c r="AU839" s="241" t="s">
        <v>82</v>
      </c>
      <c r="AY839" s="19" t="s">
        <v>202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9" t="s">
        <v>80</v>
      </c>
      <c r="BK839" s="242">
        <f>ROUND(I839*H839,2)</f>
        <v>0</v>
      </c>
      <c r="BL839" s="19" t="s">
        <v>317</v>
      </c>
      <c r="BM839" s="241" t="s">
        <v>3519</v>
      </c>
    </row>
    <row r="840" s="13" customFormat="1">
      <c r="A840" s="13"/>
      <c r="B840" s="243"/>
      <c r="C840" s="244"/>
      <c r="D840" s="245" t="s">
        <v>211</v>
      </c>
      <c r="E840" s="246" t="s">
        <v>1</v>
      </c>
      <c r="F840" s="247" t="s">
        <v>3520</v>
      </c>
      <c r="G840" s="244"/>
      <c r="H840" s="246" t="s">
        <v>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211</v>
      </c>
      <c r="AU840" s="253" t="s">
        <v>82</v>
      </c>
      <c r="AV840" s="13" t="s">
        <v>80</v>
      </c>
      <c r="AW840" s="13" t="s">
        <v>30</v>
      </c>
      <c r="AX840" s="13" t="s">
        <v>73</v>
      </c>
      <c r="AY840" s="253" t="s">
        <v>202</v>
      </c>
    </row>
    <row r="841" s="14" customFormat="1">
      <c r="A841" s="14"/>
      <c r="B841" s="254"/>
      <c r="C841" s="255"/>
      <c r="D841" s="245" t="s">
        <v>211</v>
      </c>
      <c r="E841" s="256" t="s">
        <v>1</v>
      </c>
      <c r="F841" s="257" t="s">
        <v>3521</v>
      </c>
      <c r="G841" s="255"/>
      <c r="H841" s="258">
        <v>4.2000000000000002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211</v>
      </c>
      <c r="AU841" s="264" t="s">
        <v>82</v>
      </c>
      <c r="AV841" s="14" t="s">
        <v>82</v>
      </c>
      <c r="AW841" s="14" t="s">
        <v>30</v>
      </c>
      <c r="AX841" s="14" t="s">
        <v>73</v>
      </c>
      <c r="AY841" s="264" t="s">
        <v>202</v>
      </c>
    </row>
    <row r="842" s="14" customFormat="1">
      <c r="A842" s="14"/>
      <c r="B842" s="254"/>
      <c r="C842" s="255"/>
      <c r="D842" s="245" t="s">
        <v>211</v>
      </c>
      <c r="E842" s="256" t="s">
        <v>1</v>
      </c>
      <c r="F842" s="257" t="s">
        <v>3522</v>
      </c>
      <c r="G842" s="255"/>
      <c r="H842" s="258">
        <v>4.6200000000000001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211</v>
      </c>
      <c r="AU842" s="264" t="s">
        <v>82</v>
      </c>
      <c r="AV842" s="14" t="s">
        <v>82</v>
      </c>
      <c r="AW842" s="14" t="s">
        <v>30</v>
      </c>
      <c r="AX842" s="14" t="s">
        <v>80</v>
      </c>
      <c r="AY842" s="264" t="s">
        <v>202</v>
      </c>
    </row>
    <row r="843" s="2" customFormat="1" ht="37.8" customHeight="1">
      <c r="A843" s="40"/>
      <c r="B843" s="41"/>
      <c r="C843" s="230" t="s">
        <v>1531</v>
      </c>
      <c r="D843" s="230" t="s">
        <v>204</v>
      </c>
      <c r="E843" s="231" t="s">
        <v>3523</v>
      </c>
      <c r="F843" s="232" t="s">
        <v>3524</v>
      </c>
      <c r="G843" s="233" t="s">
        <v>254</v>
      </c>
      <c r="H843" s="234">
        <v>57.149999999999999</v>
      </c>
      <c r="I843" s="235"/>
      <c r="J843" s="236">
        <f>ROUND(I843*H843,2)</f>
        <v>0</v>
      </c>
      <c r="K843" s="232" t="s">
        <v>208</v>
      </c>
      <c r="L843" s="46"/>
      <c r="M843" s="237" t="s">
        <v>1</v>
      </c>
      <c r="N843" s="238" t="s">
        <v>38</v>
      </c>
      <c r="O843" s="93"/>
      <c r="P843" s="239">
        <f>O843*H843</f>
        <v>0</v>
      </c>
      <c r="Q843" s="239">
        <v>0.0068900000000000003</v>
      </c>
      <c r="R843" s="239">
        <f>Q843*H843</f>
        <v>0.39376349999999999</v>
      </c>
      <c r="S843" s="239">
        <v>0</v>
      </c>
      <c r="T843" s="240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1" t="s">
        <v>317</v>
      </c>
      <c r="AT843" s="241" t="s">
        <v>204</v>
      </c>
      <c r="AU843" s="241" t="s">
        <v>82</v>
      </c>
      <c r="AY843" s="19" t="s">
        <v>202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9" t="s">
        <v>80</v>
      </c>
      <c r="BK843" s="242">
        <f>ROUND(I843*H843,2)</f>
        <v>0</v>
      </c>
      <c r="BL843" s="19" t="s">
        <v>317</v>
      </c>
      <c r="BM843" s="241" t="s">
        <v>3525</v>
      </c>
    </row>
    <row r="844" s="13" customFormat="1">
      <c r="A844" s="13"/>
      <c r="B844" s="243"/>
      <c r="C844" s="244"/>
      <c r="D844" s="245" t="s">
        <v>211</v>
      </c>
      <c r="E844" s="246" t="s">
        <v>1</v>
      </c>
      <c r="F844" s="247" t="s">
        <v>3112</v>
      </c>
      <c r="G844" s="244"/>
      <c r="H844" s="246" t="s">
        <v>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211</v>
      </c>
      <c r="AU844" s="253" t="s">
        <v>82</v>
      </c>
      <c r="AV844" s="13" t="s">
        <v>80</v>
      </c>
      <c r="AW844" s="13" t="s">
        <v>30</v>
      </c>
      <c r="AX844" s="13" t="s">
        <v>73</v>
      </c>
      <c r="AY844" s="253" t="s">
        <v>202</v>
      </c>
    </row>
    <row r="845" s="13" customFormat="1">
      <c r="A845" s="13"/>
      <c r="B845" s="243"/>
      <c r="C845" s="244"/>
      <c r="D845" s="245" t="s">
        <v>211</v>
      </c>
      <c r="E845" s="246" t="s">
        <v>1</v>
      </c>
      <c r="F845" s="247" t="s">
        <v>3024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211</v>
      </c>
      <c r="AU845" s="253" t="s">
        <v>82</v>
      </c>
      <c r="AV845" s="13" t="s">
        <v>80</v>
      </c>
      <c r="AW845" s="13" t="s">
        <v>30</v>
      </c>
      <c r="AX845" s="13" t="s">
        <v>73</v>
      </c>
      <c r="AY845" s="253" t="s">
        <v>202</v>
      </c>
    </row>
    <row r="846" s="14" customFormat="1">
      <c r="A846" s="14"/>
      <c r="B846" s="254"/>
      <c r="C846" s="255"/>
      <c r="D846" s="245" t="s">
        <v>211</v>
      </c>
      <c r="E846" s="256" t="s">
        <v>1</v>
      </c>
      <c r="F846" s="257" t="s">
        <v>3107</v>
      </c>
      <c r="G846" s="255"/>
      <c r="H846" s="258">
        <v>57.149999999999999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4" t="s">
        <v>211</v>
      </c>
      <c r="AU846" s="264" t="s">
        <v>82</v>
      </c>
      <c r="AV846" s="14" t="s">
        <v>82</v>
      </c>
      <c r="AW846" s="14" t="s">
        <v>30</v>
      </c>
      <c r="AX846" s="14" t="s">
        <v>80</v>
      </c>
      <c r="AY846" s="264" t="s">
        <v>202</v>
      </c>
    </row>
    <row r="847" s="2" customFormat="1" ht="37.8" customHeight="1">
      <c r="A847" s="40"/>
      <c r="B847" s="41"/>
      <c r="C847" s="287" t="s">
        <v>1534</v>
      </c>
      <c r="D847" s="287" t="s">
        <v>534</v>
      </c>
      <c r="E847" s="288" t="s">
        <v>3526</v>
      </c>
      <c r="F847" s="289" t="s">
        <v>3527</v>
      </c>
      <c r="G847" s="290" t="s">
        <v>254</v>
      </c>
      <c r="H847" s="291">
        <v>62.865000000000002</v>
      </c>
      <c r="I847" s="292"/>
      <c r="J847" s="293">
        <f>ROUND(I847*H847,2)</f>
        <v>0</v>
      </c>
      <c r="K847" s="289" t="s">
        <v>612</v>
      </c>
      <c r="L847" s="294"/>
      <c r="M847" s="295" t="s">
        <v>1</v>
      </c>
      <c r="N847" s="296" t="s">
        <v>38</v>
      </c>
      <c r="O847" s="93"/>
      <c r="P847" s="239">
        <f>O847*H847</f>
        <v>0</v>
      </c>
      <c r="Q847" s="239">
        <v>0.019199999999999998</v>
      </c>
      <c r="R847" s="239">
        <f>Q847*H847</f>
        <v>1.2070079999999999</v>
      </c>
      <c r="S847" s="239">
        <v>0</v>
      </c>
      <c r="T847" s="240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1" t="s">
        <v>442</v>
      </c>
      <c r="AT847" s="241" t="s">
        <v>534</v>
      </c>
      <c r="AU847" s="241" t="s">
        <v>82</v>
      </c>
      <c r="AY847" s="19" t="s">
        <v>202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9" t="s">
        <v>80</v>
      </c>
      <c r="BK847" s="242">
        <f>ROUND(I847*H847,2)</f>
        <v>0</v>
      </c>
      <c r="BL847" s="19" t="s">
        <v>317</v>
      </c>
      <c r="BM847" s="241" t="s">
        <v>3528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3529</v>
      </c>
      <c r="G848" s="255"/>
      <c r="H848" s="258">
        <v>62.865000000000002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80</v>
      </c>
      <c r="AY848" s="264" t="s">
        <v>202</v>
      </c>
    </row>
    <row r="849" s="2" customFormat="1" ht="37.8" customHeight="1">
      <c r="A849" s="40"/>
      <c r="B849" s="41"/>
      <c r="C849" s="230" t="s">
        <v>1536</v>
      </c>
      <c r="D849" s="230" t="s">
        <v>204</v>
      </c>
      <c r="E849" s="231" t="s">
        <v>3530</v>
      </c>
      <c r="F849" s="232" t="s">
        <v>3531</v>
      </c>
      <c r="G849" s="233" t="s">
        <v>254</v>
      </c>
      <c r="H849" s="234">
        <v>57.149999999999999</v>
      </c>
      <c r="I849" s="235"/>
      <c r="J849" s="236">
        <f>ROUND(I849*H849,2)</f>
        <v>0</v>
      </c>
      <c r="K849" s="232" t="s">
        <v>208</v>
      </c>
      <c r="L849" s="46"/>
      <c r="M849" s="237" t="s">
        <v>1</v>
      </c>
      <c r="N849" s="238" t="s">
        <v>38</v>
      </c>
      <c r="O849" s="93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1" t="s">
        <v>317</v>
      </c>
      <c r="AT849" s="241" t="s">
        <v>204</v>
      </c>
      <c r="AU849" s="241" t="s">
        <v>82</v>
      </c>
      <c r="AY849" s="19" t="s">
        <v>202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9" t="s">
        <v>80</v>
      </c>
      <c r="BK849" s="242">
        <f>ROUND(I849*H849,2)</f>
        <v>0</v>
      </c>
      <c r="BL849" s="19" t="s">
        <v>317</v>
      </c>
      <c r="BM849" s="241" t="s">
        <v>3532</v>
      </c>
    </row>
    <row r="850" s="2" customFormat="1" ht="33" customHeight="1">
      <c r="A850" s="40"/>
      <c r="B850" s="41"/>
      <c r="C850" s="230" t="s">
        <v>1545</v>
      </c>
      <c r="D850" s="230" t="s">
        <v>204</v>
      </c>
      <c r="E850" s="231" t="s">
        <v>3533</v>
      </c>
      <c r="F850" s="232" t="s">
        <v>3534</v>
      </c>
      <c r="G850" s="233" t="s">
        <v>254</v>
      </c>
      <c r="H850" s="234">
        <v>57.149999999999999</v>
      </c>
      <c r="I850" s="235"/>
      <c r="J850" s="236">
        <f>ROUND(I850*H850,2)</f>
        <v>0</v>
      </c>
      <c r="K850" s="232" t="s">
        <v>208</v>
      </c>
      <c r="L850" s="46"/>
      <c r="M850" s="237" t="s">
        <v>1</v>
      </c>
      <c r="N850" s="238" t="s">
        <v>38</v>
      </c>
      <c r="O850" s="93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1" t="s">
        <v>317</v>
      </c>
      <c r="AT850" s="241" t="s">
        <v>204</v>
      </c>
      <c r="AU850" s="241" t="s">
        <v>82</v>
      </c>
      <c r="AY850" s="19" t="s">
        <v>202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9" t="s">
        <v>80</v>
      </c>
      <c r="BK850" s="242">
        <f>ROUND(I850*H850,2)</f>
        <v>0</v>
      </c>
      <c r="BL850" s="19" t="s">
        <v>317</v>
      </c>
      <c r="BM850" s="241" t="s">
        <v>3535</v>
      </c>
    </row>
    <row r="851" s="2" customFormat="1" ht="24.15" customHeight="1">
      <c r="A851" s="40"/>
      <c r="B851" s="41"/>
      <c r="C851" s="230" t="s">
        <v>1549</v>
      </c>
      <c r="D851" s="230" t="s">
        <v>204</v>
      </c>
      <c r="E851" s="231" t="s">
        <v>3536</v>
      </c>
      <c r="F851" s="232" t="s">
        <v>3537</v>
      </c>
      <c r="G851" s="233" t="s">
        <v>254</v>
      </c>
      <c r="H851" s="234">
        <v>57.149999999999999</v>
      </c>
      <c r="I851" s="235"/>
      <c r="J851" s="236">
        <f>ROUND(I851*H851,2)</f>
        <v>0</v>
      </c>
      <c r="K851" s="232" t="s">
        <v>208</v>
      </c>
      <c r="L851" s="46"/>
      <c r="M851" s="237" t="s">
        <v>1</v>
      </c>
      <c r="N851" s="238" t="s">
        <v>38</v>
      </c>
      <c r="O851" s="93"/>
      <c r="P851" s="239">
        <f>O851*H851</f>
        <v>0</v>
      </c>
      <c r="Q851" s="239">
        <v>4.5000000000000003E-05</v>
      </c>
      <c r="R851" s="239">
        <f>Q851*H851</f>
        <v>0.0025717500000000003</v>
      </c>
      <c r="S851" s="239">
        <v>0</v>
      </c>
      <c r="T851" s="240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1" t="s">
        <v>317</v>
      </c>
      <c r="AT851" s="241" t="s">
        <v>204</v>
      </c>
      <c r="AU851" s="241" t="s">
        <v>82</v>
      </c>
      <c r="AY851" s="19" t="s">
        <v>202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9" t="s">
        <v>80</v>
      </c>
      <c r="BK851" s="242">
        <f>ROUND(I851*H851,2)</f>
        <v>0</v>
      </c>
      <c r="BL851" s="19" t="s">
        <v>317</v>
      </c>
      <c r="BM851" s="241" t="s">
        <v>3538</v>
      </c>
    </row>
    <row r="852" s="2" customFormat="1" ht="24.15" customHeight="1">
      <c r="A852" s="40"/>
      <c r="B852" s="41"/>
      <c r="C852" s="230" t="s">
        <v>1555</v>
      </c>
      <c r="D852" s="230" t="s">
        <v>204</v>
      </c>
      <c r="E852" s="231" t="s">
        <v>3539</v>
      </c>
      <c r="F852" s="232" t="s">
        <v>3540</v>
      </c>
      <c r="G852" s="233" t="s">
        <v>2365</v>
      </c>
      <c r="H852" s="301"/>
      <c r="I852" s="235"/>
      <c r="J852" s="236">
        <f>ROUND(I852*H852,2)</f>
        <v>0</v>
      </c>
      <c r="K852" s="232" t="s">
        <v>208</v>
      </c>
      <c r="L852" s="46"/>
      <c r="M852" s="237" t="s">
        <v>1</v>
      </c>
      <c r="N852" s="238" t="s">
        <v>38</v>
      </c>
      <c r="O852" s="93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1" t="s">
        <v>317</v>
      </c>
      <c r="AT852" s="241" t="s">
        <v>204</v>
      </c>
      <c r="AU852" s="241" t="s">
        <v>82</v>
      </c>
      <c r="AY852" s="19" t="s">
        <v>202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9" t="s">
        <v>80</v>
      </c>
      <c r="BK852" s="242">
        <f>ROUND(I852*H852,2)</f>
        <v>0</v>
      </c>
      <c r="BL852" s="19" t="s">
        <v>317</v>
      </c>
      <c r="BM852" s="241" t="s">
        <v>3541</v>
      </c>
    </row>
    <row r="853" s="12" customFormat="1" ht="22.8" customHeight="1">
      <c r="A853" s="12"/>
      <c r="B853" s="214"/>
      <c r="C853" s="215"/>
      <c r="D853" s="216" t="s">
        <v>72</v>
      </c>
      <c r="E853" s="228" t="s">
        <v>2619</v>
      </c>
      <c r="F853" s="228" t="s">
        <v>2620</v>
      </c>
      <c r="G853" s="215"/>
      <c r="H853" s="215"/>
      <c r="I853" s="218"/>
      <c r="J853" s="229">
        <f>BK853</f>
        <v>0</v>
      </c>
      <c r="K853" s="215"/>
      <c r="L853" s="220"/>
      <c r="M853" s="221"/>
      <c r="N853" s="222"/>
      <c r="O853" s="222"/>
      <c r="P853" s="223">
        <f>SUM(P854:P893)</f>
        <v>0</v>
      </c>
      <c r="Q853" s="222"/>
      <c r="R853" s="223">
        <f>SUM(R854:R893)</f>
        <v>3.8274401055999996</v>
      </c>
      <c r="S853" s="222"/>
      <c r="T853" s="224">
        <f>SUM(T854:T893)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25" t="s">
        <v>82</v>
      </c>
      <c r="AT853" s="226" t="s">
        <v>72</v>
      </c>
      <c r="AU853" s="226" t="s">
        <v>80</v>
      </c>
      <c r="AY853" s="225" t="s">
        <v>202</v>
      </c>
      <c r="BK853" s="227">
        <f>SUM(BK854:BK893)</f>
        <v>0</v>
      </c>
    </row>
    <row r="854" s="2" customFormat="1" ht="16.5" customHeight="1">
      <c r="A854" s="40"/>
      <c r="B854" s="41"/>
      <c r="C854" s="230" t="s">
        <v>1559</v>
      </c>
      <c r="D854" s="230" t="s">
        <v>204</v>
      </c>
      <c r="E854" s="231" t="s">
        <v>3542</v>
      </c>
      <c r="F854" s="232" t="s">
        <v>3543</v>
      </c>
      <c r="G854" s="233" t="s">
        <v>254</v>
      </c>
      <c r="H854" s="234">
        <v>1.3500000000000001</v>
      </c>
      <c r="I854" s="235"/>
      <c r="J854" s="236">
        <f>ROUND(I854*H854,2)</f>
        <v>0</v>
      </c>
      <c r="K854" s="232" t="s">
        <v>208</v>
      </c>
      <c r="L854" s="46"/>
      <c r="M854" s="237" t="s">
        <v>1</v>
      </c>
      <c r="N854" s="238" t="s">
        <v>38</v>
      </c>
      <c r="O854" s="93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1" t="s">
        <v>317</v>
      </c>
      <c r="AT854" s="241" t="s">
        <v>204</v>
      </c>
      <c r="AU854" s="241" t="s">
        <v>82</v>
      </c>
      <c r="AY854" s="19" t="s">
        <v>202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9" t="s">
        <v>80</v>
      </c>
      <c r="BK854" s="242">
        <f>ROUND(I854*H854,2)</f>
        <v>0</v>
      </c>
      <c r="BL854" s="19" t="s">
        <v>317</v>
      </c>
      <c r="BM854" s="241" t="s">
        <v>3544</v>
      </c>
    </row>
    <row r="855" s="2" customFormat="1" ht="16.5" customHeight="1">
      <c r="A855" s="40"/>
      <c r="B855" s="41"/>
      <c r="C855" s="230" t="s">
        <v>1563</v>
      </c>
      <c r="D855" s="230" t="s">
        <v>204</v>
      </c>
      <c r="E855" s="231" t="s">
        <v>2648</v>
      </c>
      <c r="F855" s="232" t="s">
        <v>2649</v>
      </c>
      <c r="G855" s="233" t="s">
        <v>254</v>
      </c>
      <c r="H855" s="234">
        <v>1.3500000000000001</v>
      </c>
      <c r="I855" s="235"/>
      <c r="J855" s="236">
        <f>ROUND(I855*H855,2)</f>
        <v>0</v>
      </c>
      <c r="K855" s="232" t="s">
        <v>208</v>
      </c>
      <c r="L855" s="46"/>
      <c r="M855" s="237" t="s">
        <v>1</v>
      </c>
      <c r="N855" s="238" t="s">
        <v>38</v>
      </c>
      <c r="O855" s="93"/>
      <c r="P855" s="239">
        <f>O855*H855</f>
        <v>0</v>
      </c>
      <c r="Q855" s="239">
        <v>0.00029999999999999997</v>
      </c>
      <c r="R855" s="239">
        <f>Q855*H855</f>
        <v>0.00040499999999999998</v>
      </c>
      <c r="S855" s="239">
        <v>0</v>
      </c>
      <c r="T855" s="240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1" t="s">
        <v>317</v>
      </c>
      <c r="AT855" s="241" t="s">
        <v>204</v>
      </c>
      <c r="AU855" s="241" t="s">
        <v>82</v>
      </c>
      <c r="AY855" s="19" t="s">
        <v>202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9" t="s">
        <v>80</v>
      </c>
      <c r="BK855" s="242">
        <f>ROUND(I855*H855,2)</f>
        <v>0</v>
      </c>
      <c r="BL855" s="19" t="s">
        <v>317</v>
      </c>
      <c r="BM855" s="241" t="s">
        <v>3545</v>
      </c>
    </row>
    <row r="856" s="2" customFormat="1" ht="33" customHeight="1">
      <c r="A856" s="40"/>
      <c r="B856" s="41"/>
      <c r="C856" s="230" t="s">
        <v>1568</v>
      </c>
      <c r="D856" s="230" t="s">
        <v>204</v>
      </c>
      <c r="E856" s="231" t="s">
        <v>2652</v>
      </c>
      <c r="F856" s="232" t="s">
        <v>2653</v>
      </c>
      <c r="G856" s="233" t="s">
        <v>254</v>
      </c>
      <c r="H856" s="234">
        <v>1.3500000000000001</v>
      </c>
      <c r="I856" s="235"/>
      <c r="J856" s="236">
        <f>ROUND(I856*H856,2)</f>
        <v>0</v>
      </c>
      <c r="K856" s="232" t="s">
        <v>208</v>
      </c>
      <c r="L856" s="46"/>
      <c r="M856" s="237" t="s">
        <v>1</v>
      </c>
      <c r="N856" s="238" t="s">
        <v>38</v>
      </c>
      <c r="O856" s="93"/>
      <c r="P856" s="239">
        <f>O856*H856</f>
        <v>0</v>
      </c>
      <c r="Q856" s="239">
        <v>0.0060000000000000001</v>
      </c>
      <c r="R856" s="239">
        <f>Q856*H856</f>
        <v>0.0081000000000000013</v>
      </c>
      <c r="S856" s="239">
        <v>0</v>
      </c>
      <c r="T856" s="240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1" t="s">
        <v>317</v>
      </c>
      <c r="AT856" s="241" t="s">
        <v>204</v>
      </c>
      <c r="AU856" s="241" t="s">
        <v>82</v>
      </c>
      <c r="AY856" s="19" t="s">
        <v>202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9" t="s">
        <v>80</v>
      </c>
      <c r="BK856" s="242">
        <f>ROUND(I856*H856,2)</f>
        <v>0</v>
      </c>
      <c r="BL856" s="19" t="s">
        <v>317</v>
      </c>
      <c r="BM856" s="241" t="s">
        <v>3546</v>
      </c>
    </row>
    <row r="857" s="13" customFormat="1">
      <c r="A857" s="13"/>
      <c r="B857" s="243"/>
      <c r="C857" s="244"/>
      <c r="D857" s="245" t="s">
        <v>211</v>
      </c>
      <c r="E857" s="246" t="s">
        <v>1</v>
      </c>
      <c r="F857" s="247" t="s">
        <v>3024</v>
      </c>
      <c r="G857" s="244"/>
      <c r="H857" s="246" t="s">
        <v>1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211</v>
      </c>
      <c r="AU857" s="253" t="s">
        <v>82</v>
      </c>
      <c r="AV857" s="13" t="s">
        <v>80</v>
      </c>
      <c r="AW857" s="13" t="s">
        <v>30</v>
      </c>
      <c r="AX857" s="13" t="s">
        <v>73</v>
      </c>
      <c r="AY857" s="253" t="s">
        <v>202</v>
      </c>
    </row>
    <row r="858" s="13" customFormat="1">
      <c r="A858" s="13"/>
      <c r="B858" s="243"/>
      <c r="C858" s="244"/>
      <c r="D858" s="245" t="s">
        <v>211</v>
      </c>
      <c r="E858" s="246" t="s">
        <v>1</v>
      </c>
      <c r="F858" s="247" t="s">
        <v>3547</v>
      </c>
      <c r="G858" s="244"/>
      <c r="H858" s="246" t="s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211</v>
      </c>
      <c r="AU858" s="253" t="s">
        <v>82</v>
      </c>
      <c r="AV858" s="13" t="s">
        <v>80</v>
      </c>
      <c r="AW858" s="13" t="s">
        <v>30</v>
      </c>
      <c r="AX858" s="13" t="s">
        <v>73</v>
      </c>
      <c r="AY858" s="253" t="s">
        <v>202</v>
      </c>
    </row>
    <row r="859" s="14" customFormat="1">
      <c r="A859" s="14"/>
      <c r="B859" s="254"/>
      <c r="C859" s="255"/>
      <c r="D859" s="245" t="s">
        <v>211</v>
      </c>
      <c r="E859" s="256" t="s">
        <v>1</v>
      </c>
      <c r="F859" s="257" t="s">
        <v>3548</v>
      </c>
      <c r="G859" s="255"/>
      <c r="H859" s="258">
        <v>1.3500000000000001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4" t="s">
        <v>211</v>
      </c>
      <c r="AU859" s="264" t="s">
        <v>82</v>
      </c>
      <c r="AV859" s="14" t="s">
        <v>82</v>
      </c>
      <c r="AW859" s="14" t="s">
        <v>30</v>
      </c>
      <c r="AX859" s="14" t="s">
        <v>80</v>
      </c>
      <c r="AY859" s="264" t="s">
        <v>202</v>
      </c>
    </row>
    <row r="860" s="2" customFormat="1" ht="16.5" customHeight="1">
      <c r="A860" s="40"/>
      <c r="B860" s="41"/>
      <c r="C860" s="287" t="s">
        <v>1570</v>
      </c>
      <c r="D860" s="287" t="s">
        <v>534</v>
      </c>
      <c r="E860" s="288" t="s">
        <v>2663</v>
      </c>
      <c r="F860" s="289" t="s">
        <v>2664</v>
      </c>
      <c r="G860" s="290" t="s">
        <v>254</v>
      </c>
      <c r="H860" s="291">
        <v>1.4850000000000001</v>
      </c>
      <c r="I860" s="292"/>
      <c r="J860" s="293">
        <f>ROUND(I860*H860,2)</f>
        <v>0</v>
      </c>
      <c r="K860" s="289" t="s">
        <v>208</v>
      </c>
      <c r="L860" s="294"/>
      <c r="M860" s="295" t="s">
        <v>1</v>
      </c>
      <c r="N860" s="296" t="s">
        <v>38</v>
      </c>
      <c r="O860" s="93"/>
      <c r="P860" s="239">
        <f>O860*H860</f>
        <v>0</v>
      </c>
      <c r="Q860" s="239">
        <v>0.0118</v>
      </c>
      <c r="R860" s="239">
        <f>Q860*H860</f>
        <v>0.017523</v>
      </c>
      <c r="S860" s="239">
        <v>0</v>
      </c>
      <c r="T860" s="24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41" t="s">
        <v>442</v>
      </c>
      <c r="AT860" s="241" t="s">
        <v>534</v>
      </c>
      <c r="AU860" s="241" t="s">
        <v>82</v>
      </c>
      <c r="AY860" s="19" t="s">
        <v>202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9" t="s">
        <v>80</v>
      </c>
      <c r="BK860" s="242">
        <f>ROUND(I860*H860,2)</f>
        <v>0</v>
      </c>
      <c r="BL860" s="19" t="s">
        <v>317</v>
      </c>
      <c r="BM860" s="241" t="s">
        <v>3549</v>
      </c>
    </row>
    <row r="861" s="14" customFormat="1">
      <c r="A861" s="14"/>
      <c r="B861" s="254"/>
      <c r="C861" s="255"/>
      <c r="D861" s="245" t="s">
        <v>211</v>
      </c>
      <c r="E861" s="256" t="s">
        <v>1</v>
      </c>
      <c r="F861" s="257" t="s">
        <v>3550</v>
      </c>
      <c r="G861" s="255"/>
      <c r="H861" s="258">
        <v>1.4850000000000001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4" t="s">
        <v>211</v>
      </c>
      <c r="AU861" s="264" t="s">
        <v>82</v>
      </c>
      <c r="AV861" s="14" t="s">
        <v>82</v>
      </c>
      <c r="AW861" s="14" t="s">
        <v>30</v>
      </c>
      <c r="AX861" s="14" t="s">
        <v>80</v>
      </c>
      <c r="AY861" s="264" t="s">
        <v>202</v>
      </c>
    </row>
    <row r="862" s="2" customFormat="1" ht="24.15" customHeight="1">
      <c r="A862" s="40"/>
      <c r="B862" s="41"/>
      <c r="C862" s="230" t="s">
        <v>1575</v>
      </c>
      <c r="D862" s="230" t="s">
        <v>204</v>
      </c>
      <c r="E862" s="231" t="s">
        <v>3551</v>
      </c>
      <c r="F862" s="232" t="s">
        <v>3552</v>
      </c>
      <c r="G862" s="233" t="s">
        <v>254</v>
      </c>
      <c r="H862" s="234">
        <v>1.3500000000000001</v>
      </c>
      <c r="I862" s="235"/>
      <c r="J862" s="236">
        <f>ROUND(I862*H862,2)</f>
        <v>0</v>
      </c>
      <c r="K862" s="232" t="s">
        <v>208</v>
      </c>
      <c r="L862" s="46"/>
      <c r="M862" s="237" t="s">
        <v>1</v>
      </c>
      <c r="N862" s="238" t="s">
        <v>38</v>
      </c>
      <c r="O862" s="93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1" t="s">
        <v>317</v>
      </c>
      <c r="AT862" s="241" t="s">
        <v>204</v>
      </c>
      <c r="AU862" s="241" t="s">
        <v>82</v>
      </c>
      <c r="AY862" s="19" t="s">
        <v>202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9" t="s">
        <v>80</v>
      </c>
      <c r="BK862" s="242">
        <f>ROUND(I862*H862,2)</f>
        <v>0</v>
      </c>
      <c r="BL862" s="19" t="s">
        <v>317</v>
      </c>
      <c r="BM862" s="241" t="s">
        <v>3553</v>
      </c>
    </row>
    <row r="863" s="2" customFormat="1" ht="24.15" customHeight="1">
      <c r="A863" s="40"/>
      <c r="B863" s="41"/>
      <c r="C863" s="230" t="s">
        <v>1577</v>
      </c>
      <c r="D863" s="230" t="s">
        <v>204</v>
      </c>
      <c r="E863" s="231" t="s">
        <v>3554</v>
      </c>
      <c r="F863" s="232" t="s">
        <v>3555</v>
      </c>
      <c r="G863" s="233" t="s">
        <v>254</v>
      </c>
      <c r="H863" s="234">
        <v>1.3500000000000001</v>
      </c>
      <c r="I863" s="235"/>
      <c r="J863" s="236">
        <f>ROUND(I863*H863,2)</f>
        <v>0</v>
      </c>
      <c r="K863" s="232" t="s">
        <v>208</v>
      </c>
      <c r="L863" s="46"/>
      <c r="M863" s="237" t="s">
        <v>1</v>
      </c>
      <c r="N863" s="238" t="s">
        <v>38</v>
      </c>
      <c r="O863" s="93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1" t="s">
        <v>317</v>
      </c>
      <c r="AT863" s="241" t="s">
        <v>204</v>
      </c>
      <c r="AU863" s="241" t="s">
        <v>82</v>
      </c>
      <c r="AY863" s="19" t="s">
        <v>202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9" t="s">
        <v>80</v>
      </c>
      <c r="BK863" s="242">
        <f>ROUND(I863*H863,2)</f>
        <v>0</v>
      </c>
      <c r="BL863" s="19" t="s">
        <v>317</v>
      </c>
      <c r="BM863" s="241" t="s">
        <v>3556</v>
      </c>
    </row>
    <row r="864" s="2" customFormat="1" ht="24.15" customHeight="1">
      <c r="A864" s="40"/>
      <c r="B864" s="41"/>
      <c r="C864" s="230" t="s">
        <v>1581</v>
      </c>
      <c r="D864" s="230" t="s">
        <v>204</v>
      </c>
      <c r="E864" s="231" t="s">
        <v>3557</v>
      </c>
      <c r="F864" s="232" t="s">
        <v>3558</v>
      </c>
      <c r="G864" s="233" t="s">
        <v>254</v>
      </c>
      <c r="H864" s="234">
        <v>1.3500000000000001</v>
      </c>
      <c r="I864" s="235"/>
      <c r="J864" s="236">
        <f>ROUND(I864*H864,2)</f>
        <v>0</v>
      </c>
      <c r="K864" s="232" t="s">
        <v>208</v>
      </c>
      <c r="L864" s="46"/>
      <c r="M864" s="237" t="s">
        <v>1</v>
      </c>
      <c r="N864" s="238" t="s">
        <v>38</v>
      </c>
      <c r="O864" s="93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1" t="s">
        <v>317</v>
      </c>
      <c r="AT864" s="241" t="s">
        <v>204</v>
      </c>
      <c r="AU864" s="241" t="s">
        <v>82</v>
      </c>
      <c r="AY864" s="19" t="s">
        <v>202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80</v>
      </c>
      <c r="BK864" s="242">
        <f>ROUND(I864*H864,2)</f>
        <v>0</v>
      </c>
      <c r="BL864" s="19" t="s">
        <v>317</v>
      </c>
      <c r="BM864" s="241" t="s">
        <v>3559</v>
      </c>
    </row>
    <row r="865" s="2" customFormat="1" ht="24.15" customHeight="1">
      <c r="A865" s="40"/>
      <c r="B865" s="41"/>
      <c r="C865" s="230" t="s">
        <v>1583</v>
      </c>
      <c r="D865" s="230" t="s">
        <v>204</v>
      </c>
      <c r="E865" s="231" t="s">
        <v>3560</v>
      </c>
      <c r="F865" s="232" t="s">
        <v>3561</v>
      </c>
      <c r="G865" s="233" t="s">
        <v>254</v>
      </c>
      <c r="H865" s="234">
        <v>1</v>
      </c>
      <c r="I865" s="235"/>
      <c r="J865" s="236">
        <f>ROUND(I865*H865,2)</f>
        <v>0</v>
      </c>
      <c r="K865" s="232" t="s">
        <v>208</v>
      </c>
      <c r="L865" s="46"/>
      <c r="M865" s="237" t="s">
        <v>1</v>
      </c>
      <c r="N865" s="238" t="s">
        <v>38</v>
      </c>
      <c r="O865" s="93"/>
      <c r="P865" s="239">
        <f>O865*H865</f>
        <v>0</v>
      </c>
      <c r="Q865" s="239">
        <v>0.00062985560000000001</v>
      </c>
      <c r="R865" s="239">
        <f>Q865*H865</f>
        <v>0.00062985560000000001</v>
      </c>
      <c r="S865" s="239">
        <v>0</v>
      </c>
      <c r="T865" s="24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1" t="s">
        <v>317</v>
      </c>
      <c r="AT865" s="241" t="s">
        <v>204</v>
      </c>
      <c r="AU865" s="241" t="s">
        <v>82</v>
      </c>
      <c r="AY865" s="19" t="s">
        <v>202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9" t="s">
        <v>80</v>
      </c>
      <c r="BK865" s="242">
        <f>ROUND(I865*H865,2)</f>
        <v>0</v>
      </c>
      <c r="BL865" s="19" t="s">
        <v>317</v>
      </c>
      <c r="BM865" s="241" t="s">
        <v>3562</v>
      </c>
    </row>
    <row r="866" s="13" customFormat="1">
      <c r="A866" s="13"/>
      <c r="B866" s="243"/>
      <c r="C866" s="244"/>
      <c r="D866" s="245" t="s">
        <v>211</v>
      </c>
      <c r="E866" s="246" t="s">
        <v>1</v>
      </c>
      <c r="F866" s="247" t="s">
        <v>3281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211</v>
      </c>
      <c r="AU866" s="253" t="s">
        <v>82</v>
      </c>
      <c r="AV866" s="13" t="s">
        <v>80</v>
      </c>
      <c r="AW866" s="13" t="s">
        <v>30</v>
      </c>
      <c r="AX866" s="13" t="s">
        <v>73</v>
      </c>
      <c r="AY866" s="253" t="s">
        <v>202</v>
      </c>
    </row>
    <row r="867" s="13" customFormat="1">
      <c r="A867" s="13"/>
      <c r="B867" s="243"/>
      <c r="C867" s="244"/>
      <c r="D867" s="245" t="s">
        <v>211</v>
      </c>
      <c r="E867" s="246" t="s">
        <v>1</v>
      </c>
      <c r="F867" s="247" t="s">
        <v>3563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211</v>
      </c>
      <c r="AU867" s="253" t="s">
        <v>82</v>
      </c>
      <c r="AV867" s="13" t="s">
        <v>80</v>
      </c>
      <c r="AW867" s="13" t="s">
        <v>30</v>
      </c>
      <c r="AX867" s="13" t="s">
        <v>73</v>
      </c>
      <c r="AY867" s="253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80</v>
      </c>
      <c r="G868" s="255"/>
      <c r="H868" s="258">
        <v>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16.5" customHeight="1">
      <c r="A869" s="40"/>
      <c r="B869" s="41"/>
      <c r="C869" s="287" t="s">
        <v>1588</v>
      </c>
      <c r="D869" s="287" t="s">
        <v>534</v>
      </c>
      <c r="E869" s="288" t="s">
        <v>3564</v>
      </c>
      <c r="F869" s="289" t="s">
        <v>3565</v>
      </c>
      <c r="G869" s="290" t="s">
        <v>466</v>
      </c>
      <c r="H869" s="291">
        <v>1</v>
      </c>
      <c r="I869" s="292"/>
      <c r="J869" s="293">
        <f>ROUND(I869*H869,2)</f>
        <v>0</v>
      </c>
      <c r="K869" s="289" t="s">
        <v>1770</v>
      </c>
      <c r="L869" s="294"/>
      <c r="M869" s="295" t="s">
        <v>1</v>
      </c>
      <c r="N869" s="296" t="s">
        <v>38</v>
      </c>
      <c r="O869" s="93"/>
      <c r="P869" s="239">
        <f>O869*H869</f>
        <v>0</v>
      </c>
      <c r="Q869" s="239">
        <v>0.0018</v>
      </c>
      <c r="R869" s="239">
        <f>Q869*H869</f>
        <v>0.0018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442</v>
      </c>
      <c r="AT869" s="241" t="s">
        <v>534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317</v>
      </c>
      <c r="BM869" s="241" t="s">
        <v>3566</v>
      </c>
    </row>
    <row r="870" s="2" customFormat="1">
      <c r="A870" s="40"/>
      <c r="B870" s="41"/>
      <c r="C870" s="42"/>
      <c r="D870" s="245" t="s">
        <v>586</v>
      </c>
      <c r="E870" s="42"/>
      <c r="F870" s="297" t="s">
        <v>3567</v>
      </c>
      <c r="G870" s="42"/>
      <c r="H870" s="42"/>
      <c r="I870" s="298"/>
      <c r="J870" s="42"/>
      <c r="K870" s="42"/>
      <c r="L870" s="46"/>
      <c r="M870" s="299"/>
      <c r="N870" s="300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586</v>
      </c>
      <c r="AU870" s="19" t="s">
        <v>82</v>
      </c>
    </row>
    <row r="871" s="2" customFormat="1" ht="24.15" customHeight="1">
      <c r="A871" s="40"/>
      <c r="B871" s="41"/>
      <c r="C871" s="287" t="s">
        <v>1592</v>
      </c>
      <c r="D871" s="287" t="s">
        <v>534</v>
      </c>
      <c r="E871" s="288" t="s">
        <v>3568</v>
      </c>
      <c r="F871" s="289" t="s">
        <v>3569</v>
      </c>
      <c r="G871" s="290" t="s">
        <v>466</v>
      </c>
      <c r="H871" s="291">
        <v>1</v>
      </c>
      <c r="I871" s="292"/>
      <c r="J871" s="293">
        <f>ROUND(I871*H871,2)</f>
        <v>0</v>
      </c>
      <c r="K871" s="289" t="s">
        <v>208</v>
      </c>
      <c r="L871" s="294"/>
      <c r="M871" s="295" t="s">
        <v>1</v>
      </c>
      <c r="N871" s="296" t="s">
        <v>38</v>
      </c>
      <c r="O871" s="93"/>
      <c r="P871" s="239">
        <f>O871*H871</f>
        <v>0</v>
      </c>
      <c r="Q871" s="239">
        <v>0.00080000000000000004</v>
      </c>
      <c r="R871" s="239">
        <f>Q871*H871</f>
        <v>0.00080000000000000004</v>
      </c>
      <c r="S871" s="239">
        <v>0</v>
      </c>
      <c r="T871" s="24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1" t="s">
        <v>3570</v>
      </c>
      <c r="AT871" s="241" t="s">
        <v>534</v>
      </c>
      <c r="AU871" s="241" t="s">
        <v>82</v>
      </c>
      <c r="AY871" s="19" t="s">
        <v>202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9" t="s">
        <v>80</v>
      </c>
      <c r="BK871" s="242">
        <f>ROUND(I871*H871,2)</f>
        <v>0</v>
      </c>
      <c r="BL871" s="19" t="s">
        <v>3570</v>
      </c>
      <c r="BM871" s="241" t="s">
        <v>3571</v>
      </c>
    </row>
    <row r="872" s="13" customFormat="1">
      <c r="A872" s="13"/>
      <c r="B872" s="243"/>
      <c r="C872" s="244"/>
      <c r="D872" s="245" t="s">
        <v>211</v>
      </c>
      <c r="E872" s="246" t="s">
        <v>1</v>
      </c>
      <c r="F872" s="247" t="s">
        <v>3572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211</v>
      </c>
      <c r="AU872" s="253" t="s">
        <v>82</v>
      </c>
      <c r="AV872" s="13" t="s">
        <v>80</v>
      </c>
      <c r="AW872" s="13" t="s">
        <v>30</v>
      </c>
      <c r="AX872" s="13" t="s">
        <v>73</v>
      </c>
      <c r="AY872" s="253" t="s">
        <v>202</v>
      </c>
    </row>
    <row r="873" s="13" customFormat="1">
      <c r="A873" s="13"/>
      <c r="B873" s="243"/>
      <c r="C873" s="244"/>
      <c r="D873" s="245" t="s">
        <v>211</v>
      </c>
      <c r="E873" s="246" t="s">
        <v>1</v>
      </c>
      <c r="F873" s="247" t="s">
        <v>3573</v>
      </c>
      <c r="G873" s="244"/>
      <c r="H873" s="246" t="s">
        <v>1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211</v>
      </c>
      <c r="AU873" s="253" t="s">
        <v>82</v>
      </c>
      <c r="AV873" s="13" t="s">
        <v>80</v>
      </c>
      <c r="AW873" s="13" t="s">
        <v>30</v>
      </c>
      <c r="AX873" s="13" t="s">
        <v>73</v>
      </c>
      <c r="AY873" s="253" t="s">
        <v>202</v>
      </c>
    </row>
    <row r="874" s="14" customFormat="1">
      <c r="A874" s="14"/>
      <c r="B874" s="254"/>
      <c r="C874" s="255"/>
      <c r="D874" s="245" t="s">
        <v>211</v>
      </c>
      <c r="E874" s="256" t="s">
        <v>1</v>
      </c>
      <c r="F874" s="257" t="s">
        <v>80</v>
      </c>
      <c r="G874" s="255"/>
      <c r="H874" s="258">
        <v>1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4" t="s">
        <v>211</v>
      </c>
      <c r="AU874" s="264" t="s">
        <v>82</v>
      </c>
      <c r="AV874" s="14" t="s">
        <v>82</v>
      </c>
      <c r="AW874" s="14" t="s">
        <v>30</v>
      </c>
      <c r="AX874" s="14" t="s">
        <v>80</v>
      </c>
      <c r="AY874" s="264" t="s">
        <v>202</v>
      </c>
    </row>
    <row r="875" s="2" customFormat="1" ht="21.75" customHeight="1">
      <c r="A875" s="40"/>
      <c r="B875" s="41"/>
      <c r="C875" s="230" t="s">
        <v>1597</v>
      </c>
      <c r="D875" s="230" t="s">
        <v>204</v>
      </c>
      <c r="E875" s="231" t="s">
        <v>3574</v>
      </c>
      <c r="F875" s="232" t="s">
        <v>3575</v>
      </c>
      <c r="G875" s="233" t="s">
        <v>844</v>
      </c>
      <c r="H875" s="234">
        <v>3.8999999999999999</v>
      </c>
      <c r="I875" s="235"/>
      <c r="J875" s="236">
        <f>ROUND(I875*H875,2)</f>
        <v>0</v>
      </c>
      <c r="K875" s="232" t="s">
        <v>208</v>
      </c>
      <c r="L875" s="46"/>
      <c r="M875" s="237" t="s">
        <v>1</v>
      </c>
      <c r="N875" s="238" t="s">
        <v>38</v>
      </c>
      <c r="O875" s="93"/>
      <c r="P875" s="239">
        <f>O875*H875</f>
        <v>0</v>
      </c>
      <c r="Q875" s="239">
        <v>0.00050000000000000001</v>
      </c>
      <c r="R875" s="239">
        <f>Q875*H875</f>
        <v>0.0019499999999999999</v>
      </c>
      <c r="S875" s="239">
        <v>0</v>
      </c>
      <c r="T875" s="24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1" t="s">
        <v>317</v>
      </c>
      <c r="AT875" s="241" t="s">
        <v>204</v>
      </c>
      <c r="AU875" s="241" t="s">
        <v>82</v>
      </c>
      <c r="AY875" s="19" t="s">
        <v>202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9" t="s">
        <v>80</v>
      </c>
      <c r="BK875" s="242">
        <f>ROUND(I875*H875,2)</f>
        <v>0</v>
      </c>
      <c r="BL875" s="19" t="s">
        <v>317</v>
      </c>
      <c r="BM875" s="241" t="s">
        <v>3576</v>
      </c>
    </row>
    <row r="876" s="13" customFormat="1">
      <c r="A876" s="13"/>
      <c r="B876" s="243"/>
      <c r="C876" s="244"/>
      <c r="D876" s="245" t="s">
        <v>211</v>
      </c>
      <c r="E876" s="246" t="s">
        <v>1</v>
      </c>
      <c r="F876" s="247" t="s">
        <v>3024</v>
      </c>
      <c r="G876" s="244"/>
      <c r="H876" s="246" t="s">
        <v>1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211</v>
      </c>
      <c r="AU876" s="253" t="s">
        <v>82</v>
      </c>
      <c r="AV876" s="13" t="s">
        <v>80</v>
      </c>
      <c r="AW876" s="13" t="s">
        <v>30</v>
      </c>
      <c r="AX876" s="13" t="s">
        <v>73</v>
      </c>
      <c r="AY876" s="253" t="s">
        <v>202</v>
      </c>
    </row>
    <row r="877" s="13" customFormat="1">
      <c r="A877" s="13"/>
      <c r="B877" s="243"/>
      <c r="C877" s="244"/>
      <c r="D877" s="245" t="s">
        <v>211</v>
      </c>
      <c r="E877" s="246" t="s">
        <v>1</v>
      </c>
      <c r="F877" s="247" t="s">
        <v>3547</v>
      </c>
      <c r="G877" s="244"/>
      <c r="H877" s="246" t="s">
        <v>1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211</v>
      </c>
      <c r="AU877" s="253" t="s">
        <v>82</v>
      </c>
      <c r="AV877" s="13" t="s">
        <v>80</v>
      </c>
      <c r="AW877" s="13" t="s">
        <v>30</v>
      </c>
      <c r="AX877" s="13" t="s">
        <v>73</v>
      </c>
      <c r="AY877" s="253" t="s">
        <v>202</v>
      </c>
    </row>
    <row r="878" s="14" customFormat="1">
      <c r="A878" s="14"/>
      <c r="B878" s="254"/>
      <c r="C878" s="255"/>
      <c r="D878" s="245" t="s">
        <v>211</v>
      </c>
      <c r="E878" s="256" t="s">
        <v>1</v>
      </c>
      <c r="F878" s="257" t="s">
        <v>3577</v>
      </c>
      <c r="G878" s="255"/>
      <c r="H878" s="258">
        <v>3.8999999999999999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4" t="s">
        <v>211</v>
      </c>
      <c r="AU878" s="264" t="s">
        <v>82</v>
      </c>
      <c r="AV878" s="14" t="s">
        <v>82</v>
      </c>
      <c r="AW878" s="14" t="s">
        <v>30</v>
      </c>
      <c r="AX878" s="14" t="s">
        <v>80</v>
      </c>
      <c r="AY878" s="264" t="s">
        <v>202</v>
      </c>
    </row>
    <row r="879" s="2" customFormat="1" ht="24.15" customHeight="1">
      <c r="A879" s="40"/>
      <c r="B879" s="41"/>
      <c r="C879" s="230" t="s">
        <v>1601</v>
      </c>
      <c r="D879" s="230" t="s">
        <v>204</v>
      </c>
      <c r="E879" s="231" t="s">
        <v>3578</v>
      </c>
      <c r="F879" s="232" t="s">
        <v>3579</v>
      </c>
      <c r="G879" s="233" t="s">
        <v>254</v>
      </c>
      <c r="H879" s="234">
        <v>1.3500000000000001</v>
      </c>
      <c r="I879" s="235"/>
      <c r="J879" s="236">
        <f>ROUND(I879*H879,2)</f>
        <v>0</v>
      </c>
      <c r="K879" s="232" t="s">
        <v>208</v>
      </c>
      <c r="L879" s="46"/>
      <c r="M879" s="237" t="s">
        <v>1</v>
      </c>
      <c r="N879" s="238" t="s">
        <v>38</v>
      </c>
      <c r="O879" s="93"/>
      <c r="P879" s="239">
        <f>O879*H879</f>
        <v>0</v>
      </c>
      <c r="Q879" s="239">
        <v>4.5000000000000003E-05</v>
      </c>
      <c r="R879" s="239">
        <f>Q879*H879</f>
        <v>6.0750000000000006E-05</v>
      </c>
      <c r="S879" s="239">
        <v>0</v>
      </c>
      <c r="T879" s="240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1" t="s">
        <v>317</v>
      </c>
      <c r="AT879" s="241" t="s">
        <v>204</v>
      </c>
      <c r="AU879" s="241" t="s">
        <v>82</v>
      </c>
      <c r="AY879" s="19" t="s">
        <v>202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9" t="s">
        <v>80</v>
      </c>
      <c r="BK879" s="242">
        <f>ROUND(I879*H879,2)</f>
        <v>0</v>
      </c>
      <c r="BL879" s="19" t="s">
        <v>317</v>
      </c>
      <c r="BM879" s="241" t="s">
        <v>3580</v>
      </c>
    </row>
    <row r="880" s="2" customFormat="1" ht="33" customHeight="1">
      <c r="A880" s="40"/>
      <c r="B880" s="41"/>
      <c r="C880" s="230" t="s">
        <v>1603</v>
      </c>
      <c r="D880" s="230" t="s">
        <v>204</v>
      </c>
      <c r="E880" s="231" t="s">
        <v>3581</v>
      </c>
      <c r="F880" s="232" t="s">
        <v>3582</v>
      </c>
      <c r="G880" s="233" t="s">
        <v>254</v>
      </c>
      <c r="H880" s="234">
        <v>101.83</v>
      </c>
      <c r="I880" s="235"/>
      <c r="J880" s="236">
        <f>ROUND(I880*H880,2)</f>
        <v>0</v>
      </c>
      <c r="K880" s="232" t="s">
        <v>208</v>
      </c>
      <c r="L880" s="46"/>
      <c r="M880" s="237" t="s">
        <v>1</v>
      </c>
      <c r="N880" s="238" t="s">
        <v>38</v>
      </c>
      <c r="O880" s="93"/>
      <c r="P880" s="239">
        <f>O880*H880</f>
        <v>0</v>
      </c>
      <c r="Q880" s="239">
        <v>0.0050000000000000001</v>
      </c>
      <c r="R880" s="239">
        <f>Q880*H880</f>
        <v>0.50914999999999999</v>
      </c>
      <c r="S880" s="239">
        <v>0</v>
      </c>
      <c r="T880" s="240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1" t="s">
        <v>317</v>
      </c>
      <c r="AT880" s="241" t="s">
        <v>204</v>
      </c>
      <c r="AU880" s="241" t="s">
        <v>82</v>
      </c>
      <c r="AY880" s="19" t="s">
        <v>202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9" t="s">
        <v>80</v>
      </c>
      <c r="BK880" s="242">
        <f>ROUND(I880*H880,2)</f>
        <v>0</v>
      </c>
      <c r="BL880" s="19" t="s">
        <v>317</v>
      </c>
      <c r="BM880" s="241" t="s">
        <v>3583</v>
      </c>
    </row>
    <row r="881" s="13" customFormat="1">
      <c r="A881" s="13"/>
      <c r="B881" s="243"/>
      <c r="C881" s="244"/>
      <c r="D881" s="245" t="s">
        <v>211</v>
      </c>
      <c r="E881" s="246" t="s">
        <v>1</v>
      </c>
      <c r="F881" s="247" t="s">
        <v>3040</v>
      </c>
      <c r="G881" s="244"/>
      <c r="H881" s="246" t="s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211</v>
      </c>
      <c r="AU881" s="253" t="s">
        <v>82</v>
      </c>
      <c r="AV881" s="13" t="s">
        <v>80</v>
      </c>
      <c r="AW881" s="13" t="s">
        <v>30</v>
      </c>
      <c r="AX881" s="13" t="s">
        <v>73</v>
      </c>
      <c r="AY881" s="253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3041</v>
      </c>
      <c r="G882" s="255"/>
      <c r="H882" s="258">
        <v>29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3031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3042</v>
      </c>
      <c r="G884" s="255"/>
      <c r="H884" s="258">
        <v>-22.879999999999999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3" customFormat="1">
      <c r="A885" s="13"/>
      <c r="B885" s="243"/>
      <c r="C885" s="244"/>
      <c r="D885" s="245" t="s">
        <v>211</v>
      </c>
      <c r="E885" s="246" t="s">
        <v>1</v>
      </c>
      <c r="F885" s="247" t="s">
        <v>3043</v>
      </c>
      <c r="G885" s="244"/>
      <c r="H885" s="246" t="s">
        <v>1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211</v>
      </c>
      <c r="AU885" s="253" t="s">
        <v>82</v>
      </c>
      <c r="AV885" s="13" t="s">
        <v>80</v>
      </c>
      <c r="AW885" s="13" t="s">
        <v>30</v>
      </c>
      <c r="AX885" s="13" t="s">
        <v>73</v>
      </c>
      <c r="AY885" s="253" t="s">
        <v>202</v>
      </c>
    </row>
    <row r="886" s="14" customFormat="1">
      <c r="A886" s="14"/>
      <c r="B886" s="254"/>
      <c r="C886" s="255"/>
      <c r="D886" s="245" t="s">
        <v>211</v>
      </c>
      <c r="E886" s="256" t="s">
        <v>1</v>
      </c>
      <c r="F886" s="257" t="s">
        <v>3041</v>
      </c>
      <c r="G886" s="255"/>
      <c r="H886" s="258">
        <v>29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4" t="s">
        <v>211</v>
      </c>
      <c r="AU886" s="264" t="s">
        <v>82</v>
      </c>
      <c r="AV886" s="14" t="s">
        <v>82</v>
      </c>
      <c r="AW886" s="14" t="s">
        <v>30</v>
      </c>
      <c r="AX886" s="14" t="s">
        <v>73</v>
      </c>
      <c r="AY886" s="264" t="s">
        <v>202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3044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3045</v>
      </c>
      <c r="G888" s="255"/>
      <c r="H888" s="258">
        <v>66.709999999999994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5" customFormat="1">
      <c r="A889" s="15"/>
      <c r="B889" s="265"/>
      <c r="C889" s="266"/>
      <c r="D889" s="245" t="s">
        <v>211</v>
      </c>
      <c r="E889" s="267" t="s">
        <v>1</v>
      </c>
      <c r="F889" s="268" t="s">
        <v>222</v>
      </c>
      <c r="G889" s="266"/>
      <c r="H889" s="269">
        <v>101.83</v>
      </c>
      <c r="I889" s="270"/>
      <c r="J889" s="266"/>
      <c r="K889" s="266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211</v>
      </c>
      <c r="AU889" s="275" t="s">
        <v>82</v>
      </c>
      <c r="AV889" s="15" t="s">
        <v>209</v>
      </c>
      <c r="AW889" s="15" t="s">
        <v>30</v>
      </c>
      <c r="AX889" s="15" t="s">
        <v>80</v>
      </c>
      <c r="AY889" s="275" t="s">
        <v>202</v>
      </c>
    </row>
    <row r="890" s="2" customFormat="1" ht="16.5" customHeight="1">
      <c r="A890" s="40"/>
      <c r="B890" s="41"/>
      <c r="C890" s="287" t="s">
        <v>1608</v>
      </c>
      <c r="D890" s="287" t="s">
        <v>534</v>
      </c>
      <c r="E890" s="288" t="s">
        <v>3584</v>
      </c>
      <c r="F890" s="289" t="s">
        <v>3585</v>
      </c>
      <c r="G890" s="290" t="s">
        <v>466</v>
      </c>
      <c r="H890" s="291">
        <v>6574.0429999999997</v>
      </c>
      <c r="I890" s="292"/>
      <c r="J890" s="293">
        <f>ROUND(I890*H890,2)</f>
        <v>0</v>
      </c>
      <c r="K890" s="289" t="s">
        <v>208</v>
      </c>
      <c r="L890" s="294"/>
      <c r="M890" s="295" t="s">
        <v>1</v>
      </c>
      <c r="N890" s="296" t="s">
        <v>38</v>
      </c>
      <c r="O890" s="93"/>
      <c r="P890" s="239">
        <f>O890*H890</f>
        <v>0</v>
      </c>
      <c r="Q890" s="239">
        <v>0.00050000000000000001</v>
      </c>
      <c r="R890" s="239">
        <f>Q890*H890</f>
        <v>3.2870214999999998</v>
      </c>
      <c r="S890" s="239">
        <v>0</v>
      </c>
      <c r="T890" s="24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1" t="s">
        <v>442</v>
      </c>
      <c r="AT890" s="241" t="s">
        <v>534</v>
      </c>
      <c r="AU890" s="241" t="s">
        <v>82</v>
      </c>
      <c r="AY890" s="19" t="s">
        <v>202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80</v>
      </c>
      <c r="BK890" s="242">
        <f>ROUND(I890*H890,2)</f>
        <v>0</v>
      </c>
      <c r="BL890" s="19" t="s">
        <v>317</v>
      </c>
      <c r="BM890" s="241" t="s">
        <v>3586</v>
      </c>
    </row>
    <row r="891" s="2" customFormat="1">
      <c r="A891" s="40"/>
      <c r="B891" s="41"/>
      <c r="C891" s="42"/>
      <c r="D891" s="245" t="s">
        <v>586</v>
      </c>
      <c r="E891" s="42"/>
      <c r="F891" s="297" t="s">
        <v>3587</v>
      </c>
      <c r="G891" s="42"/>
      <c r="H891" s="42"/>
      <c r="I891" s="298"/>
      <c r="J891" s="42"/>
      <c r="K891" s="42"/>
      <c r="L891" s="46"/>
      <c r="M891" s="299"/>
      <c r="N891" s="300"/>
      <c r="O891" s="93"/>
      <c r="P891" s="93"/>
      <c r="Q891" s="93"/>
      <c r="R891" s="93"/>
      <c r="S891" s="93"/>
      <c r="T891" s="94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586</v>
      </c>
      <c r="AU891" s="19" t="s">
        <v>82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3588</v>
      </c>
      <c r="G892" s="255"/>
      <c r="H892" s="258">
        <v>6574.0429999999997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80</v>
      </c>
      <c r="AY892" s="264" t="s">
        <v>202</v>
      </c>
    </row>
    <row r="893" s="2" customFormat="1" ht="24.15" customHeight="1">
      <c r="A893" s="40"/>
      <c r="B893" s="41"/>
      <c r="C893" s="230" t="s">
        <v>1612</v>
      </c>
      <c r="D893" s="230" t="s">
        <v>204</v>
      </c>
      <c r="E893" s="231" t="s">
        <v>3589</v>
      </c>
      <c r="F893" s="232" t="s">
        <v>3590</v>
      </c>
      <c r="G893" s="233" t="s">
        <v>2365</v>
      </c>
      <c r="H893" s="301"/>
      <c r="I893" s="235"/>
      <c r="J893" s="236">
        <f>ROUND(I893*H893,2)</f>
        <v>0</v>
      </c>
      <c r="K893" s="232" t="s">
        <v>208</v>
      </c>
      <c r="L893" s="46"/>
      <c r="M893" s="237" t="s">
        <v>1</v>
      </c>
      <c r="N893" s="238" t="s">
        <v>38</v>
      </c>
      <c r="O893" s="93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1" t="s">
        <v>317</v>
      </c>
      <c r="AT893" s="241" t="s">
        <v>204</v>
      </c>
      <c r="AU893" s="241" t="s">
        <v>82</v>
      </c>
      <c r="AY893" s="19" t="s">
        <v>202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9" t="s">
        <v>80</v>
      </c>
      <c r="BK893" s="242">
        <f>ROUND(I893*H893,2)</f>
        <v>0</v>
      </c>
      <c r="BL893" s="19" t="s">
        <v>317</v>
      </c>
      <c r="BM893" s="241" t="s">
        <v>3591</v>
      </c>
    </row>
    <row r="894" s="12" customFormat="1" ht="22.8" customHeight="1">
      <c r="A894" s="12"/>
      <c r="B894" s="214"/>
      <c r="C894" s="215"/>
      <c r="D894" s="216" t="s">
        <v>72</v>
      </c>
      <c r="E894" s="228" t="s">
        <v>2671</v>
      </c>
      <c r="F894" s="228" t="s">
        <v>2672</v>
      </c>
      <c r="G894" s="215"/>
      <c r="H894" s="215"/>
      <c r="I894" s="218"/>
      <c r="J894" s="229">
        <f>BK894</f>
        <v>0</v>
      </c>
      <c r="K894" s="215"/>
      <c r="L894" s="220"/>
      <c r="M894" s="221"/>
      <c r="N894" s="222"/>
      <c r="O894" s="222"/>
      <c r="P894" s="223">
        <f>SUM(P895:P912)</f>
        <v>0</v>
      </c>
      <c r="Q894" s="222"/>
      <c r="R894" s="223">
        <f>SUM(R895:R912)</f>
        <v>4.44978729326</v>
      </c>
      <c r="S894" s="222"/>
      <c r="T894" s="224">
        <f>SUM(T895:T912)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25" t="s">
        <v>82</v>
      </c>
      <c r="AT894" s="226" t="s">
        <v>72</v>
      </c>
      <c r="AU894" s="226" t="s">
        <v>80</v>
      </c>
      <c r="AY894" s="225" t="s">
        <v>202</v>
      </c>
      <c r="BK894" s="227">
        <f>SUM(BK895:BK912)</f>
        <v>0</v>
      </c>
    </row>
    <row r="895" s="2" customFormat="1" ht="24.15" customHeight="1">
      <c r="A895" s="40"/>
      <c r="B895" s="41"/>
      <c r="C895" s="230" t="s">
        <v>1614</v>
      </c>
      <c r="D895" s="230" t="s">
        <v>204</v>
      </c>
      <c r="E895" s="231" t="s">
        <v>3592</v>
      </c>
      <c r="F895" s="232" t="s">
        <v>3593</v>
      </c>
      <c r="G895" s="233" t="s">
        <v>466</v>
      </c>
      <c r="H895" s="234">
        <v>6</v>
      </c>
      <c r="I895" s="235"/>
      <c r="J895" s="236">
        <f>ROUND(I895*H895,2)</f>
        <v>0</v>
      </c>
      <c r="K895" s="232" t="s">
        <v>3594</v>
      </c>
      <c r="L895" s="46"/>
      <c r="M895" s="237" t="s">
        <v>1</v>
      </c>
      <c r="N895" s="238" t="s">
        <v>38</v>
      </c>
      <c r="O895" s="93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1" t="s">
        <v>317</v>
      </c>
      <c r="AT895" s="241" t="s">
        <v>204</v>
      </c>
      <c r="AU895" s="241" t="s">
        <v>82</v>
      </c>
      <c r="AY895" s="19" t="s">
        <v>202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9" t="s">
        <v>80</v>
      </c>
      <c r="BK895" s="242">
        <f>ROUND(I895*H895,2)</f>
        <v>0</v>
      </c>
      <c r="BL895" s="19" t="s">
        <v>317</v>
      </c>
      <c r="BM895" s="241" t="s">
        <v>3595</v>
      </c>
    </row>
    <row r="896" s="13" customFormat="1">
      <c r="A896" s="13"/>
      <c r="B896" s="243"/>
      <c r="C896" s="244"/>
      <c r="D896" s="245" t="s">
        <v>211</v>
      </c>
      <c r="E896" s="246" t="s">
        <v>1</v>
      </c>
      <c r="F896" s="247" t="s">
        <v>3596</v>
      </c>
      <c r="G896" s="244"/>
      <c r="H896" s="246" t="s">
        <v>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211</v>
      </c>
      <c r="AU896" s="253" t="s">
        <v>82</v>
      </c>
      <c r="AV896" s="13" t="s">
        <v>80</v>
      </c>
      <c r="AW896" s="13" t="s">
        <v>30</v>
      </c>
      <c r="AX896" s="13" t="s">
        <v>73</v>
      </c>
      <c r="AY896" s="253" t="s">
        <v>202</v>
      </c>
    </row>
    <row r="897" s="14" customFormat="1">
      <c r="A897" s="14"/>
      <c r="B897" s="254"/>
      <c r="C897" s="255"/>
      <c r="D897" s="245" t="s">
        <v>211</v>
      </c>
      <c r="E897" s="256" t="s">
        <v>1</v>
      </c>
      <c r="F897" s="257" t="s">
        <v>258</v>
      </c>
      <c r="G897" s="255"/>
      <c r="H897" s="258">
        <v>6</v>
      </c>
      <c r="I897" s="259"/>
      <c r="J897" s="255"/>
      <c r="K897" s="255"/>
      <c r="L897" s="260"/>
      <c r="M897" s="261"/>
      <c r="N897" s="262"/>
      <c r="O897" s="262"/>
      <c r="P897" s="262"/>
      <c r="Q897" s="262"/>
      <c r="R897" s="262"/>
      <c r="S897" s="262"/>
      <c r="T897" s="26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4" t="s">
        <v>211</v>
      </c>
      <c r="AU897" s="264" t="s">
        <v>82</v>
      </c>
      <c r="AV897" s="14" t="s">
        <v>82</v>
      </c>
      <c r="AW897" s="14" t="s">
        <v>30</v>
      </c>
      <c r="AX897" s="14" t="s">
        <v>80</v>
      </c>
      <c r="AY897" s="264" t="s">
        <v>202</v>
      </c>
    </row>
    <row r="898" s="2" customFormat="1" ht="24.15" customHeight="1">
      <c r="A898" s="40"/>
      <c r="B898" s="41"/>
      <c r="C898" s="230" t="s">
        <v>1619</v>
      </c>
      <c r="D898" s="230" t="s">
        <v>204</v>
      </c>
      <c r="E898" s="231" t="s">
        <v>3597</v>
      </c>
      <c r="F898" s="232" t="s">
        <v>3598</v>
      </c>
      <c r="G898" s="233" t="s">
        <v>254</v>
      </c>
      <c r="H898" s="234">
        <v>39.838999999999999</v>
      </c>
      <c r="I898" s="235"/>
      <c r="J898" s="236">
        <f>ROUND(I898*H898,2)</f>
        <v>0</v>
      </c>
      <c r="K898" s="232" t="s">
        <v>612</v>
      </c>
      <c r="L898" s="46"/>
      <c r="M898" s="237" t="s">
        <v>1</v>
      </c>
      <c r="N898" s="238" t="s">
        <v>38</v>
      </c>
      <c r="O898" s="93"/>
      <c r="P898" s="239">
        <f>O898*H898</f>
        <v>0</v>
      </c>
      <c r="Q898" s="239">
        <v>0.0070000000000000001</v>
      </c>
      <c r="R898" s="239">
        <f>Q898*H898</f>
        <v>0.27887299999999998</v>
      </c>
      <c r="S898" s="239">
        <v>0</v>
      </c>
      <c r="T898" s="24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1" t="s">
        <v>317</v>
      </c>
      <c r="AT898" s="241" t="s">
        <v>204</v>
      </c>
      <c r="AU898" s="241" t="s">
        <v>82</v>
      </c>
      <c r="AY898" s="19" t="s">
        <v>202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9" t="s">
        <v>80</v>
      </c>
      <c r="BK898" s="242">
        <f>ROUND(I898*H898,2)</f>
        <v>0</v>
      </c>
      <c r="BL898" s="19" t="s">
        <v>317</v>
      </c>
      <c r="BM898" s="241" t="s">
        <v>3599</v>
      </c>
    </row>
    <row r="899" s="13" customFormat="1">
      <c r="A899" s="13"/>
      <c r="B899" s="243"/>
      <c r="C899" s="244"/>
      <c r="D899" s="245" t="s">
        <v>211</v>
      </c>
      <c r="E899" s="246" t="s">
        <v>1</v>
      </c>
      <c r="F899" s="247" t="s">
        <v>3048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211</v>
      </c>
      <c r="AU899" s="253" t="s">
        <v>82</v>
      </c>
      <c r="AV899" s="13" t="s">
        <v>80</v>
      </c>
      <c r="AW899" s="13" t="s">
        <v>30</v>
      </c>
      <c r="AX899" s="13" t="s">
        <v>73</v>
      </c>
      <c r="AY899" s="253" t="s">
        <v>202</v>
      </c>
    </row>
    <row r="900" s="13" customFormat="1">
      <c r="A900" s="13"/>
      <c r="B900" s="243"/>
      <c r="C900" s="244"/>
      <c r="D900" s="245" t="s">
        <v>211</v>
      </c>
      <c r="E900" s="246" t="s">
        <v>1</v>
      </c>
      <c r="F900" s="247" t="s">
        <v>3049</v>
      </c>
      <c r="G900" s="244"/>
      <c r="H900" s="246" t="s">
        <v>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211</v>
      </c>
      <c r="AU900" s="253" t="s">
        <v>82</v>
      </c>
      <c r="AV900" s="13" t="s">
        <v>80</v>
      </c>
      <c r="AW900" s="13" t="s">
        <v>30</v>
      </c>
      <c r="AX900" s="13" t="s">
        <v>73</v>
      </c>
      <c r="AY900" s="253" t="s">
        <v>202</v>
      </c>
    </row>
    <row r="901" s="14" customFormat="1">
      <c r="A901" s="14"/>
      <c r="B901" s="254"/>
      <c r="C901" s="255"/>
      <c r="D901" s="245" t="s">
        <v>211</v>
      </c>
      <c r="E901" s="256" t="s">
        <v>1</v>
      </c>
      <c r="F901" s="257" t="s">
        <v>3050</v>
      </c>
      <c r="G901" s="255"/>
      <c r="H901" s="258">
        <v>19.271000000000001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4" t="s">
        <v>211</v>
      </c>
      <c r="AU901" s="264" t="s">
        <v>82</v>
      </c>
      <c r="AV901" s="14" t="s">
        <v>82</v>
      </c>
      <c r="AW901" s="14" t="s">
        <v>30</v>
      </c>
      <c r="AX901" s="14" t="s">
        <v>73</v>
      </c>
      <c r="AY901" s="264" t="s">
        <v>202</v>
      </c>
    </row>
    <row r="902" s="13" customFormat="1">
      <c r="A902" s="13"/>
      <c r="B902" s="243"/>
      <c r="C902" s="244"/>
      <c r="D902" s="245" t="s">
        <v>211</v>
      </c>
      <c r="E902" s="246" t="s">
        <v>1</v>
      </c>
      <c r="F902" s="247" t="s">
        <v>3051</v>
      </c>
      <c r="G902" s="244"/>
      <c r="H902" s="246" t="s">
        <v>1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211</v>
      </c>
      <c r="AU902" s="253" t="s">
        <v>82</v>
      </c>
      <c r="AV902" s="13" t="s">
        <v>80</v>
      </c>
      <c r="AW902" s="13" t="s">
        <v>30</v>
      </c>
      <c r="AX902" s="13" t="s">
        <v>73</v>
      </c>
      <c r="AY902" s="253" t="s">
        <v>202</v>
      </c>
    </row>
    <row r="903" s="14" customFormat="1">
      <c r="A903" s="14"/>
      <c r="B903" s="254"/>
      <c r="C903" s="255"/>
      <c r="D903" s="245" t="s">
        <v>211</v>
      </c>
      <c r="E903" s="256" t="s">
        <v>1</v>
      </c>
      <c r="F903" s="257" t="s">
        <v>3052</v>
      </c>
      <c r="G903" s="255"/>
      <c r="H903" s="258">
        <v>20.568000000000001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4" t="s">
        <v>211</v>
      </c>
      <c r="AU903" s="264" t="s">
        <v>82</v>
      </c>
      <c r="AV903" s="14" t="s">
        <v>82</v>
      </c>
      <c r="AW903" s="14" t="s">
        <v>30</v>
      </c>
      <c r="AX903" s="14" t="s">
        <v>73</v>
      </c>
      <c r="AY903" s="264" t="s">
        <v>202</v>
      </c>
    </row>
    <row r="904" s="15" customFormat="1">
      <c r="A904" s="15"/>
      <c r="B904" s="265"/>
      <c r="C904" s="266"/>
      <c r="D904" s="245" t="s">
        <v>211</v>
      </c>
      <c r="E904" s="267" t="s">
        <v>1</v>
      </c>
      <c r="F904" s="268" t="s">
        <v>222</v>
      </c>
      <c r="G904" s="266"/>
      <c r="H904" s="269">
        <v>39.838999999999999</v>
      </c>
      <c r="I904" s="270"/>
      <c r="J904" s="266"/>
      <c r="K904" s="266"/>
      <c r="L904" s="271"/>
      <c r="M904" s="272"/>
      <c r="N904" s="273"/>
      <c r="O904" s="273"/>
      <c r="P904" s="273"/>
      <c r="Q904" s="273"/>
      <c r="R904" s="273"/>
      <c r="S904" s="273"/>
      <c r="T904" s="27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5" t="s">
        <v>211</v>
      </c>
      <c r="AU904" s="275" t="s">
        <v>82</v>
      </c>
      <c r="AV904" s="15" t="s">
        <v>209</v>
      </c>
      <c r="AW904" s="15" t="s">
        <v>30</v>
      </c>
      <c r="AX904" s="15" t="s">
        <v>80</v>
      </c>
      <c r="AY904" s="275" t="s">
        <v>202</v>
      </c>
    </row>
    <row r="905" s="2" customFormat="1" ht="16.5" customHeight="1">
      <c r="A905" s="40"/>
      <c r="B905" s="41"/>
      <c r="C905" s="287" t="s">
        <v>1641</v>
      </c>
      <c r="D905" s="287" t="s">
        <v>534</v>
      </c>
      <c r="E905" s="288" t="s">
        <v>3600</v>
      </c>
      <c r="F905" s="289" t="s">
        <v>3601</v>
      </c>
      <c r="G905" s="290" t="s">
        <v>466</v>
      </c>
      <c r="H905" s="291">
        <v>591.60900000000004</v>
      </c>
      <c r="I905" s="292"/>
      <c r="J905" s="293">
        <f>ROUND(I905*H905,2)</f>
        <v>0</v>
      </c>
      <c r="K905" s="289" t="s">
        <v>612</v>
      </c>
      <c r="L905" s="294"/>
      <c r="M905" s="295" t="s">
        <v>1</v>
      </c>
      <c r="N905" s="296" t="s">
        <v>38</v>
      </c>
      <c r="O905" s="93"/>
      <c r="P905" s="239">
        <f>O905*H905</f>
        <v>0</v>
      </c>
      <c r="Q905" s="239">
        <v>0.0067999999999999996</v>
      </c>
      <c r="R905" s="239">
        <f>Q905*H905</f>
        <v>4.0229412</v>
      </c>
      <c r="S905" s="239">
        <v>0</v>
      </c>
      <c r="T905" s="240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1" t="s">
        <v>442</v>
      </c>
      <c r="AT905" s="241" t="s">
        <v>534</v>
      </c>
      <c r="AU905" s="241" t="s">
        <v>82</v>
      </c>
      <c r="AY905" s="19" t="s">
        <v>202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9" t="s">
        <v>80</v>
      </c>
      <c r="BK905" s="242">
        <f>ROUND(I905*H905,2)</f>
        <v>0</v>
      </c>
      <c r="BL905" s="19" t="s">
        <v>317</v>
      </c>
      <c r="BM905" s="241" t="s">
        <v>3602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3603</v>
      </c>
      <c r="G906" s="255"/>
      <c r="H906" s="258">
        <v>591.60900000000004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80</v>
      </c>
      <c r="AY906" s="264" t="s">
        <v>202</v>
      </c>
    </row>
    <row r="907" s="2" customFormat="1" ht="33" customHeight="1">
      <c r="A907" s="40"/>
      <c r="B907" s="41"/>
      <c r="C907" s="230" t="s">
        <v>1645</v>
      </c>
      <c r="D907" s="230" t="s">
        <v>204</v>
      </c>
      <c r="E907" s="231" t="s">
        <v>3604</v>
      </c>
      <c r="F907" s="232" t="s">
        <v>3605</v>
      </c>
      <c r="G907" s="233" t="s">
        <v>254</v>
      </c>
      <c r="H907" s="234">
        <v>1.1399999999999999</v>
      </c>
      <c r="I907" s="235"/>
      <c r="J907" s="236">
        <f>ROUND(I907*H907,2)</f>
        <v>0</v>
      </c>
      <c r="K907" s="232" t="s">
        <v>208</v>
      </c>
      <c r="L907" s="46"/>
      <c r="M907" s="237" t="s">
        <v>1</v>
      </c>
      <c r="N907" s="238" t="s">
        <v>38</v>
      </c>
      <c r="O907" s="93"/>
      <c r="P907" s="239">
        <f>O907*H907</f>
        <v>0</v>
      </c>
      <c r="Q907" s="239">
        <v>0.042900959000000002</v>
      </c>
      <c r="R907" s="239">
        <f>Q907*H907</f>
        <v>0.048907093259999999</v>
      </c>
      <c r="S907" s="239">
        <v>0</v>
      </c>
      <c r="T907" s="240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1" t="s">
        <v>317</v>
      </c>
      <c r="AT907" s="241" t="s">
        <v>204</v>
      </c>
      <c r="AU907" s="241" t="s">
        <v>82</v>
      </c>
      <c r="AY907" s="19" t="s">
        <v>202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9" t="s">
        <v>80</v>
      </c>
      <c r="BK907" s="242">
        <f>ROUND(I907*H907,2)</f>
        <v>0</v>
      </c>
      <c r="BL907" s="19" t="s">
        <v>317</v>
      </c>
      <c r="BM907" s="241" t="s">
        <v>3606</v>
      </c>
    </row>
    <row r="908" s="13" customFormat="1">
      <c r="A908" s="13"/>
      <c r="B908" s="243"/>
      <c r="C908" s="244"/>
      <c r="D908" s="245" t="s">
        <v>211</v>
      </c>
      <c r="E908" s="246" t="s">
        <v>1</v>
      </c>
      <c r="F908" s="247" t="s">
        <v>3607</v>
      </c>
      <c r="G908" s="244"/>
      <c r="H908" s="246" t="s">
        <v>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211</v>
      </c>
      <c r="AU908" s="253" t="s">
        <v>82</v>
      </c>
      <c r="AV908" s="13" t="s">
        <v>80</v>
      </c>
      <c r="AW908" s="13" t="s">
        <v>30</v>
      </c>
      <c r="AX908" s="13" t="s">
        <v>73</v>
      </c>
      <c r="AY908" s="253" t="s">
        <v>202</v>
      </c>
    </row>
    <row r="909" s="14" customFormat="1">
      <c r="A909" s="14"/>
      <c r="B909" s="254"/>
      <c r="C909" s="255"/>
      <c r="D909" s="245" t="s">
        <v>211</v>
      </c>
      <c r="E909" s="256" t="s">
        <v>1</v>
      </c>
      <c r="F909" s="257" t="s">
        <v>3608</v>
      </c>
      <c r="G909" s="255"/>
      <c r="H909" s="258">
        <v>1.1399999999999999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4" t="s">
        <v>211</v>
      </c>
      <c r="AU909" s="264" t="s">
        <v>82</v>
      </c>
      <c r="AV909" s="14" t="s">
        <v>82</v>
      </c>
      <c r="AW909" s="14" t="s">
        <v>30</v>
      </c>
      <c r="AX909" s="14" t="s">
        <v>80</v>
      </c>
      <c r="AY909" s="264" t="s">
        <v>202</v>
      </c>
    </row>
    <row r="910" s="2" customFormat="1" ht="16.5" customHeight="1">
      <c r="A910" s="40"/>
      <c r="B910" s="41"/>
      <c r="C910" s="287" t="s">
        <v>1649</v>
      </c>
      <c r="D910" s="287" t="s">
        <v>534</v>
      </c>
      <c r="E910" s="288" t="s">
        <v>3609</v>
      </c>
      <c r="F910" s="289" t="s">
        <v>3610</v>
      </c>
      <c r="G910" s="290" t="s">
        <v>254</v>
      </c>
      <c r="H910" s="291">
        <v>1.254</v>
      </c>
      <c r="I910" s="292"/>
      <c r="J910" s="293">
        <f>ROUND(I910*H910,2)</f>
        <v>0</v>
      </c>
      <c r="K910" s="289" t="s">
        <v>208</v>
      </c>
      <c r="L910" s="294"/>
      <c r="M910" s="295" t="s">
        <v>1</v>
      </c>
      <c r="N910" s="296" t="s">
        <v>38</v>
      </c>
      <c r="O910" s="93"/>
      <c r="P910" s="239">
        <f>O910*H910</f>
        <v>0</v>
      </c>
      <c r="Q910" s="239">
        <v>0.079000000000000001</v>
      </c>
      <c r="R910" s="239">
        <f>Q910*H910</f>
        <v>0.099066000000000001</v>
      </c>
      <c r="S910" s="239">
        <v>0</v>
      </c>
      <c r="T910" s="240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41" t="s">
        <v>442</v>
      </c>
      <c r="AT910" s="241" t="s">
        <v>534</v>
      </c>
      <c r="AU910" s="241" t="s">
        <v>82</v>
      </c>
      <c r="AY910" s="19" t="s">
        <v>202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9" t="s">
        <v>80</v>
      </c>
      <c r="BK910" s="242">
        <f>ROUND(I910*H910,2)</f>
        <v>0</v>
      </c>
      <c r="BL910" s="19" t="s">
        <v>317</v>
      </c>
      <c r="BM910" s="241" t="s">
        <v>3611</v>
      </c>
    </row>
    <row r="911" s="14" customFormat="1">
      <c r="A911" s="14"/>
      <c r="B911" s="254"/>
      <c r="C911" s="255"/>
      <c r="D911" s="245" t="s">
        <v>211</v>
      </c>
      <c r="E911" s="256" t="s">
        <v>1</v>
      </c>
      <c r="F911" s="257" t="s">
        <v>3612</v>
      </c>
      <c r="G911" s="255"/>
      <c r="H911" s="258">
        <v>1.254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4" t="s">
        <v>211</v>
      </c>
      <c r="AU911" s="264" t="s">
        <v>82</v>
      </c>
      <c r="AV911" s="14" t="s">
        <v>82</v>
      </c>
      <c r="AW911" s="14" t="s">
        <v>30</v>
      </c>
      <c r="AX911" s="14" t="s">
        <v>80</v>
      </c>
      <c r="AY911" s="264" t="s">
        <v>202</v>
      </c>
    </row>
    <row r="912" s="2" customFormat="1" ht="24.15" customHeight="1">
      <c r="A912" s="40"/>
      <c r="B912" s="41"/>
      <c r="C912" s="230" t="s">
        <v>1671</v>
      </c>
      <c r="D912" s="230" t="s">
        <v>204</v>
      </c>
      <c r="E912" s="231" t="s">
        <v>3613</v>
      </c>
      <c r="F912" s="232" t="s">
        <v>3614</v>
      </c>
      <c r="G912" s="233" t="s">
        <v>2365</v>
      </c>
      <c r="H912" s="301"/>
      <c r="I912" s="235"/>
      <c r="J912" s="236">
        <f>ROUND(I912*H912,2)</f>
        <v>0</v>
      </c>
      <c r="K912" s="232" t="s">
        <v>208</v>
      </c>
      <c r="L912" s="46"/>
      <c r="M912" s="237" t="s">
        <v>1</v>
      </c>
      <c r="N912" s="238" t="s">
        <v>38</v>
      </c>
      <c r="O912" s="93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1" t="s">
        <v>317</v>
      </c>
      <c r="AT912" s="241" t="s">
        <v>204</v>
      </c>
      <c r="AU912" s="241" t="s">
        <v>82</v>
      </c>
      <c r="AY912" s="19" t="s">
        <v>202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9" t="s">
        <v>80</v>
      </c>
      <c r="BK912" s="242">
        <f>ROUND(I912*H912,2)</f>
        <v>0</v>
      </c>
      <c r="BL912" s="19" t="s">
        <v>317</v>
      </c>
      <c r="BM912" s="241" t="s">
        <v>3615</v>
      </c>
    </row>
    <row r="913" s="12" customFormat="1" ht="22.8" customHeight="1">
      <c r="A913" s="12"/>
      <c r="B913" s="214"/>
      <c r="C913" s="215"/>
      <c r="D913" s="216" t="s">
        <v>72</v>
      </c>
      <c r="E913" s="228" t="s">
        <v>2697</v>
      </c>
      <c r="F913" s="228" t="s">
        <v>2698</v>
      </c>
      <c r="G913" s="215"/>
      <c r="H913" s="215"/>
      <c r="I913" s="218"/>
      <c r="J913" s="229">
        <f>BK913</f>
        <v>0</v>
      </c>
      <c r="K913" s="215"/>
      <c r="L913" s="220"/>
      <c r="M913" s="221"/>
      <c r="N913" s="222"/>
      <c r="O913" s="222"/>
      <c r="P913" s="223">
        <f>SUM(P914:P944)</f>
        <v>0</v>
      </c>
      <c r="Q913" s="222"/>
      <c r="R913" s="223">
        <f>SUM(R914:R944)</f>
        <v>0.047159743862499992</v>
      </c>
      <c r="S913" s="222"/>
      <c r="T913" s="224">
        <f>SUM(T914:T944)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25" t="s">
        <v>82</v>
      </c>
      <c r="AT913" s="226" t="s">
        <v>72</v>
      </c>
      <c r="AU913" s="226" t="s">
        <v>80</v>
      </c>
      <c r="AY913" s="225" t="s">
        <v>202</v>
      </c>
      <c r="BK913" s="227">
        <f>SUM(BK914:BK944)</f>
        <v>0</v>
      </c>
    </row>
    <row r="914" s="2" customFormat="1" ht="24.15" customHeight="1">
      <c r="A914" s="40"/>
      <c r="B914" s="41"/>
      <c r="C914" s="230" t="s">
        <v>1682</v>
      </c>
      <c r="D914" s="230" t="s">
        <v>204</v>
      </c>
      <c r="E914" s="231" t="s">
        <v>3616</v>
      </c>
      <c r="F914" s="232" t="s">
        <v>3617</v>
      </c>
      <c r="G914" s="233" t="s">
        <v>254</v>
      </c>
      <c r="H914" s="234">
        <v>21.460000000000001</v>
      </c>
      <c r="I914" s="235"/>
      <c r="J914" s="236">
        <f>ROUND(I914*H914,2)</f>
        <v>0</v>
      </c>
      <c r="K914" s="232" t="s">
        <v>208</v>
      </c>
      <c r="L914" s="46"/>
      <c r="M914" s="237" t="s">
        <v>1</v>
      </c>
      <c r="N914" s="238" t="s">
        <v>38</v>
      </c>
      <c r="O914" s="93"/>
      <c r="P914" s="239">
        <f>O914*H914</f>
        <v>0</v>
      </c>
      <c r="Q914" s="239">
        <v>0</v>
      </c>
      <c r="R914" s="239">
        <f>Q914*H914</f>
        <v>0</v>
      </c>
      <c r="S914" s="239">
        <v>0</v>
      </c>
      <c r="T914" s="240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1" t="s">
        <v>317</v>
      </c>
      <c r="AT914" s="241" t="s">
        <v>204</v>
      </c>
      <c r="AU914" s="241" t="s">
        <v>82</v>
      </c>
      <c r="AY914" s="19" t="s">
        <v>202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9" t="s">
        <v>80</v>
      </c>
      <c r="BK914" s="242">
        <f>ROUND(I914*H914,2)</f>
        <v>0</v>
      </c>
      <c r="BL914" s="19" t="s">
        <v>317</v>
      </c>
      <c r="BM914" s="241" t="s">
        <v>3618</v>
      </c>
    </row>
    <row r="915" s="2" customFormat="1" ht="24.15" customHeight="1">
      <c r="A915" s="40"/>
      <c r="B915" s="41"/>
      <c r="C915" s="230" t="s">
        <v>1688</v>
      </c>
      <c r="D915" s="230" t="s">
        <v>204</v>
      </c>
      <c r="E915" s="231" t="s">
        <v>3619</v>
      </c>
      <c r="F915" s="232" t="s">
        <v>3620</v>
      </c>
      <c r="G915" s="233" t="s">
        <v>254</v>
      </c>
      <c r="H915" s="234">
        <v>21.460000000000001</v>
      </c>
      <c r="I915" s="235"/>
      <c r="J915" s="236">
        <f>ROUND(I915*H915,2)</f>
        <v>0</v>
      </c>
      <c r="K915" s="232" t="s">
        <v>208</v>
      </c>
      <c r="L915" s="46"/>
      <c r="M915" s="237" t="s">
        <v>1</v>
      </c>
      <c r="N915" s="238" t="s">
        <v>38</v>
      </c>
      <c r="O915" s="93"/>
      <c r="P915" s="239">
        <f>O915*H915</f>
        <v>0</v>
      </c>
      <c r="Q915" s="239">
        <v>0.00012766000000000001</v>
      </c>
      <c r="R915" s="239">
        <f>Q915*H915</f>
        <v>0.0027395836000000001</v>
      </c>
      <c r="S915" s="239">
        <v>0</v>
      </c>
      <c r="T915" s="240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1" t="s">
        <v>317</v>
      </c>
      <c r="AT915" s="241" t="s">
        <v>204</v>
      </c>
      <c r="AU915" s="241" t="s">
        <v>82</v>
      </c>
      <c r="AY915" s="19" t="s">
        <v>202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9" t="s">
        <v>80</v>
      </c>
      <c r="BK915" s="242">
        <f>ROUND(I915*H915,2)</f>
        <v>0</v>
      </c>
      <c r="BL915" s="19" t="s">
        <v>317</v>
      </c>
      <c r="BM915" s="241" t="s">
        <v>3621</v>
      </c>
    </row>
    <row r="916" s="13" customFormat="1">
      <c r="A916" s="13"/>
      <c r="B916" s="243"/>
      <c r="C916" s="244"/>
      <c r="D916" s="245" t="s">
        <v>211</v>
      </c>
      <c r="E916" s="246" t="s">
        <v>1</v>
      </c>
      <c r="F916" s="247" t="s">
        <v>3340</v>
      </c>
      <c r="G916" s="244"/>
      <c r="H916" s="246" t="s">
        <v>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211</v>
      </c>
      <c r="AU916" s="253" t="s">
        <v>82</v>
      </c>
      <c r="AV916" s="13" t="s">
        <v>80</v>
      </c>
      <c r="AW916" s="13" t="s">
        <v>30</v>
      </c>
      <c r="AX916" s="13" t="s">
        <v>73</v>
      </c>
      <c r="AY916" s="253" t="s">
        <v>202</v>
      </c>
    </row>
    <row r="917" s="14" customFormat="1">
      <c r="A917" s="14"/>
      <c r="B917" s="254"/>
      <c r="C917" s="255"/>
      <c r="D917" s="245" t="s">
        <v>211</v>
      </c>
      <c r="E917" s="256" t="s">
        <v>1</v>
      </c>
      <c r="F917" s="257" t="s">
        <v>3341</v>
      </c>
      <c r="G917" s="255"/>
      <c r="H917" s="258">
        <v>11.32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4" t="s">
        <v>211</v>
      </c>
      <c r="AU917" s="264" t="s">
        <v>82</v>
      </c>
      <c r="AV917" s="14" t="s">
        <v>82</v>
      </c>
      <c r="AW917" s="14" t="s">
        <v>30</v>
      </c>
      <c r="AX917" s="14" t="s">
        <v>73</v>
      </c>
      <c r="AY917" s="264" t="s">
        <v>202</v>
      </c>
    </row>
    <row r="918" s="13" customFormat="1">
      <c r="A918" s="13"/>
      <c r="B918" s="243"/>
      <c r="C918" s="244"/>
      <c r="D918" s="245" t="s">
        <v>211</v>
      </c>
      <c r="E918" s="246" t="s">
        <v>1</v>
      </c>
      <c r="F918" s="247" t="s">
        <v>3342</v>
      </c>
      <c r="G918" s="244"/>
      <c r="H918" s="246" t="s">
        <v>1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211</v>
      </c>
      <c r="AU918" s="253" t="s">
        <v>82</v>
      </c>
      <c r="AV918" s="13" t="s">
        <v>80</v>
      </c>
      <c r="AW918" s="13" t="s">
        <v>30</v>
      </c>
      <c r="AX918" s="13" t="s">
        <v>73</v>
      </c>
      <c r="AY918" s="253" t="s">
        <v>202</v>
      </c>
    </row>
    <row r="919" s="14" customFormat="1">
      <c r="A919" s="14"/>
      <c r="B919" s="254"/>
      <c r="C919" s="255"/>
      <c r="D919" s="245" t="s">
        <v>211</v>
      </c>
      <c r="E919" s="256" t="s">
        <v>1</v>
      </c>
      <c r="F919" s="257" t="s">
        <v>3343</v>
      </c>
      <c r="G919" s="255"/>
      <c r="H919" s="258">
        <v>9.2400000000000002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4" t="s">
        <v>211</v>
      </c>
      <c r="AU919" s="264" t="s">
        <v>82</v>
      </c>
      <c r="AV919" s="14" t="s">
        <v>82</v>
      </c>
      <c r="AW919" s="14" t="s">
        <v>30</v>
      </c>
      <c r="AX919" s="14" t="s">
        <v>73</v>
      </c>
      <c r="AY919" s="264" t="s">
        <v>202</v>
      </c>
    </row>
    <row r="920" s="13" customFormat="1">
      <c r="A920" s="13"/>
      <c r="B920" s="243"/>
      <c r="C920" s="244"/>
      <c r="D920" s="245" t="s">
        <v>211</v>
      </c>
      <c r="E920" s="246" t="s">
        <v>1</v>
      </c>
      <c r="F920" s="247" t="s">
        <v>3344</v>
      </c>
      <c r="G920" s="244"/>
      <c r="H920" s="246" t="s">
        <v>1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211</v>
      </c>
      <c r="AU920" s="253" t="s">
        <v>82</v>
      </c>
      <c r="AV920" s="13" t="s">
        <v>80</v>
      </c>
      <c r="AW920" s="13" t="s">
        <v>30</v>
      </c>
      <c r="AX920" s="13" t="s">
        <v>73</v>
      </c>
      <c r="AY920" s="253" t="s">
        <v>202</v>
      </c>
    </row>
    <row r="921" s="14" customFormat="1">
      <c r="A921" s="14"/>
      <c r="B921" s="254"/>
      <c r="C921" s="255"/>
      <c r="D921" s="245" t="s">
        <v>211</v>
      </c>
      <c r="E921" s="256" t="s">
        <v>1</v>
      </c>
      <c r="F921" s="257" t="s">
        <v>3345</v>
      </c>
      <c r="G921" s="255"/>
      <c r="H921" s="258">
        <v>0.90000000000000002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4" t="s">
        <v>211</v>
      </c>
      <c r="AU921" s="264" t="s">
        <v>82</v>
      </c>
      <c r="AV921" s="14" t="s">
        <v>82</v>
      </c>
      <c r="AW921" s="14" t="s">
        <v>30</v>
      </c>
      <c r="AX921" s="14" t="s">
        <v>73</v>
      </c>
      <c r="AY921" s="264" t="s">
        <v>202</v>
      </c>
    </row>
    <row r="922" s="15" customFormat="1">
      <c r="A922" s="15"/>
      <c r="B922" s="265"/>
      <c r="C922" s="266"/>
      <c r="D922" s="245" t="s">
        <v>211</v>
      </c>
      <c r="E922" s="267" t="s">
        <v>1</v>
      </c>
      <c r="F922" s="268" t="s">
        <v>222</v>
      </c>
      <c r="G922" s="266"/>
      <c r="H922" s="269">
        <v>21.460000000000001</v>
      </c>
      <c r="I922" s="270"/>
      <c r="J922" s="266"/>
      <c r="K922" s="266"/>
      <c r="L922" s="271"/>
      <c r="M922" s="272"/>
      <c r="N922" s="273"/>
      <c r="O922" s="273"/>
      <c r="P922" s="273"/>
      <c r="Q922" s="273"/>
      <c r="R922" s="273"/>
      <c r="S922" s="273"/>
      <c r="T922" s="27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5" t="s">
        <v>211</v>
      </c>
      <c r="AU922" s="275" t="s">
        <v>82</v>
      </c>
      <c r="AV922" s="15" t="s">
        <v>209</v>
      </c>
      <c r="AW922" s="15" t="s">
        <v>30</v>
      </c>
      <c r="AX922" s="15" t="s">
        <v>80</v>
      </c>
      <c r="AY922" s="275" t="s">
        <v>202</v>
      </c>
    </row>
    <row r="923" s="2" customFormat="1" ht="24.15" customHeight="1">
      <c r="A923" s="40"/>
      <c r="B923" s="41"/>
      <c r="C923" s="230" t="s">
        <v>1693</v>
      </c>
      <c r="D923" s="230" t="s">
        <v>204</v>
      </c>
      <c r="E923" s="231" t="s">
        <v>3622</v>
      </c>
      <c r="F923" s="232" t="s">
        <v>3623</v>
      </c>
      <c r="G923" s="233" t="s">
        <v>254</v>
      </c>
      <c r="H923" s="234">
        <v>21.460000000000001</v>
      </c>
      <c r="I923" s="235"/>
      <c r="J923" s="236">
        <f>ROUND(I923*H923,2)</f>
        <v>0</v>
      </c>
      <c r="K923" s="232" t="s">
        <v>208</v>
      </c>
      <c r="L923" s="46"/>
      <c r="M923" s="237" t="s">
        <v>1</v>
      </c>
      <c r="N923" s="238" t="s">
        <v>38</v>
      </c>
      <c r="O923" s="93"/>
      <c r="P923" s="239">
        <f>O923*H923</f>
        <v>0</v>
      </c>
      <c r="Q923" s="239">
        <v>0.00012305000000000001</v>
      </c>
      <c r="R923" s="239">
        <f>Q923*H923</f>
        <v>0.0026406530000000002</v>
      </c>
      <c r="S923" s="239">
        <v>0</v>
      </c>
      <c r="T923" s="240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1" t="s">
        <v>317</v>
      </c>
      <c r="AT923" s="241" t="s">
        <v>204</v>
      </c>
      <c r="AU923" s="241" t="s">
        <v>82</v>
      </c>
      <c r="AY923" s="19" t="s">
        <v>202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9" t="s">
        <v>80</v>
      </c>
      <c r="BK923" s="242">
        <f>ROUND(I923*H923,2)</f>
        <v>0</v>
      </c>
      <c r="BL923" s="19" t="s">
        <v>317</v>
      </c>
      <c r="BM923" s="241" t="s">
        <v>3624</v>
      </c>
    </row>
    <row r="924" s="2" customFormat="1" ht="21.75" customHeight="1">
      <c r="A924" s="40"/>
      <c r="B924" s="41"/>
      <c r="C924" s="230" t="s">
        <v>1697</v>
      </c>
      <c r="D924" s="230" t="s">
        <v>204</v>
      </c>
      <c r="E924" s="231" t="s">
        <v>3625</v>
      </c>
      <c r="F924" s="232" t="s">
        <v>3626</v>
      </c>
      <c r="G924" s="233" t="s">
        <v>254</v>
      </c>
      <c r="H924" s="234">
        <v>138.899</v>
      </c>
      <c r="I924" s="235"/>
      <c r="J924" s="236">
        <f>ROUND(I924*H924,2)</f>
        <v>0</v>
      </c>
      <c r="K924" s="232" t="s">
        <v>208</v>
      </c>
      <c r="L924" s="46"/>
      <c r="M924" s="237" t="s">
        <v>1</v>
      </c>
      <c r="N924" s="238" t="s">
        <v>38</v>
      </c>
      <c r="O924" s="93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1" t="s">
        <v>317</v>
      </c>
      <c r="AT924" s="241" t="s">
        <v>204</v>
      </c>
      <c r="AU924" s="241" t="s">
        <v>82</v>
      </c>
      <c r="AY924" s="19" t="s">
        <v>202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9" t="s">
        <v>80</v>
      </c>
      <c r="BK924" s="242">
        <f>ROUND(I924*H924,2)</f>
        <v>0</v>
      </c>
      <c r="BL924" s="19" t="s">
        <v>317</v>
      </c>
      <c r="BM924" s="241" t="s">
        <v>3627</v>
      </c>
    </row>
    <row r="925" s="13" customFormat="1">
      <c r="A925" s="13"/>
      <c r="B925" s="243"/>
      <c r="C925" s="244"/>
      <c r="D925" s="245" t="s">
        <v>211</v>
      </c>
      <c r="E925" s="246" t="s">
        <v>1</v>
      </c>
      <c r="F925" s="247" t="s">
        <v>3291</v>
      </c>
      <c r="G925" s="244"/>
      <c r="H925" s="246" t="s">
        <v>1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211</v>
      </c>
      <c r="AU925" s="253" t="s">
        <v>82</v>
      </c>
      <c r="AV925" s="13" t="s">
        <v>80</v>
      </c>
      <c r="AW925" s="13" t="s">
        <v>30</v>
      </c>
      <c r="AX925" s="13" t="s">
        <v>73</v>
      </c>
      <c r="AY925" s="253" t="s">
        <v>202</v>
      </c>
    </row>
    <row r="926" s="14" customFormat="1">
      <c r="A926" s="14"/>
      <c r="B926" s="254"/>
      <c r="C926" s="255"/>
      <c r="D926" s="245" t="s">
        <v>211</v>
      </c>
      <c r="E926" s="256" t="s">
        <v>1</v>
      </c>
      <c r="F926" s="257" t="s">
        <v>3628</v>
      </c>
      <c r="G926" s="255"/>
      <c r="H926" s="258">
        <v>4.2350000000000003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4" t="s">
        <v>211</v>
      </c>
      <c r="AU926" s="264" t="s">
        <v>82</v>
      </c>
      <c r="AV926" s="14" t="s">
        <v>82</v>
      </c>
      <c r="AW926" s="14" t="s">
        <v>30</v>
      </c>
      <c r="AX926" s="14" t="s">
        <v>73</v>
      </c>
      <c r="AY926" s="264" t="s">
        <v>202</v>
      </c>
    </row>
    <row r="927" s="13" customFormat="1">
      <c r="A927" s="13"/>
      <c r="B927" s="243"/>
      <c r="C927" s="244"/>
      <c r="D927" s="245" t="s">
        <v>211</v>
      </c>
      <c r="E927" s="246" t="s">
        <v>1</v>
      </c>
      <c r="F927" s="247" t="s">
        <v>3293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211</v>
      </c>
      <c r="AU927" s="253" t="s">
        <v>82</v>
      </c>
      <c r="AV927" s="13" t="s">
        <v>80</v>
      </c>
      <c r="AW927" s="13" t="s">
        <v>30</v>
      </c>
      <c r="AX927" s="13" t="s">
        <v>73</v>
      </c>
      <c r="AY927" s="253" t="s">
        <v>202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3629</v>
      </c>
      <c r="G928" s="255"/>
      <c r="H928" s="258">
        <v>8.3339999999999996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73</v>
      </c>
      <c r="AY928" s="264" t="s">
        <v>202</v>
      </c>
    </row>
    <row r="929" s="13" customFormat="1">
      <c r="A929" s="13"/>
      <c r="B929" s="243"/>
      <c r="C929" s="244"/>
      <c r="D929" s="245" t="s">
        <v>211</v>
      </c>
      <c r="E929" s="246" t="s">
        <v>1</v>
      </c>
      <c r="F929" s="247" t="s">
        <v>3300</v>
      </c>
      <c r="G929" s="244"/>
      <c r="H929" s="246" t="s">
        <v>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211</v>
      </c>
      <c r="AU929" s="253" t="s">
        <v>82</v>
      </c>
      <c r="AV929" s="13" t="s">
        <v>80</v>
      </c>
      <c r="AW929" s="13" t="s">
        <v>30</v>
      </c>
      <c r="AX929" s="13" t="s">
        <v>73</v>
      </c>
      <c r="AY929" s="253" t="s">
        <v>202</v>
      </c>
    </row>
    <row r="930" s="14" customFormat="1">
      <c r="A930" s="14"/>
      <c r="B930" s="254"/>
      <c r="C930" s="255"/>
      <c r="D930" s="245" t="s">
        <v>211</v>
      </c>
      <c r="E930" s="256" t="s">
        <v>1</v>
      </c>
      <c r="F930" s="257" t="s">
        <v>3630</v>
      </c>
      <c r="G930" s="255"/>
      <c r="H930" s="258">
        <v>80.953999999999994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4" t="s">
        <v>211</v>
      </c>
      <c r="AU930" s="264" t="s">
        <v>82</v>
      </c>
      <c r="AV930" s="14" t="s">
        <v>82</v>
      </c>
      <c r="AW930" s="14" t="s">
        <v>30</v>
      </c>
      <c r="AX930" s="14" t="s">
        <v>73</v>
      </c>
      <c r="AY930" s="264" t="s">
        <v>202</v>
      </c>
    </row>
    <row r="931" s="13" customFormat="1">
      <c r="A931" s="13"/>
      <c r="B931" s="243"/>
      <c r="C931" s="244"/>
      <c r="D931" s="245" t="s">
        <v>211</v>
      </c>
      <c r="E931" s="246" t="s">
        <v>1</v>
      </c>
      <c r="F931" s="247" t="s">
        <v>3302</v>
      </c>
      <c r="G931" s="244"/>
      <c r="H931" s="246" t="s">
        <v>1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211</v>
      </c>
      <c r="AU931" s="253" t="s">
        <v>82</v>
      </c>
      <c r="AV931" s="13" t="s">
        <v>80</v>
      </c>
      <c r="AW931" s="13" t="s">
        <v>30</v>
      </c>
      <c r="AX931" s="13" t="s">
        <v>73</v>
      </c>
      <c r="AY931" s="253" t="s">
        <v>202</v>
      </c>
    </row>
    <row r="932" s="14" customFormat="1">
      <c r="A932" s="14"/>
      <c r="B932" s="254"/>
      <c r="C932" s="255"/>
      <c r="D932" s="245" t="s">
        <v>211</v>
      </c>
      <c r="E932" s="256" t="s">
        <v>1</v>
      </c>
      <c r="F932" s="257" t="s">
        <v>3631</v>
      </c>
      <c r="G932" s="255"/>
      <c r="H932" s="258">
        <v>24.076000000000001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211</v>
      </c>
      <c r="AU932" s="264" t="s">
        <v>82</v>
      </c>
      <c r="AV932" s="14" t="s">
        <v>82</v>
      </c>
      <c r="AW932" s="14" t="s">
        <v>30</v>
      </c>
      <c r="AX932" s="14" t="s">
        <v>73</v>
      </c>
      <c r="AY932" s="264" t="s">
        <v>202</v>
      </c>
    </row>
    <row r="933" s="13" customFormat="1">
      <c r="A933" s="13"/>
      <c r="B933" s="243"/>
      <c r="C933" s="244"/>
      <c r="D933" s="245" t="s">
        <v>211</v>
      </c>
      <c r="E933" s="246" t="s">
        <v>1</v>
      </c>
      <c r="F933" s="247" t="s">
        <v>3308</v>
      </c>
      <c r="G933" s="244"/>
      <c r="H933" s="246" t="s">
        <v>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3" t="s">
        <v>211</v>
      </c>
      <c r="AU933" s="253" t="s">
        <v>82</v>
      </c>
      <c r="AV933" s="13" t="s">
        <v>80</v>
      </c>
      <c r="AW933" s="13" t="s">
        <v>30</v>
      </c>
      <c r="AX933" s="13" t="s">
        <v>73</v>
      </c>
      <c r="AY933" s="253" t="s">
        <v>202</v>
      </c>
    </row>
    <row r="934" s="14" customFormat="1">
      <c r="A934" s="14"/>
      <c r="B934" s="254"/>
      <c r="C934" s="255"/>
      <c r="D934" s="245" t="s">
        <v>211</v>
      </c>
      <c r="E934" s="256" t="s">
        <v>1</v>
      </c>
      <c r="F934" s="257" t="s">
        <v>3632</v>
      </c>
      <c r="G934" s="255"/>
      <c r="H934" s="258">
        <v>1.5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211</v>
      </c>
      <c r="AU934" s="264" t="s">
        <v>82</v>
      </c>
      <c r="AV934" s="14" t="s">
        <v>82</v>
      </c>
      <c r="AW934" s="14" t="s">
        <v>30</v>
      </c>
      <c r="AX934" s="14" t="s">
        <v>73</v>
      </c>
      <c r="AY934" s="264" t="s">
        <v>202</v>
      </c>
    </row>
    <row r="935" s="13" customFormat="1">
      <c r="A935" s="13"/>
      <c r="B935" s="243"/>
      <c r="C935" s="244"/>
      <c r="D935" s="245" t="s">
        <v>211</v>
      </c>
      <c r="E935" s="246" t="s">
        <v>1</v>
      </c>
      <c r="F935" s="247" t="s">
        <v>3304</v>
      </c>
      <c r="G935" s="244"/>
      <c r="H935" s="246" t="s">
        <v>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211</v>
      </c>
      <c r="AU935" s="253" t="s">
        <v>82</v>
      </c>
      <c r="AV935" s="13" t="s">
        <v>80</v>
      </c>
      <c r="AW935" s="13" t="s">
        <v>30</v>
      </c>
      <c r="AX935" s="13" t="s">
        <v>73</v>
      </c>
      <c r="AY935" s="253" t="s">
        <v>202</v>
      </c>
    </row>
    <row r="936" s="14" customFormat="1">
      <c r="A936" s="14"/>
      <c r="B936" s="254"/>
      <c r="C936" s="255"/>
      <c r="D936" s="245" t="s">
        <v>211</v>
      </c>
      <c r="E936" s="256" t="s">
        <v>1</v>
      </c>
      <c r="F936" s="257" t="s">
        <v>3633</v>
      </c>
      <c r="G936" s="255"/>
      <c r="H936" s="258">
        <v>13.199999999999999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4" t="s">
        <v>211</v>
      </c>
      <c r="AU936" s="264" t="s">
        <v>82</v>
      </c>
      <c r="AV936" s="14" t="s">
        <v>82</v>
      </c>
      <c r="AW936" s="14" t="s">
        <v>30</v>
      </c>
      <c r="AX936" s="14" t="s">
        <v>73</v>
      </c>
      <c r="AY936" s="264" t="s">
        <v>202</v>
      </c>
    </row>
    <row r="937" s="13" customFormat="1">
      <c r="A937" s="13"/>
      <c r="B937" s="243"/>
      <c r="C937" s="244"/>
      <c r="D937" s="245" t="s">
        <v>211</v>
      </c>
      <c r="E937" s="246" t="s">
        <v>1</v>
      </c>
      <c r="F937" s="247" t="s">
        <v>3306</v>
      </c>
      <c r="G937" s="244"/>
      <c r="H937" s="246" t="s">
        <v>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211</v>
      </c>
      <c r="AU937" s="253" t="s">
        <v>82</v>
      </c>
      <c r="AV937" s="13" t="s">
        <v>80</v>
      </c>
      <c r="AW937" s="13" t="s">
        <v>30</v>
      </c>
      <c r="AX937" s="13" t="s">
        <v>73</v>
      </c>
      <c r="AY937" s="253" t="s">
        <v>202</v>
      </c>
    </row>
    <row r="938" s="14" customFormat="1">
      <c r="A938" s="14"/>
      <c r="B938" s="254"/>
      <c r="C938" s="255"/>
      <c r="D938" s="245" t="s">
        <v>211</v>
      </c>
      <c r="E938" s="256" t="s">
        <v>1</v>
      </c>
      <c r="F938" s="257" t="s">
        <v>3634</v>
      </c>
      <c r="G938" s="255"/>
      <c r="H938" s="258">
        <v>6.5999999999999996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4" t="s">
        <v>211</v>
      </c>
      <c r="AU938" s="264" t="s">
        <v>82</v>
      </c>
      <c r="AV938" s="14" t="s">
        <v>82</v>
      </c>
      <c r="AW938" s="14" t="s">
        <v>30</v>
      </c>
      <c r="AX938" s="14" t="s">
        <v>73</v>
      </c>
      <c r="AY938" s="264" t="s">
        <v>202</v>
      </c>
    </row>
    <row r="939" s="15" customFormat="1">
      <c r="A939" s="15"/>
      <c r="B939" s="265"/>
      <c r="C939" s="266"/>
      <c r="D939" s="245" t="s">
        <v>211</v>
      </c>
      <c r="E939" s="267" t="s">
        <v>1</v>
      </c>
      <c r="F939" s="268" t="s">
        <v>222</v>
      </c>
      <c r="G939" s="266"/>
      <c r="H939" s="269">
        <v>138.89899999999997</v>
      </c>
      <c r="I939" s="270"/>
      <c r="J939" s="266"/>
      <c r="K939" s="266"/>
      <c r="L939" s="271"/>
      <c r="M939" s="272"/>
      <c r="N939" s="273"/>
      <c r="O939" s="273"/>
      <c r="P939" s="273"/>
      <c r="Q939" s="273"/>
      <c r="R939" s="273"/>
      <c r="S939" s="273"/>
      <c r="T939" s="27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5" t="s">
        <v>211</v>
      </c>
      <c r="AU939" s="275" t="s">
        <v>82</v>
      </c>
      <c r="AV939" s="15" t="s">
        <v>209</v>
      </c>
      <c r="AW939" s="15" t="s">
        <v>30</v>
      </c>
      <c r="AX939" s="15" t="s">
        <v>80</v>
      </c>
      <c r="AY939" s="275" t="s">
        <v>202</v>
      </c>
    </row>
    <row r="940" s="2" customFormat="1" ht="24.15" customHeight="1">
      <c r="A940" s="40"/>
      <c r="B940" s="41"/>
      <c r="C940" s="230" t="s">
        <v>1702</v>
      </c>
      <c r="D940" s="230" t="s">
        <v>204</v>
      </c>
      <c r="E940" s="231" t="s">
        <v>3635</v>
      </c>
      <c r="F940" s="232" t="s">
        <v>3636</v>
      </c>
      <c r="G940" s="233" t="s">
        <v>254</v>
      </c>
      <c r="H940" s="234">
        <v>138.899</v>
      </c>
      <c r="I940" s="235"/>
      <c r="J940" s="236">
        <f>ROUND(I940*H940,2)</f>
        <v>0</v>
      </c>
      <c r="K940" s="232" t="s">
        <v>208</v>
      </c>
      <c r="L940" s="46"/>
      <c r="M940" s="237" t="s">
        <v>1</v>
      </c>
      <c r="N940" s="238" t="s">
        <v>38</v>
      </c>
      <c r="O940" s="93"/>
      <c r="P940" s="239">
        <f>O940*H940</f>
        <v>0</v>
      </c>
      <c r="Q940" s="239">
        <v>0.00021599999999999999</v>
      </c>
      <c r="R940" s="239">
        <f>Q940*H940</f>
        <v>0.030002183999999998</v>
      </c>
      <c r="S940" s="239">
        <v>0</v>
      </c>
      <c r="T940" s="240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1" t="s">
        <v>317</v>
      </c>
      <c r="AT940" s="241" t="s">
        <v>204</v>
      </c>
      <c r="AU940" s="241" t="s">
        <v>82</v>
      </c>
      <c r="AY940" s="19" t="s">
        <v>202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9" t="s">
        <v>80</v>
      </c>
      <c r="BK940" s="242">
        <f>ROUND(I940*H940,2)</f>
        <v>0</v>
      </c>
      <c r="BL940" s="19" t="s">
        <v>317</v>
      </c>
      <c r="BM940" s="241" t="s">
        <v>3637</v>
      </c>
    </row>
    <row r="941" s="2" customFormat="1" ht="16.5" customHeight="1">
      <c r="A941" s="40"/>
      <c r="B941" s="41"/>
      <c r="C941" s="230" t="s">
        <v>1708</v>
      </c>
      <c r="D941" s="230" t="s">
        <v>204</v>
      </c>
      <c r="E941" s="231" t="s">
        <v>3638</v>
      </c>
      <c r="F941" s="232" t="s">
        <v>3639</v>
      </c>
      <c r="G941" s="233" t="s">
        <v>254</v>
      </c>
      <c r="H941" s="234">
        <v>19.850999999999999</v>
      </c>
      <c r="I941" s="235"/>
      <c r="J941" s="236">
        <f>ROUND(I941*H941,2)</f>
        <v>0</v>
      </c>
      <c r="K941" s="232" t="s">
        <v>208</v>
      </c>
      <c r="L941" s="46"/>
      <c r="M941" s="237" t="s">
        <v>1</v>
      </c>
      <c r="N941" s="238" t="s">
        <v>38</v>
      </c>
      <c r="O941" s="93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1" t="s">
        <v>317</v>
      </c>
      <c r="AT941" s="241" t="s">
        <v>204</v>
      </c>
      <c r="AU941" s="241" t="s">
        <v>82</v>
      </c>
      <c r="AY941" s="19" t="s">
        <v>202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9" t="s">
        <v>80</v>
      </c>
      <c r="BK941" s="242">
        <f>ROUND(I941*H941,2)</f>
        <v>0</v>
      </c>
      <c r="BL941" s="19" t="s">
        <v>317</v>
      </c>
      <c r="BM941" s="241" t="s">
        <v>3640</v>
      </c>
    </row>
    <row r="942" s="2" customFormat="1" ht="16.5" customHeight="1">
      <c r="A942" s="40"/>
      <c r="B942" s="41"/>
      <c r="C942" s="230" t="s">
        <v>1721</v>
      </c>
      <c r="D942" s="230" t="s">
        <v>204</v>
      </c>
      <c r="E942" s="231" t="s">
        <v>3641</v>
      </c>
      <c r="F942" s="232" t="s">
        <v>3642</v>
      </c>
      <c r="G942" s="233" t="s">
        <v>254</v>
      </c>
      <c r="H942" s="234">
        <v>19.850999999999999</v>
      </c>
      <c r="I942" s="235"/>
      <c r="J942" s="236">
        <f>ROUND(I942*H942,2)</f>
        <v>0</v>
      </c>
      <c r="K942" s="232" t="s">
        <v>208</v>
      </c>
      <c r="L942" s="46"/>
      <c r="M942" s="237" t="s">
        <v>1</v>
      </c>
      <c r="N942" s="238" t="s">
        <v>38</v>
      </c>
      <c r="O942" s="93"/>
      <c r="P942" s="239">
        <f>O942*H942</f>
        <v>0</v>
      </c>
      <c r="Q942" s="239">
        <v>0.00024058749999999999</v>
      </c>
      <c r="R942" s="239">
        <f>Q942*H942</f>
        <v>0.0047759024624999995</v>
      </c>
      <c r="S942" s="239">
        <v>0</v>
      </c>
      <c r="T942" s="240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1" t="s">
        <v>317</v>
      </c>
      <c r="AT942" s="241" t="s">
        <v>204</v>
      </c>
      <c r="AU942" s="241" t="s">
        <v>82</v>
      </c>
      <c r="AY942" s="19" t="s">
        <v>202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9" t="s">
        <v>80</v>
      </c>
      <c r="BK942" s="242">
        <f>ROUND(I942*H942,2)</f>
        <v>0</v>
      </c>
      <c r="BL942" s="19" t="s">
        <v>317</v>
      </c>
      <c r="BM942" s="241" t="s">
        <v>3643</v>
      </c>
    </row>
    <row r="943" s="2" customFormat="1" ht="24.15" customHeight="1">
      <c r="A943" s="40"/>
      <c r="B943" s="41"/>
      <c r="C943" s="230" t="s">
        <v>1726</v>
      </c>
      <c r="D943" s="230" t="s">
        <v>204</v>
      </c>
      <c r="E943" s="231" t="s">
        <v>3644</v>
      </c>
      <c r="F943" s="232" t="s">
        <v>3645</v>
      </c>
      <c r="G943" s="233" t="s">
        <v>254</v>
      </c>
      <c r="H943" s="234">
        <v>8.0960000000000001</v>
      </c>
      <c r="I943" s="235"/>
      <c r="J943" s="236">
        <f>ROUND(I943*H943,2)</f>
        <v>0</v>
      </c>
      <c r="K943" s="232" t="s">
        <v>208</v>
      </c>
      <c r="L943" s="46"/>
      <c r="M943" s="237" t="s">
        <v>1</v>
      </c>
      <c r="N943" s="238" t="s">
        <v>38</v>
      </c>
      <c r="O943" s="93"/>
      <c r="P943" s="239">
        <f>O943*H943</f>
        <v>0</v>
      </c>
      <c r="Q943" s="239">
        <v>0.00013999999999999999</v>
      </c>
      <c r="R943" s="239">
        <f>Q943*H943</f>
        <v>0.0011334399999999999</v>
      </c>
      <c r="S943" s="239">
        <v>0</v>
      </c>
      <c r="T943" s="24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1" t="s">
        <v>317</v>
      </c>
      <c r="AT943" s="241" t="s">
        <v>204</v>
      </c>
      <c r="AU943" s="241" t="s">
        <v>82</v>
      </c>
      <c r="AY943" s="19" t="s">
        <v>202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9" t="s">
        <v>80</v>
      </c>
      <c r="BK943" s="242">
        <f>ROUND(I943*H943,2)</f>
        <v>0</v>
      </c>
      <c r="BL943" s="19" t="s">
        <v>317</v>
      </c>
      <c r="BM943" s="241" t="s">
        <v>3646</v>
      </c>
    </row>
    <row r="944" s="2" customFormat="1" ht="24.15" customHeight="1">
      <c r="A944" s="40"/>
      <c r="B944" s="41"/>
      <c r="C944" s="230" t="s">
        <v>1741</v>
      </c>
      <c r="D944" s="230" t="s">
        <v>204</v>
      </c>
      <c r="E944" s="231" t="s">
        <v>3647</v>
      </c>
      <c r="F944" s="232" t="s">
        <v>3648</v>
      </c>
      <c r="G944" s="233" t="s">
        <v>254</v>
      </c>
      <c r="H944" s="234">
        <v>8.0960000000000001</v>
      </c>
      <c r="I944" s="235"/>
      <c r="J944" s="236">
        <f>ROUND(I944*H944,2)</f>
        <v>0</v>
      </c>
      <c r="K944" s="232" t="s">
        <v>208</v>
      </c>
      <c r="L944" s="46"/>
      <c r="M944" s="237" t="s">
        <v>1</v>
      </c>
      <c r="N944" s="238" t="s">
        <v>38</v>
      </c>
      <c r="O944" s="93"/>
      <c r="P944" s="239">
        <f>O944*H944</f>
        <v>0</v>
      </c>
      <c r="Q944" s="239">
        <v>0.00072480000000000005</v>
      </c>
      <c r="R944" s="239">
        <f>Q944*H944</f>
        <v>0.0058679808000000003</v>
      </c>
      <c r="S944" s="239">
        <v>0</v>
      </c>
      <c r="T944" s="24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1" t="s">
        <v>317</v>
      </c>
      <c r="AT944" s="241" t="s">
        <v>204</v>
      </c>
      <c r="AU944" s="241" t="s">
        <v>82</v>
      </c>
      <c r="AY944" s="19" t="s">
        <v>202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9" t="s">
        <v>80</v>
      </c>
      <c r="BK944" s="242">
        <f>ROUND(I944*H944,2)</f>
        <v>0</v>
      </c>
      <c r="BL944" s="19" t="s">
        <v>317</v>
      </c>
      <c r="BM944" s="241" t="s">
        <v>3649</v>
      </c>
    </row>
    <row r="945" s="12" customFormat="1" ht="22.8" customHeight="1">
      <c r="A945" s="12"/>
      <c r="B945" s="214"/>
      <c r="C945" s="215"/>
      <c r="D945" s="216" t="s">
        <v>72</v>
      </c>
      <c r="E945" s="228" t="s">
        <v>2705</v>
      </c>
      <c r="F945" s="228" t="s">
        <v>2706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SUM(P946:P955)</f>
        <v>0</v>
      </c>
      <c r="Q945" s="222"/>
      <c r="R945" s="223">
        <f>SUM(R946:R955)</f>
        <v>0.033205950000000005</v>
      </c>
      <c r="S945" s="222"/>
      <c r="T945" s="224">
        <f>SUM(T946:T955)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82</v>
      </c>
      <c r="AT945" s="226" t="s">
        <v>72</v>
      </c>
      <c r="AU945" s="226" t="s">
        <v>80</v>
      </c>
      <c r="AY945" s="225" t="s">
        <v>202</v>
      </c>
      <c r="BK945" s="227">
        <f>SUM(BK946:BK955)</f>
        <v>0</v>
      </c>
    </row>
    <row r="946" s="2" customFormat="1" ht="24.15" customHeight="1">
      <c r="A946" s="40"/>
      <c r="B946" s="41"/>
      <c r="C946" s="230" t="s">
        <v>1747</v>
      </c>
      <c r="D946" s="230" t="s">
        <v>204</v>
      </c>
      <c r="E946" s="231" t="s">
        <v>3650</v>
      </c>
      <c r="F946" s="232" t="s">
        <v>3651</v>
      </c>
      <c r="G946" s="233" t="s">
        <v>254</v>
      </c>
      <c r="H946" s="234">
        <v>68.325000000000003</v>
      </c>
      <c r="I946" s="235"/>
      <c r="J946" s="236">
        <f>ROUND(I946*H946,2)</f>
        <v>0</v>
      </c>
      <c r="K946" s="232" t="s">
        <v>208</v>
      </c>
      <c r="L946" s="46"/>
      <c r="M946" s="237" t="s">
        <v>1</v>
      </c>
      <c r="N946" s="238" t="s">
        <v>38</v>
      </c>
      <c r="O946" s="93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1" t="s">
        <v>317</v>
      </c>
      <c r="AT946" s="241" t="s">
        <v>204</v>
      </c>
      <c r="AU946" s="241" t="s">
        <v>82</v>
      </c>
      <c r="AY946" s="19" t="s">
        <v>202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9" t="s">
        <v>80</v>
      </c>
      <c r="BK946" s="242">
        <f>ROUND(I946*H946,2)</f>
        <v>0</v>
      </c>
      <c r="BL946" s="19" t="s">
        <v>317</v>
      </c>
      <c r="BM946" s="241" t="s">
        <v>3652</v>
      </c>
    </row>
    <row r="947" s="2" customFormat="1" ht="21.75" customHeight="1">
      <c r="A947" s="40"/>
      <c r="B947" s="41"/>
      <c r="C947" s="230" t="s">
        <v>1750</v>
      </c>
      <c r="D947" s="230" t="s">
        <v>204</v>
      </c>
      <c r="E947" s="231" t="s">
        <v>3653</v>
      </c>
      <c r="F947" s="232" t="s">
        <v>3654</v>
      </c>
      <c r="G947" s="233" t="s">
        <v>254</v>
      </c>
      <c r="H947" s="234">
        <v>16.254999999999999</v>
      </c>
      <c r="I947" s="235"/>
      <c r="J947" s="236">
        <f>ROUND(I947*H947,2)</f>
        <v>0</v>
      </c>
      <c r="K947" s="232" t="s">
        <v>208</v>
      </c>
      <c r="L947" s="46"/>
      <c r="M947" s="237" t="s">
        <v>1</v>
      </c>
      <c r="N947" s="238" t="s">
        <v>38</v>
      </c>
      <c r="O947" s="93"/>
      <c r="P947" s="239">
        <f>O947*H947</f>
        <v>0</v>
      </c>
      <c r="Q947" s="239">
        <v>0</v>
      </c>
      <c r="R947" s="239">
        <f>Q947*H947</f>
        <v>0</v>
      </c>
      <c r="S947" s="239">
        <v>0</v>
      </c>
      <c r="T947" s="240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1" t="s">
        <v>317</v>
      </c>
      <c r="AT947" s="241" t="s">
        <v>204</v>
      </c>
      <c r="AU947" s="241" t="s">
        <v>82</v>
      </c>
      <c r="AY947" s="19" t="s">
        <v>202</v>
      </c>
      <c r="BE947" s="242">
        <f>IF(N947="základní",J947,0)</f>
        <v>0</v>
      </c>
      <c r="BF947" s="242">
        <f>IF(N947="snížená",J947,0)</f>
        <v>0</v>
      </c>
      <c r="BG947" s="242">
        <f>IF(N947="zákl. přenesená",J947,0)</f>
        <v>0</v>
      </c>
      <c r="BH947" s="242">
        <f>IF(N947="sníž. přenesená",J947,0)</f>
        <v>0</v>
      </c>
      <c r="BI947" s="242">
        <f>IF(N947="nulová",J947,0)</f>
        <v>0</v>
      </c>
      <c r="BJ947" s="19" t="s">
        <v>80</v>
      </c>
      <c r="BK947" s="242">
        <f>ROUND(I947*H947,2)</f>
        <v>0</v>
      </c>
      <c r="BL947" s="19" t="s">
        <v>317</v>
      </c>
      <c r="BM947" s="241" t="s">
        <v>3655</v>
      </c>
    </row>
    <row r="948" s="13" customFormat="1">
      <c r="A948" s="13"/>
      <c r="B948" s="243"/>
      <c r="C948" s="244"/>
      <c r="D948" s="245" t="s">
        <v>211</v>
      </c>
      <c r="E948" s="246" t="s">
        <v>1</v>
      </c>
      <c r="F948" s="247" t="s">
        <v>3098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211</v>
      </c>
      <c r="AU948" s="253" t="s">
        <v>82</v>
      </c>
      <c r="AV948" s="13" t="s">
        <v>80</v>
      </c>
      <c r="AW948" s="13" t="s">
        <v>30</v>
      </c>
      <c r="AX948" s="13" t="s">
        <v>73</v>
      </c>
      <c r="AY948" s="253" t="s">
        <v>202</v>
      </c>
    </row>
    <row r="949" s="14" customFormat="1">
      <c r="A949" s="14"/>
      <c r="B949" s="254"/>
      <c r="C949" s="255"/>
      <c r="D949" s="245" t="s">
        <v>211</v>
      </c>
      <c r="E949" s="256" t="s">
        <v>1</v>
      </c>
      <c r="F949" s="257" t="s">
        <v>3099</v>
      </c>
      <c r="G949" s="255"/>
      <c r="H949" s="258">
        <v>16.254999999999999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211</v>
      </c>
      <c r="AU949" s="264" t="s">
        <v>82</v>
      </c>
      <c r="AV949" s="14" t="s">
        <v>82</v>
      </c>
      <c r="AW949" s="14" t="s">
        <v>30</v>
      </c>
      <c r="AX949" s="14" t="s">
        <v>80</v>
      </c>
      <c r="AY949" s="264" t="s">
        <v>202</v>
      </c>
    </row>
    <row r="950" s="2" customFormat="1" ht="16.5" customHeight="1">
      <c r="A950" s="40"/>
      <c r="B950" s="41"/>
      <c r="C950" s="287" t="s">
        <v>1756</v>
      </c>
      <c r="D950" s="287" t="s">
        <v>534</v>
      </c>
      <c r="E950" s="288" t="s">
        <v>3656</v>
      </c>
      <c r="F950" s="289" t="s">
        <v>3657</v>
      </c>
      <c r="G950" s="290" t="s">
        <v>254</v>
      </c>
      <c r="H950" s="291">
        <v>17.068000000000001</v>
      </c>
      <c r="I950" s="292"/>
      <c r="J950" s="293">
        <f>ROUND(I950*H950,2)</f>
        <v>0</v>
      </c>
      <c r="K950" s="289" t="s">
        <v>612</v>
      </c>
      <c r="L950" s="294"/>
      <c r="M950" s="295" t="s">
        <v>1</v>
      </c>
      <c r="N950" s="296" t="s">
        <v>38</v>
      </c>
      <c r="O950" s="93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1" t="s">
        <v>442</v>
      </c>
      <c r="AT950" s="241" t="s">
        <v>534</v>
      </c>
      <c r="AU950" s="241" t="s">
        <v>82</v>
      </c>
      <c r="AY950" s="19" t="s">
        <v>202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9" t="s">
        <v>80</v>
      </c>
      <c r="BK950" s="242">
        <f>ROUND(I950*H950,2)</f>
        <v>0</v>
      </c>
      <c r="BL950" s="19" t="s">
        <v>317</v>
      </c>
      <c r="BM950" s="241" t="s">
        <v>3658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3659</v>
      </c>
      <c r="G951" s="255"/>
      <c r="H951" s="258">
        <v>17.068000000000001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80</v>
      </c>
      <c r="AY951" s="264" t="s">
        <v>202</v>
      </c>
    </row>
    <row r="952" s="2" customFormat="1" ht="24.15" customHeight="1">
      <c r="A952" s="40"/>
      <c r="B952" s="41"/>
      <c r="C952" s="230" t="s">
        <v>1762</v>
      </c>
      <c r="D952" s="230" t="s">
        <v>204</v>
      </c>
      <c r="E952" s="231" t="s">
        <v>3660</v>
      </c>
      <c r="F952" s="232" t="s">
        <v>3661</v>
      </c>
      <c r="G952" s="233" t="s">
        <v>254</v>
      </c>
      <c r="H952" s="234">
        <v>68.325000000000003</v>
      </c>
      <c r="I952" s="235"/>
      <c r="J952" s="236">
        <f>ROUND(I952*H952,2)</f>
        <v>0</v>
      </c>
      <c r="K952" s="232" t="s">
        <v>208</v>
      </c>
      <c r="L952" s="46"/>
      <c r="M952" s="237" t="s">
        <v>1</v>
      </c>
      <c r="N952" s="238" t="s">
        <v>38</v>
      </c>
      <c r="O952" s="93"/>
      <c r="P952" s="239">
        <f>O952*H952</f>
        <v>0</v>
      </c>
      <c r="Q952" s="239">
        <v>0.00020000000000000001</v>
      </c>
      <c r="R952" s="239">
        <f>Q952*H952</f>
        <v>0.013665000000000002</v>
      </c>
      <c r="S952" s="239">
        <v>0</v>
      </c>
      <c r="T952" s="240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1" t="s">
        <v>317</v>
      </c>
      <c r="AT952" s="241" t="s">
        <v>204</v>
      </c>
      <c r="AU952" s="241" t="s">
        <v>82</v>
      </c>
      <c r="AY952" s="19" t="s">
        <v>202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9" t="s">
        <v>80</v>
      </c>
      <c r="BK952" s="242">
        <f>ROUND(I952*H952,2)</f>
        <v>0</v>
      </c>
      <c r="BL952" s="19" t="s">
        <v>317</v>
      </c>
      <c r="BM952" s="241" t="s">
        <v>3662</v>
      </c>
    </row>
    <row r="953" s="2" customFormat="1" ht="24.15" customHeight="1">
      <c r="A953" s="40"/>
      <c r="B953" s="41"/>
      <c r="C953" s="230" t="s">
        <v>1767</v>
      </c>
      <c r="D953" s="230" t="s">
        <v>204</v>
      </c>
      <c r="E953" s="231" t="s">
        <v>2712</v>
      </c>
      <c r="F953" s="232" t="s">
        <v>2713</v>
      </c>
      <c r="G953" s="233" t="s">
        <v>254</v>
      </c>
      <c r="H953" s="234">
        <v>68.325000000000003</v>
      </c>
      <c r="I953" s="235"/>
      <c r="J953" s="236">
        <f>ROUND(I953*H953,2)</f>
        <v>0</v>
      </c>
      <c r="K953" s="232" t="s">
        <v>208</v>
      </c>
      <c r="L953" s="46"/>
      <c r="M953" s="237" t="s">
        <v>1</v>
      </c>
      <c r="N953" s="238" t="s">
        <v>38</v>
      </c>
      <c r="O953" s="93"/>
      <c r="P953" s="239">
        <f>O953*H953</f>
        <v>0</v>
      </c>
      <c r="Q953" s="239">
        <v>0.00028600000000000001</v>
      </c>
      <c r="R953" s="239">
        <f>Q953*H953</f>
        <v>0.019540950000000001</v>
      </c>
      <c r="S953" s="239">
        <v>0</v>
      </c>
      <c r="T953" s="24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1" t="s">
        <v>317</v>
      </c>
      <c r="AT953" s="241" t="s">
        <v>204</v>
      </c>
      <c r="AU953" s="241" t="s">
        <v>82</v>
      </c>
      <c r="AY953" s="19" t="s">
        <v>202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9" t="s">
        <v>80</v>
      </c>
      <c r="BK953" s="242">
        <f>ROUND(I953*H953,2)</f>
        <v>0</v>
      </c>
      <c r="BL953" s="19" t="s">
        <v>317</v>
      </c>
      <c r="BM953" s="241" t="s">
        <v>3663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3664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3665</v>
      </c>
      <c r="G955" s="255"/>
      <c r="H955" s="258">
        <v>68.325000000000003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80</v>
      </c>
      <c r="AY955" s="264" t="s">
        <v>202</v>
      </c>
    </row>
    <row r="956" s="12" customFormat="1" ht="25.92" customHeight="1">
      <c r="A956" s="12"/>
      <c r="B956" s="214"/>
      <c r="C956" s="215"/>
      <c r="D956" s="216" t="s">
        <v>72</v>
      </c>
      <c r="E956" s="217" t="s">
        <v>3666</v>
      </c>
      <c r="F956" s="217" t="s">
        <v>3667</v>
      </c>
      <c r="G956" s="215"/>
      <c r="H956" s="215"/>
      <c r="I956" s="218"/>
      <c r="J956" s="219">
        <f>BK956</f>
        <v>0</v>
      </c>
      <c r="K956" s="215"/>
      <c r="L956" s="220"/>
      <c r="M956" s="221"/>
      <c r="N956" s="222"/>
      <c r="O956" s="222"/>
      <c r="P956" s="223">
        <f>SUM(P957:P972)</f>
        <v>0</v>
      </c>
      <c r="Q956" s="222"/>
      <c r="R956" s="223">
        <f>SUM(R957:R972)</f>
        <v>0</v>
      </c>
      <c r="S956" s="222"/>
      <c r="T956" s="224">
        <f>SUM(T957:T972)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5" t="s">
        <v>209</v>
      </c>
      <c r="AT956" s="226" t="s">
        <v>72</v>
      </c>
      <c r="AU956" s="226" t="s">
        <v>73</v>
      </c>
      <c r="AY956" s="225" t="s">
        <v>202</v>
      </c>
      <c r="BK956" s="227">
        <f>SUM(BK957:BK972)</f>
        <v>0</v>
      </c>
    </row>
    <row r="957" s="2" customFormat="1" ht="33" customHeight="1">
      <c r="A957" s="40"/>
      <c r="B957" s="41"/>
      <c r="C957" s="230" t="s">
        <v>1772</v>
      </c>
      <c r="D957" s="230" t="s">
        <v>204</v>
      </c>
      <c r="E957" s="231" t="s">
        <v>3668</v>
      </c>
      <c r="F957" s="232" t="s">
        <v>3669</v>
      </c>
      <c r="G957" s="233" t="s">
        <v>466</v>
      </c>
      <c r="H957" s="234">
        <v>8</v>
      </c>
      <c r="I957" s="235"/>
      <c r="J957" s="236">
        <f>ROUND(I957*H957,2)</f>
        <v>0</v>
      </c>
      <c r="K957" s="232" t="s">
        <v>1</v>
      </c>
      <c r="L957" s="46"/>
      <c r="M957" s="237" t="s">
        <v>1</v>
      </c>
      <c r="N957" s="238" t="s">
        <v>38</v>
      </c>
      <c r="O957" s="93"/>
      <c r="P957" s="239">
        <f>O957*H957</f>
        <v>0</v>
      </c>
      <c r="Q957" s="239">
        <v>0</v>
      </c>
      <c r="R957" s="239">
        <f>Q957*H957</f>
        <v>0</v>
      </c>
      <c r="S957" s="239">
        <v>0</v>
      </c>
      <c r="T957" s="240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1" t="s">
        <v>3570</v>
      </c>
      <c r="AT957" s="241" t="s">
        <v>204</v>
      </c>
      <c r="AU957" s="241" t="s">
        <v>80</v>
      </c>
      <c r="AY957" s="19" t="s">
        <v>202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9" t="s">
        <v>80</v>
      </c>
      <c r="BK957" s="242">
        <f>ROUND(I957*H957,2)</f>
        <v>0</v>
      </c>
      <c r="BL957" s="19" t="s">
        <v>3570</v>
      </c>
      <c r="BM957" s="241" t="s">
        <v>3670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3668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80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270</v>
      </c>
      <c r="G959" s="255"/>
      <c r="H959" s="258">
        <v>8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80</v>
      </c>
      <c r="AV959" s="14" t="s">
        <v>82</v>
      </c>
      <c r="AW959" s="14" t="s">
        <v>30</v>
      </c>
      <c r="AX959" s="14" t="s">
        <v>80</v>
      </c>
      <c r="AY959" s="264" t="s">
        <v>202</v>
      </c>
    </row>
    <row r="960" s="2" customFormat="1" ht="37.8" customHeight="1">
      <c r="A960" s="40"/>
      <c r="B960" s="41"/>
      <c r="C960" s="230" t="s">
        <v>1777</v>
      </c>
      <c r="D960" s="230" t="s">
        <v>204</v>
      </c>
      <c r="E960" s="231" t="s">
        <v>3671</v>
      </c>
      <c r="F960" s="232" t="s">
        <v>3672</v>
      </c>
      <c r="G960" s="233" t="s">
        <v>466</v>
      </c>
      <c r="H960" s="234">
        <v>1</v>
      </c>
      <c r="I960" s="235"/>
      <c r="J960" s="236">
        <f>ROUND(I960*H960,2)</f>
        <v>0</v>
      </c>
      <c r="K960" s="232" t="s">
        <v>1</v>
      </c>
      <c r="L960" s="46"/>
      <c r="M960" s="237" t="s">
        <v>1</v>
      </c>
      <c r="N960" s="238" t="s">
        <v>38</v>
      </c>
      <c r="O960" s="93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1" t="s">
        <v>3570</v>
      </c>
      <c r="AT960" s="241" t="s">
        <v>204</v>
      </c>
      <c r="AU960" s="241" t="s">
        <v>80</v>
      </c>
      <c r="AY960" s="19" t="s">
        <v>202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9" t="s">
        <v>80</v>
      </c>
      <c r="BK960" s="242">
        <f>ROUND(I960*H960,2)</f>
        <v>0</v>
      </c>
      <c r="BL960" s="19" t="s">
        <v>3570</v>
      </c>
      <c r="BM960" s="241" t="s">
        <v>3673</v>
      </c>
    </row>
    <row r="961" s="13" customFormat="1">
      <c r="A961" s="13"/>
      <c r="B961" s="243"/>
      <c r="C961" s="244"/>
      <c r="D961" s="245" t="s">
        <v>211</v>
      </c>
      <c r="E961" s="246" t="s">
        <v>1</v>
      </c>
      <c r="F961" s="247" t="s">
        <v>3671</v>
      </c>
      <c r="G961" s="244"/>
      <c r="H961" s="246" t="s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211</v>
      </c>
      <c r="AU961" s="253" t="s">
        <v>80</v>
      </c>
      <c r="AV961" s="13" t="s">
        <v>80</v>
      </c>
      <c r="AW961" s="13" t="s">
        <v>30</v>
      </c>
      <c r="AX961" s="13" t="s">
        <v>73</v>
      </c>
      <c r="AY961" s="253" t="s">
        <v>202</v>
      </c>
    </row>
    <row r="962" s="14" customFormat="1">
      <c r="A962" s="14"/>
      <c r="B962" s="254"/>
      <c r="C962" s="255"/>
      <c r="D962" s="245" t="s">
        <v>211</v>
      </c>
      <c r="E962" s="256" t="s">
        <v>1</v>
      </c>
      <c r="F962" s="257" t="s">
        <v>80</v>
      </c>
      <c r="G962" s="255"/>
      <c r="H962" s="258">
        <v>1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211</v>
      </c>
      <c r="AU962" s="264" t="s">
        <v>80</v>
      </c>
      <c r="AV962" s="14" t="s">
        <v>82</v>
      </c>
      <c r="AW962" s="14" t="s">
        <v>30</v>
      </c>
      <c r="AX962" s="14" t="s">
        <v>80</v>
      </c>
      <c r="AY962" s="264" t="s">
        <v>202</v>
      </c>
    </row>
    <row r="963" s="2" customFormat="1" ht="33" customHeight="1">
      <c r="A963" s="40"/>
      <c r="B963" s="41"/>
      <c r="C963" s="230" t="s">
        <v>1782</v>
      </c>
      <c r="D963" s="230" t="s">
        <v>204</v>
      </c>
      <c r="E963" s="231" t="s">
        <v>3596</v>
      </c>
      <c r="F963" s="232" t="s">
        <v>3674</v>
      </c>
      <c r="G963" s="233" t="s">
        <v>466</v>
      </c>
      <c r="H963" s="234">
        <v>6</v>
      </c>
      <c r="I963" s="235"/>
      <c r="J963" s="236">
        <f>ROUND(I963*H963,2)</f>
        <v>0</v>
      </c>
      <c r="K963" s="232" t="s">
        <v>1</v>
      </c>
      <c r="L963" s="46"/>
      <c r="M963" s="237" t="s">
        <v>1</v>
      </c>
      <c r="N963" s="238" t="s">
        <v>38</v>
      </c>
      <c r="O963" s="93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1" t="s">
        <v>3570</v>
      </c>
      <c r="AT963" s="241" t="s">
        <v>204</v>
      </c>
      <c r="AU963" s="241" t="s">
        <v>80</v>
      </c>
      <c r="AY963" s="19" t="s">
        <v>202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9" t="s">
        <v>80</v>
      </c>
      <c r="BK963" s="242">
        <f>ROUND(I963*H963,2)</f>
        <v>0</v>
      </c>
      <c r="BL963" s="19" t="s">
        <v>3570</v>
      </c>
      <c r="BM963" s="241" t="s">
        <v>3675</v>
      </c>
    </row>
    <row r="964" s="13" customFormat="1">
      <c r="A964" s="13"/>
      <c r="B964" s="243"/>
      <c r="C964" s="244"/>
      <c r="D964" s="245" t="s">
        <v>211</v>
      </c>
      <c r="E964" s="246" t="s">
        <v>1</v>
      </c>
      <c r="F964" s="247" t="s">
        <v>3596</v>
      </c>
      <c r="G964" s="244"/>
      <c r="H964" s="246" t="s">
        <v>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211</v>
      </c>
      <c r="AU964" s="253" t="s">
        <v>80</v>
      </c>
      <c r="AV964" s="13" t="s">
        <v>80</v>
      </c>
      <c r="AW964" s="13" t="s">
        <v>30</v>
      </c>
      <c r="AX964" s="13" t="s">
        <v>73</v>
      </c>
      <c r="AY964" s="253" t="s">
        <v>202</v>
      </c>
    </row>
    <row r="965" s="14" customFormat="1">
      <c r="A965" s="14"/>
      <c r="B965" s="254"/>
      <c r="C965" s="255"/>
      <c r="D965" s="245" t="s">
        <v>211</v>
      </c>
      <c r="E965" s="256" t="s">
        <v>1</v>
      </c>
      <c r="F965" s="257" t="s">
        <v>258</v>
      </c>
      <c r="G965" s="255"/>
      <c r="H965" s="258">
        <v>6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4" t="s">
        <v>211</v>
      </c>
      <c r="AU965" s="264" t="s">
        <v>80</v>
      </c>
      <c r="AV965" s="14" t="s">
        <v>82</v>
      </c>
      <c r="AW965" s="14" t="s">
        <v>30</v>
      </c>
      <c r="AX965" s="14" t="s">
        <v>80</v>
      </c>
      <c r="AY965" s="264" t="s">
        <v>202</v>
      </c>
    </row>
    <row r="966" s="2" customFormat="1" ht="33" customHeight="1">
      <c r="A966" s="40"/>
      <c r="B966" s="41"/>
      <c r="C966" s="230" t="s">
        <v>1788</v>
      </c>
      <c r="D966" s="230" t="s">
        <v>204</v>
      </c>
      <c r="E966" s="231" t="s">
        <v>3281</v>
      </c>
      <c r="F966" s="232" t="s">
        <v>3676</v>
      </c>
      <c r="G966" s="233" t="s">
        <v>466</v>
      </c>
      <c r="H966" s="234">
        <v>1</v>
      </c>
      <c r="I966" s="235"/>
      <c r="J966" s="236">
        <f>ROUND(I966*H966,2)</f>
        <v>0</v>
      </c>
      <c r="K966" s="232" t="s">
        <v>1</v>
      </c>
      <c r="L966" s="46"/>
      <c r="M966" s="237" t="s">
        <v>1</v>
      </c>
      <c r="N966" s="238" t="s">
        <v>38</v>
      </c>
      <c r="O966" s="93"/>
      <c r="P966" s="239">
        <f>O966*H966</f>
        <v>0</v>
      </c>
      <c r="Q966" s="239">
        <v>0</v>
      </c>
      <c r="R966" s="239">
        <f>Q966*H966</f>
        <v>0</v>
      </c>
      <c r="S966" s="239">
        <v>0</v>
      </c>
      <c r="T966" s="240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1" t="s">
        <v>3570</v>
      </c>
      <c r="AT966" s="241" t="s">
        <v>204</v>
      </c>
      <c r="AU966" s="241" t="s">
        <v>80</v>
      </c>
      <c r="AY966" s="19" t="s">
        <v>202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9" t="s">
        <v>80</v>
      </c>
      <c r="BK966" s="242">
        <f>ROUND(I966*H966,2)</f>
        <v>0</v>
      </c>
      <c r="BL966" s="19" t="s">
        <v>3570</v>
      </c>
      <c r="BM966" s="241" t="s">
        <v>3677</v>
      </c>
    </row>
    <row r="967" s="13" customFormat="1">
      <c r="A967" s="13"/>
      <c r="B967" s="243"/>
      <c r="C967" s="244"/>
      <c r="D967" s="245" t="s">
        <v>211</v>
      </c>
      <c r="E967" s="246" t="s">
        <v>1</v>
      </c>
      <c r="F967" s="247" t="s">
        <v>3281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211</v>
      </c>
      <c r="AU967" s="253" t="s">
        <v>80</v>
      </c>
      <c r="AV967" s="13" t="s">
        <v>80</v>
      </c>
      <c r="AW967" s="13" t="s">
        <v>30</v>
      </c>
      <c r="AX967" s="13" t="s">
        <v>73</v>
      </c>
      <c r="AY967" s="253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3678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80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3" customFormat="1">
      <c r="A969" s="13"/>
      <c r="B969" s="243"/>
      <c r="C969" s="244"/>
      <c r="D969" s="245" t="s">
        <v>211</v>
      </c>
      <c r="E969" s="246" t="s">
        <v>1</v>
      </c>
      <c r="F969" s="247" t="s">
        <v>3679</v>
      </c>
      <c r="G969" s="244"/>
      <c r="H969" s="246" t="s">
        <v>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211</v>
      </c>
      <c r="AU969" s="253" t="s">
        <v>80</v>
      </c>
      <c r="AV969" s="13" t="s">
        <v>80</v>
      </c>
      <c r="AW969" s="13" t="s">
        <v>30</v>
      </c>
      <c r="AX969" s="13" t="s">
        <v>73</v>
      </c>
      <c r="AY969" s="253" t="s">
        <v>202</v>
      </c>
    </row>
    <row r="970" s="13" customFormat="1">
      <c r="A970" s="13"/>
      <c r="B970" s="243"/>
      <c r="C970" s="244"/>
      <c r="D970" s="245" t="s">
        <v>211</v>
      </c>
      <c r="E970" s="246" t="s">
        <v>1</v>
      </c>
      <c r="F970" s="247" t="s">
        <v>3680</v>
      </c>
      <c r="G970" s="244"/>
      <c r="H970" s="246" t="s">
        <v>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211</v>
      </c>
      <c r="AU970" s="253" t="s">
        <v>80</v>
      </c>
      <c r="AV970" s="13" t="s">
        <v>80</v>
      </c>
      <c r="AW970" s="13" t="s">
        <v>30</v>
      </c>
      <c r="AX970" s="13" t="s">
        <v>73</v>
      </c>
      <c r="AY970" s="253" t="s">
        <v>202</v>
      </c>
    </row>
    <row r="971" s="13" customFormat="1">
      <c r="A971" s="13"/>
      <c r="B971" s="243"/>
      <c r="C971" s="244"/>
      <c r="D971" s="245" t="s">
        <v>211</v>
      </c>
      <c r="E971" s="246" t="s">
        <v>1</v>
      </c>
      <c r="F971" s="247" t="s">
        <v>3681</v>
      </c>
      <c r="G971" s="244"/>
      <c r="H971" s="246" t="s">
        <v>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211</v>
      </c>
      <c r="AU971" s="253" t="s">
        <v>80</v>
      </c>
      <c r="AV971" s="13" t="s">
        <v>80</v>
      </c>
      <c r="AW971" s="13" t="s">
        <v>30</v>
      </c>
      <c r="AX971" s="13" t="s">
        <v>73</v>
      </c>
      <c r="AY971" s="253" t="s">
        <v>202</v>
      </c>
    </row>
    <row r="972" s="14" customFormat="1">
      <c r="A972" s="14"/>
      <c r="B972" s="254"/>
      <c r="C972" s="255"/>
      <c r="D972" s="245" t="s">
        <v>211</v>
      </c>
      <c r="E972" s="256" t="s">
        <v>1</v>
      </c>
      <c r="F972" s="257" t="s">
        <v>80</v>
      </c>
      <c r="G972" s="255"/>
      <c r="H972" s="258">
        <v>1</v>
      </c>
      <c r="I972" s="259"/>
      <c r="J972" s="255"/>
      <c r="K972" s="255"/>
      <c r="L972" s="260"/>
      <c r="M972" s="311"/>
      <c r="N972" s="312"/>
      <c r="O972" s="312"/>
      <c r="P972" s="312"/>
      <c r="Q972" s="312"/>
      <c r="R972" s="312"/>
      <c r="S972" s="312"/>
      <c r="T972" s="31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4" t="s">
        <v>211</v>
      </c>
      <c r="AU972" s="264" t="s">
        <v>80</v>
      </c>
      <c r="AV972" s="14" t="s">
        <v>82</v>
      </c>
      <c r="AW972" s="14" t="s">
        <v>30</v>
      </c>
      <c r="AX972" s="14" t="s">
        <v>80</v>
      </c>
      <c r="AY972" s="264" t="s">
        <v>202</v>
      </c>
    </row>
    <row r="973" s="2" customFormat="1" ht="6.96" customHeight="1">
      <c r="A973" s="40"/>
      <c r="B973" s="68"/>
      <c r="C973" s="69"/>
      <c r="D973" s="69"/>
      <c r="E973" s="69"/>
      <c r="F973" s="69"/>
      <c r="G973" s="69"/>
      <c r="H973" s="69"/>
      <c r="I973" s="69"/>
      <c r="J973" s="69"/>
      <c r="K973" s="69"/>
      <c r="L973" s="46"/>
      <c r="M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</sheetData>
  <sheetProtection sheet="1" autoFilter="0" formatColumns="0" formatRows="0" objects="1" scenarios="1" spinCount="100000" saltValue="bOGoOvRDvtCt8/QTasQt5A7p89sZyjvrHlQ01UT/oLgccOlChwugKvRpH2wLXf3M3rV3G0uN6yDtVAWwGQbtJA==" hashValue="C32TyfnbCEpP1U4O08srfYnid55yDdSvpYD8BTClRGOAJjRINBsdWxj62bgK/GOY8JKq0FQkBgeK6tLpPPdSVg==" algorithmName="SHA-512" password="CC35"/>
  <autoFilter ref="C148:K9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3682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ROUND((SUM(BE133:BE181)),  2)</f>
        <v>0</v>
      </c>
      <c r="G37" s="40"/>
      <c r="H37" s="40"/>
      <c r="I37" s="167">
        <v>0.20999999999999999</v>
      </c>
      <c r="J37" s="166">
        <f>ROUND(((SUM(BE133:BE181))*I37),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ROUND((SUM(BF133:BF181)),  2)</f>
        <v>0</v>
      </c>
      <c r="G38" s="40"/>
      <c r="H38" s="40"/>
      <c r="I38" s="167">
        <v>0.14999999999999999</v>
      </c>
      <c r="J38" s="166">
        <f>ROUND(((SUM(BF133:BF181))*I38),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ROUND((SUM(BG133:BG181)),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ROUND((SUM(BH133:BH181)),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ROUND((SUM(BI133:BI181)),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D.1.4.A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3683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3684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3685</v>
      </c>
      <c r="E103" s="200"/>
      <c r="F103" s="200"/>
      <c r="G103" s="200"/>
      <c r="H103" s="200"/>
      <c r="I103" s="200"/>
      <c r="J103" s="201">
        <f>J136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3686</v>
      </c>
      <c r="E104" s="200"/>
      <c r="F104" s="200"/>
      <c r="G104" s="200"/>
      <c r="H104" s="200"/>
      <c r="I104" s="200"/>
      <c r="J104" s="201">
        <f>J143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3687</v>
      </c>
      <c r="E105" s="200"/>
      <c r="F105" s="200"/>
      <c r="G105" s="200"/>
      <c r="H105" s="200"/>
      <c r="I105" s="200"/>
      <c r="J105" s="201">
        <f>J149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3688</v>
      </c>
      <c r="E106" s="200"/>
      <c r="F106" s="200"/>
      <c r="G106" s="200"/>
      <c r="H106" s="200"/>
      <c r="I106" s="200"/>
      <c r="J106" s="201">
        <f>J164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3689</v>
      </c>
      <c r="E107" s="200"/>
      <c r="F107" s="200"/>
      <c r="G107" s="200"/>
      <c r="H107" s="200"/>
      <c r="I107" s="200"/>
      <c r="J107" s="201">
        <f>J169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3690</v>
      </c>
      <c r="E108" s="200"/>
      <c r="F108" s="200"/>
      <c r="G108" s="200"/>
      <c r="H108" s="200"/>
      <c r="I108" s="200"/>
      <c r="J108" s="201">
        <f>J172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3691</v>
      </c>
      <c r="E109" s="200"/>
      <c r="F109" s="200"/>
      <c r="G109" s="200"/>
      <c r="H109" s="200"/>
      <c r="I109" s="200"/>
      <c r="J109" s="201">
        <f>J175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23.25" customHeight="1">
      <c r="A123" s="40"/>
      <c r="B123" s="41"/>
      <c r="C123" s="42"/>
      <c r="D123" s="42"/>
      <c r="E123" s="187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D.1.4.A - Vytápění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 xml:space="preserve"> </v>
      </c>
      <c r="G129" s="42"/>
      <c r="H129" s="42"/>
      <c r="I129" s="34" t="s">
        <v>29</v>
      </c>
      <c r="J129" s="38" t="str">
        <f>E25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</f>
        <v>0</v>
      </c>
      <c r="Q133" s="106"/>
      <c r="R133" s="211">
        <f>R134</f>
        <v>2.1227812672000002</v>
      </c>
      <c r="S133" s="106"/>
      <c r="T133" s="212">
        <f>T134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1485</v>
      </c>
      <c r="F134" s="217" t="s">
        <v>1485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P135+P175</f>
        <v>0</v>
      </c>
      <c r="Q134" s="222"/>
      <c r="R134" s="223">
        <f>R135+R175</f>
        <v>2.1227812672000002</v>
      </c>
      <c r="S134" s="222"/>
      <c r="T134" s="224">
        <f>T135+T175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72</v>
      </c>
      <c r="AU134" s="226" t="s">
        <v>73</v>
      </c>
      <c r="AY134" s="225" t="s">
        <v>202</v>
      </c>
      <c r="BK134" s="227">
        <f>BK135+BK175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3692</v>
      </c>
      <c r="F135" s="228" t="s">
        <v>3693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P136+P143+P149+P164+P169+P172</f>
        <v>0</v>
      </c>
      <c r="Q135" s="222"/>
      <c r="R135" s="223">
        <f>R136+R143+R149+R164+R169+R172</f>
        <v>2.1227812672000002</v>
      </c>
      <c r="S135" s="222"/>
      <c r="T135" s="224">
        <f>T136+T143+T149+T164+T169+T172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72</v>
      </c>
      <c r="AU135" s="226" t="s">
        <v>80</v>
      </c>
      <c r="AY135" s="225" t="s">
        <v>202</v>
      </c>
      <c r="BK135" s="227">
        <f>BK136+BK143+BK149+BK164+BK169+BK172</f>
        <v>0</v>
      </c>
    </row>
    <row r="136" s="12" customFormat="1" ht="20.88" customHeight="1">
      <c r="A136" s="12"/>
      <c r="B136" s="214"/>
      <c r="C136" s="215"/>
      <c r="D136" s="216" t="s">
        <v>72</v>
      </c>
      <c r="E136" s="228" t="s">
        <v>3694</v>
      </c>
      <c r="F136" s="228" t="s">
        <v>3695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0.44150974999999992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82</v>
      </c>
      <c r="AY136" s="225" t="s">
        <v>202</v>
      </c>
      <c r="BK136" s="227">
        <f>SUM(BK137:BK142)</f>
        <v>0</v>
      </c>
    </row>
    <row r="137" s="2" customFormat="1" ht="24.15" customHeight="1">
      <c r="A137" s="40"/>
      <c r="B137" s="41"/>
      <c r="C137" s="230" t="s">
        <v>80</v>
      </c>
      <c r="D137" s="230" t="s">
        <v>204</v>
      </c>
      <c r="E137" s="231" t="s">
        <v>3696</v>
      </c>
      <c r="F137" s="232" t="s">
        <v>3697</v>
      </c>
      <c r="G137" s="233" t="s">
        <v>844</v>
      </c>
      <c r="H137" s="234">
        <v>180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0.00047080000000000001</v>
      </c>
      <c r="R137" s="239">
        <f>Q137*H137</f>
        <v>0.084744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317</v>
      </c>
      <c r="AT137" s="241" t="s">
        <v>204</v>
      </c>
      <c r="AU137" s="241" t="s">
        <v>90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317</v>
      </c>
      <c r="BM137" s="241" t="s">
        <v>3698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3699</v>
      </c>
      <c r="F138" s="232" t="s">
        <v>3700</v>
      </c>
      <c r="G138" s="233" t="s">
        <v>844</v>
      </c>
      <c r="H138" s="234">
        <v>140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0.00057593499999999997</v>
      </c>
      <c r="R138" s="239">
        <f>Q138*H138</f>
        <v>0.080630899999999991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317</v>
      </c>
      <c r="AT138" s="241" t="s">
        <v>204</v>
      </c>
      <c r="AU138" s="241" t="s">
        <v>90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317</v>
      </c>
      <c r="BM138" s="241" t="s">
        <v>3701</v>
      </c>
    </row>
    <row r="139" s="2" customFormat="1" ht="24.15" customHeight="1">
      <c r="A139" s="40"/>
      <c r="B139" s="41"/>
      <c r="C139" s="230" t="s">
        <v>90</v>
      </c>
      <c r="D139" s="230" t="s">
        <v>204</v>
      </c>
      <c r="E139" s="231" t="s">
        <v>3702</v>
      </c>
      <c r="F139" s="232" t="s">
        <v>3703</v>
      </c>
      <c r="G139" s="233" t="s">
        <v>844</v>
      </c>
      <c r="H139" s="234">
        <v>60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0.00073233499999999997</v>
      </c>
      <c r="R139" s="239">
        <f>Q139*H139</f>
        <v>0.043940099999999996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3704</v>
      </c>
    </row>
    <row r="140" s="2" customFormat="1" ht="24.15" customHeight="1">
      <c r="A140" s="40"/>
      <c r="B140" s="41"/>
      <c r="C140" s="230" t="s">
        <v>209</v>
      </c>
      <c r="D140" s="230" t="s">
        <v>204</v>
      </c>
      <c r="E140" s="231" t="s">
        <v>3705</v>
      </c>
      <c r="F140" s="232" t="s">
        <v>3706</v>
      </c>
      <c r="G140" s="233" t="s">
        <v>844</v>
      </c>
      <c r="H140" s="234">
        <v>70</v>
      </c>
      <c r="I140" s="235"/>
      <c r="J140" s="236">
        <f>ROUND(I140*H140,2)</f>
        <v>0</v>
      </c>
      <c r="K140" s="232" t="s">
        <v>208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0.0012694200000000001</v>
      </c>
      <c r="R140" s="239">
        <f>Q140*H140</f>
        <v>0.088859400000000005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317</v>
      </c>
      <c r="AT140" s="241" t="s">
        <v>204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3707</v>
      </c>
    </row>
    <row r="141" s="2" customFormat="1" ht="24.15" customHeight="1">
      <c r="A141" s="40"/>
      <c r="B141" s="41"/>
      <c r="C141" s="230" t="s">
        <v>251</v>
      </c>
      <c r="D141" s="230" t="s">
        <v>204</v>
      </c>
      <c r="E141" s="231" t="s">
        <v>3708</v>
      </c>
      <c r="F141" s="232" t="s">
        <v>3709</v>
      </c>
      <c r="G141" s="233" t="s">
        <v>844</v>
      </c>
      <c r="H141" s="234">
        <v>90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0.0015926149999999999</v>
      </c>
      <c r="R141" s="239">
        <f>Q141*H141</f>
        <v>0.14333535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3710</v>
      </c>
    </row>
    <row r="142" s="2" customFormat="1" ht="24.15" customHeight="1">
      <c r="A142" s="40"/>
      <c r="B142" s="41"/>
      <c r="C142" s="230" t="s">
        <v>258</v>
      </c>
      <c r="D142" s="230" t="s">
        <v>204</v>
      </c>
      <c r="E142" s="231" t="s">
        <v>3711</v>
      </c>
      <c r="F142" s="232" t="s">
        <v>3712</v>
      </c>
      <c r="G142" s="233" t="s">
        <v>844</v>
      </c>
      <c r="H142" s="234">
        <v>10</v>
      </c>
      <c r="I142" s="235"/>
      <c r="J142" s="236">
        <f>ROUND(I142*H142,2)</f>
        <v>0</v>
      </c>
      <c r="K142" s="232" t="s">
        <v>3713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3714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3715</v>
      </c>
      <c r="F143" s="228" t="s">
        <v>3716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SUM(P144:P148)</f>
        <v>0</v>
      </c>
      <c r="Q143" s="222"/>
      <c r="R143" s="223">
        <f>SUM(R144:R148)</f>
        <v>0</v>
      </c>
      <c r="S143" s="222"/>
      <c r="T143" s="224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72</v>
      </c>
      <c r="AU143" s="226" t="s">
        <v>82</v>
      </c>
      <c r="AY143" s="225" t="s">
        <v>202</v>
      </c>
      <c r="BK143" s="227">
        <f>SUM(BK144:BK148)</f>
        <v>0</v>
      </c>
    </row>
    <row r="144" s="2" customFormat="1" ht="24.15" customHeight="1">
      <c r="A144" s="40"/>
      <c r="B144" s="41"/>
      <c r="C144" s="230" t="s">
        <v>262</v>
      </c>
      <c r="D144" s="230" t="s">
        <v>204</v>
      </c>
      <c r="E144" s="231" t="s">
        <v>3717</v>
      </c>
      <c r="F144" s="232" t="s">
        <v>3718</v>
      </c>
      <c r="G144" s="233" t="s">
        <v>844</v>
      </c>
      <c r="H144" s="234">
        <v>180</v>
      </c>
      <c r="I144" s="235"/>
      <c r="J144" s="236">
        <f>ROUND(I144*H144,2)</f>
        <v>0</v>
      </c>
      <c r="K144" s="232" t="s">
        <v>3719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3720</v>
      </c>
    </row>
    <row r="145" s="2" customFormat="1" ht="24.15" customHeight="1">
      <c r="A145" s="40"/>
      <c r="B145" s="41"/>
      <c r="C145" s="230" t="s">
        <v>270</v>
      </c>
      <c r="D145" s="230" t="s">
        <v>204</v>
      </c>
      <c r="E145" s="231" t="s">
        <v>3721</v>
      </c>
      <c r="F145" s="232" t="s">
        <v>3722</v>
      </c>
      <c r="G145" s="233" t="s">
        <v>844</v>
      </c>
      <c r="H145" s="234">
        <v>140</v>
      </c>
      <c r="I145" s="235"/>
      <c r="J145" s="236">
        <f>ROUND(I145*H145,2)</f>
        <v>0</v>
      </c>
      <c r="K145" s="232" t="s">
        <v>3719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3723</v>
      </c>
    </row>
    <row r="146" s="2" customFormat="1" ht="24.15" customHeight="1">
      <c r="A146" s="40"/>
      <c r="B146" s="41"/>
      <c r="C146" s="230" t="s">
        <v>274</v>
      </c>
      <c r="D146" s="230" t="s">
        <v>204</v>
      </c>
      <c r="E146" s="231" t="s">
        <v>3724</v>
      </c>
      <c r="F146" s="232" t="s">
        <v>3725</v>
      </c>
      <c r="G146" s="233" t="s">
        <v>844</v>
      </c>
      <c r="H146" s="234">
        <v>60</v>
      </c>
      <c r="I146" s="235"/>
      <c r="J146" s="236">
        <f>ROUND(I146*H146,2)</f>
        <v>0</v>
      </c>
      <c r="K146" s="232" t="s">
        <v>3719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3726</v>
      </c>
    </row>
    <row r="147" s="2" customFormat="1" ht="24.15" customHeight="1">
      <c r="A147" s="40"/>
      <c r="B147" s="41"/>
      <c r="C147" s="230" t="s">
        <v>278</v>
      </c>
      <c r="D147" s="230" t="s">
        <v>204</v>
      </c>
      <c r="E147" s="231" t="s">
        <v>3727</v>
      </c>
      <c r="F147" s="232" t="s">
        <v>3728</v>
      </c>
      <c r="G147" s="233" t="s">
        <v>844</v>
      </c>
      <c r="H147" s="234">
        <v>70</v>
      </c>
      <c r="I147" s="235"/>
      <c r="J147" s="236">
        <f>ROUND(I147*H147,2)</f>
        <v>0</v>
      </c>
      <c r="K147" s="232" t="s">
        <v>3719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3729</v>
      </c>
    </row>
    <row r="148" s="2" customFormat="1" ht="24.15" customHeight="1">
      <c r="A148" s="40"/>
      <c r="B148" s="41"/>
      <c r="C148" s="230" t="s">
        <v>284</v>
      </c>
      <c r="D148" s="230" t="s">
        <v>204</v>
      </c>
      <c r="E148" s="231" t="s">
        <v>3730</v>
      </c>
      <c r="F148" s="232" t="s">
        <v>3731</v>
      </c>
      <c r="G148" s="233" t="s">
        <v>844</v>
      </c>
      <c r="H148" s="234">
        <v>90</v>
      </c>
      <c r="I148" s="235"/>
      <c r="J148" s="236">
        <f>ROUND(I148*H148,2)</f>
        <v>0</v>
      </c>
      <c r="K148" s="232" t="s">
        <v>3719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3732</v>
      </c>
    </row>
    <row r="149" s="12" customFormat="1" ht="20.88" customHeight="1">
      <c r="A149" s="12"/>
      <c r="B149" s="214"/>
      <c r="C149" s="215"/>
      <c r="D149" s="216" t="s">
        <v>72</v>
      </c>
      <c r="E149" s="228" t="s">
        <v>3733</v>
      </c>
      <c r="F149" s="228" t="s">
        <v>3734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SUM(P150:P163)</f>
        <v>0</v>
      </c>
      <c r="Q149" s="222"/>
      <c r="R149" s="223">
        <f>SUM(R150:R163)</f>
        <v>1.4955277600000001</v>
      </c>
      <c r="S149" s="222"/>
      <c r="T149" s="224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72</v>
      </c>
      <c r="AU149" s="226" t="s">
        <v>82</v>
      </c>
      <c r="AY149" s="225" t="s">
        <v>202</v>
      </c>
      <c r="BK149" s="227">
        <f>SUM(BK150:BK163)</f>
        <v>0</v>
      </c>
    </row>
    <row r="150" s="2" customFormat="1" ht="37.8" customHeight="1">
      <c r="A150" s="40"/>
      <c r="B150" s="41"/>
      <c r="C150" s="230" t="s">
        <v>294</v>
      </c>
      <c r="D150" s="230" t="s">
        <v>204</v>
      </c>
      <c r="E150" s="231" t="s">
        <v>3735</v>
      </c>
      <c r="F150" s="232" t="s">
        <v>3736</v>
      </c>
      <c r="G150" s="233" t="s">
        <v>466</v>
      </c>
      <c r="H150" s="234">
        <v>1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0.012460000000000001</v>
      </c>
      <c r="R150" s="239">
        <f>Q150*H150</f>
        <v>0.012460000000000001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3737</v>
      </c>
    </row>
    <row r="151" s="2" customFormat="1" ht="37.8" customHeight="1">
      <c r="A151" s="40"/>
      <c r="B151" s="41"/>
      <c r="C151" s="230" t="s">
        <v>301</v>
      </c>
      <c r="D151" s="230" t="s">
        <v>204</v>
      </c>
      <c r="E151" s="231" t="s">
        <v>3738</v>
      </c>
      <c r="F151" s="232" t="s">
        <v>3739</v>
      </c>
      <c r="G151" s="233" t="s">
        <v>466</v>
      </c>
      <c r="H151" s="234">
        <v>2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0.01417</v>
      </c>
      <c r="R151" s="239">
        <f>Q151*H151</f>
        <v>0.028340000000000001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3740</v>
      </c>
    </row>
    <row r="152" s="2" customFormat="1" ht="37.8" customHeight="1">
      <c r="A152" s="40"/>
      <c r="B152" s="41"/>
      <c r="C152" s="230" t="s">
        <v>307</v>
      </c>
      <c r="D152" s="230" t="s">
        <v>204</v>
      </c>
      <c r="E152" s="231" t="s">
        <v>3741</v>
      </c>
      <c r="F152" s="232" t="s">
        <v>3742</v>
      </c>
      <c r="G152" s="233" t="s">
        <v>466</v>
      </c>
      <c r="H152" s="234">
        <v>1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0.029559999999999999</v>
      </c>
      <c r="R152" s="239">
        <f>Q152*H152</f>
        <v>0.029559999999999999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317</v>
      </c>
      <c r="AT152" s="241" t="s">
        <v>204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317</v>
      </c>
      <c r="BM152" s="241" t="s">
        <v>3743</v>
      </c>
    </row>
    <row r="153" s="2" customFormat="1" ht="37.8" customHeight="1">
      <c r="A153" s="40"/>
      <c r="B153" s="41"/>
      <c r="C153" s="230" t="s">
        <v>8</v>
      </c>
      <c r="D153" s="230" t="s">
        <v>204</v>
      </c>
      <c r="E153" s="231" t="s">
        <v>3744</v>
      </c>
      <c r="F153" s="232" t="s">
        <v>3745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0.018599999999999998</v>
      </c>
      <c r="R153" s="239">
        <f>Q153*H153</f>
        <v>0.018599999999999998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3746</v>
      </c>
    </row>
    <row r="154" s="2" customFormat="1" ht="37.8" customHeight="1">
      <c r="A154" s="40"/>
      <c r="B154" s="41"/>
      <c r="C154" s="230" t="s">
        <v>317</v>
      </c>
      <c r="D154" s="230" t="s">
        <v>204</v>
      </c>
      <c r="E154" s="231" t="s">
        <v>3747</v>
      </c>
      <c r="F154" s="232" t="s">
        <v>3748</v>
      </c>
      <c r="G154" s="233" t="s">
        <v>466</v>
      </c>
      <c r="H154" s="234">
        <v>1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0.034079999999999999</v>
      </c>
      <c r="R154" s="239">
        <f>Q154*H154</f>
        <v>0.034079999999999999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3749</v>
      </c>
    </row>
    <row r="155" s="2" customFormat="1" ht="33" customHeight="1">
      <c r="A155" s="40"/>
      <c r="B155" s="41"/>
      <c r="C155" s="230" t="s">
        <v>325</v>
      </c>
      <c r="D155" s="230" t="s">
        <v>204</v>
      </c>
      <c r="E155" s="231" t="s">
        <v>3750</v>
      </c>
      <c r="F155" s="232" t="s">
        <v>3751</v>
      </c>
      <c r="G155" s="233" t="s">
        <v>466</v>
      </c>
      <c r="H155" s="234">
        <v>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0.02452</v>
      </c>
      <c r="R155" s="239">
        <f>Q155*H155</f>
        <v>0.02452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3752</v>
      </c>
    </row>
    <row r="156" s="2" customFormat="1" ht="37.8" customHeight="1">
      <c r="A156" s="40"/>
      <c r="B156" s="41"/>
      <c r="C156" s="230" t="s">
        <v>332</v>
      </c>
      <c r="D156" s="230" t="s">
        <v>204</v>
      </c>
      <c r="E156" s="231" t="s">
        <v>3753</v>
      </c>
      <c r="F156" s="232" t="s">
        <v>3754</v>
      </c>
      <c r="G156" s="233" t="s">
        <v>466</v>
      </c>
      <c r="H156" s="234">
        <v>9</v>
      </c>
      <c r="I156" s="235"/>
      <c r="J156" s="236">
        <f>ROUND(I156*H156,2)</f>
        <v>0</v>
      </c>
      <c r="K156" s="232" t="s">
        <v>208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0.018929999999999999</v>
      </c>
      <c r="R156" s="239">
        <f>Q156*H156</f>
        <v>0.17036999999999999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3755</v>
      </c>
    </row>
    <row r="157" s="2" customFormat="1" ht="37.8" customHeight="1">
      <c r="A157" s="40"/>
      <c r="B157" s="41"/>
      <c r="C157" s="230" t="s">
        <v>336</v>
      </c>
      <c r="D157" s="230" t="s">
        <v>204</v>
      </c>
      <c r="E157" s="231" t="s">
        <v>3756</v>
      </c>
      <c r="F157" s="232" t="s">
        <v>3757</v>
      </c>
      <c r="G157" s="233" t="s">
        <v>466</v>
      </c>
      <c r="H157" s="234">
        <v>8</v>
      </c>
      <c r="I157" s="235"/>
      <c r="J157" s="236">
        <f>ROUND(I157*H157,2)</f>
        <v>0</v>
      </c>
      <c r="K157" s="232" t="s">
        <v>208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0.026100000000000002</v>
      </c>
      <c r="R157" s="239">
        <f>Q157*H157</f>
        <v>0.20880000000000001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3758</v>
      </c>
    </row>
    <row r="158" s="2" customFormat="1" ht="37.8" customHeight="1">
      <c r="A158" s="40"/>
      <c r="B158" s="41"/>
      <c r="C158" s="230" t="s">
        <v>341</v>
      </c>
      <c r="D158" s="230" t="s">
        <v>204</v>
      </c>
      <c r="E158" s="231" t="s">
        <v>3759</v>
      </c>
      <c r="F158" s="232" t="s">
        <v>3760</v>
      </c>
      <c r="G158" s="233" t="s">
        <v>466</v>
      </c>
      <c r="H158" s="234">
        <v>1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0.0304</v>
      </c>
      <c r="R158" s="239">
        <f>Q158*H158</f>
        <v>0.0304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3761</v>
      </c>
    </row>
    <row r="159" s="2" customFormat="1" ht="37.8" customHeight="1">
      <c r="A159" s="40"/>
      <c r="B159" s="41"/>
      <c r="C159" s="230" t="s">
        <v>7</v>
      </c>
      <c r="D159" s="230" t="s">
        <v>204</v>
      </c>
      <c r="E159" s="231" t="s">
        <v>3762</v>
      </c>
      <c r="F159" s="232" t="s">
        <v>3763</v>
      </c>
      <c r="G159" s="233" t="s">
        <v>466</v>
      </c>
      <c r="H159" s="234">
        <v>1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0.023400000000000001</v>
      </c>
      <c r="R159" s="239">
        <f>Q159*H159</f>
        <v>0.023400000000000001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3764</v>
      </c>
    </row>
    <row r="160" s="2" customFormat="1" ht="37.8" customHeight="1">
      <c r="A160" s="40"/>
      <c r="B160" s="41"/>
      <c r="C160" s="230" t="s">
        <v>355</v>
      </c>
      <c r="D160" s="230" t="s">
        <v>204</v>
      </c>
      <c r="E160" s="231" t="s">
        <v>3765</v>
      </c>
      <c r="F160" s="232" t="s">
        <v>3766</v>
      </c>
      <c r="G160" s="233" t="s">
        <v>466</v>
      </c>
      <c r="H160" s="234">
        <v>1</v>
      </c>
      <c r="I160" s="235"/>
      <c r="J160" s="236">
        <f>ROUND(I160*H160,2)</f>
        <v>0</v>
      </c>
      <c r="K160" s="232" t="s">
        <v>208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0.021760000000000002</v>
      </c>
      <c r="R160" s="239">
        <f>Q160*H160</f>
        <v>0.021760000000000002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3767</v>
      </c>
    </row>
    <row r="161" s="2" customFormat="1" ht="37.8" customHeight="1">
      <c r="A161" s="40"/>
      <c r="B161" s="41"/>
      <c r="C161" s="230" t="s">
        <v>363</v>
      </c>
      <c r="D161" s="230" t="s">
        <v>204</v>
      </c>
      <c r="E161" s="231" t="s">
        <v>3768</v>
      </c>
      <c r="F161" s="232" t="s">
        <v>3769</v>
      </c>
      <c r="G161" s="233" t="s">
        <v>466</v>
      </c>
      <c r="H161" s="234">
        <v>5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0.034799999999999998</v>
      </c>
      <c r="R161" s="239">
        <f>Q161*H161</f>
        <v>0.17399999999999999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3770</v>
      </c>
    </row>
    <row r="162" s="2" customFormat="1" ht="24.15" customHeight="1">
      <c r="A162" s="40"/>
      <c r="B162" s="41"/>
      <c r="C162" s="230" t="s">
        <v>375</v>
      </c>
      <c r="D162" s="230" t="s">
        <v>204</v>
      </c>
      <c r="E162" s="231" t="s">
        <v>3771</v>
      </c>
      <c r="F162" s="232" t="s">
        <v>3772</v>
      </c>
      <c r="G162" s="233" t="s">
        <v>466</v>
      </c>
      <c r="H162" s="234">
        <v>4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0.047399999999999998</v>
      </c>
      <c r="R162" s="239">
        <f>Q162*H162</f>
        <v>0.18959999999999999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3773</v>
      </c>
    </row>
    <row r="163" s="2" customFormat="1" ht="24.15" customHeight="1">
      <c r="A163" s="40"/>
      <c r="B163" s="41"/>
      <c r="C163" s="230" t="s">
        <v>382</v>
      </c>
      <c r="D163" s="230" t="s">
        <v>204</v>
      </c>
      <c r="E163" s="231" t="s">
        <v>3774</v>
      </c>
      <c r="F163" s="232" t="s">
        <v>3775</v>
      </c>
      <c r="G163" s="233" t="s">
        <v>2864</v>
      </c>
      <c r="H163" s="234">
        <v>3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0.17654592</v>
      </c>
      <c r="R163" s="239">
        <f>Q163*H163</f>
        <v>0.52963775999999996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3776</v>
      </c>
    </row>
    <row r="164" s="12" customFormat="1" ht="20.88" customHeight="1">
      <c r="A164" s="12"/>
      <c r="B164" s="214"/>
      <c r="C164" s="215"/>
      <c r="D164" s="216" t="s">
        <v>72</v>
      </c>
      <c r="E164" s="228" t="s">
        <v>3777</v>
      </c>
      <c r="F164" s="228" t="s">
        <v>3778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SUM(P165:P168)</f>
        <v>0</v>
      </c>
      <c r="Q164" s="222"/>
      <c r="R164" s="223">
        <f>SUM(R165:R168)</f>
        <v>0</v>
      </c>
      <c r="S164" s="222"/>
      <c r="T164" s="224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82</v>
      </c>
      <c r="AT164" s="226" t="s">
        <v>72</v>
      </c>
      <c r="AU164" s="226" t="s">
        <v>82</v>
      </c>
      <c r="AY164" s="225" t="s">
        <v>202</v>
      </c>
      <c r="BK164" s="227">
        <f>SUM(BK165:BK168)</f>
        <v>0</v>
      </c>
    </row>
    <row r="165" s="2" customFormat="1" ht="24.15" customHeight="1">
      <c r="A165" s="40"/>
      <c r="B165" s="41"/>
      <c r="C165" s="230" t="s">
        <v>390</v>
      </c>
      <c r="D165" s="230" t="s">
        <v>204</v>
      </c>
      <c r="E165" s="231" t="s">
        <v>3779</v>
      </c>
      <c r="F165" s="232" t="s">
        <v>3780</v>
      </c>
      <c r="G165" s="233" t="s">
        <v>1085</v>
      </c>
      <c r="H165" s="234">
        <v>32</v>
      </c>
      <c r="I165" s="235"/>
      <c r="J165" s="236">
        <f>ROUND(I165*H165,2)</f>
        <v>0</v>
      </c>
      <c r="K165" s="232" t="s">
        <v>3781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3782</v>
      </c>
    </row>
    <row r="166" s="2" customFormat="1" ht="24.15" customHeight="1">
      <c r="A166" s="40"/>
      <c r="B166" s="41"/>
      <c r="C166" s="230" t="s">
        <v>395</v>
      </c>
      <c r="D166" s="230" t="s">
        <v>204</v>
      </c>
      <c r="E166" s="231" t="s">
        <v>3783</v>
      </c>
      <c r="F166" s="232" t="s">
        <v>3784</v>
      </c>
      <c r="G166" s="233" t="s">
        <v>1085</v>
      </c>
      <c r="H166" s="234">
        <v>4</v>
      </c>
      <c r="I166" s="235"/>
      <c r="J166" s="236">
        <f>ROUND(I166*H166,2)</f>
        <v>0</v>
      </c>
      <c r="K166" s="232" t="s">
        <v>3781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3785</v>
      </c>
    </row>
    <row r="167" s="2" customFormat="1" ht="16.5" customHeight="1">
      <c r="A167" s="40"/>
      <c r="B167" s="41"/>
      <c r="C167" s="230" t="s">
        <v>399</v>
      </c>
      <c r="D167" s="230" t="s">
        <v>204</v>
      </c>
      <c r="E167" s="231" t="s">
        <v>3786</v>
      </c>
      <c r="F167" s="232" t="s">
        <v>3787</v>
      </c>
      <c r="G167" s="233" t="s">
        <v>1085</v>
      </c>
      <c r="H167" s="234">
        <v>36</v>
      </c>
      <c r="I167" s="235"/>
      <c r="J167" s="236">
        <f>ROUND(I167*H167,2)</f>
        <v>0</v>
      </c>
      <c r="K167" s="232" t="s">
        <v>3788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3789</v>
      </c>
    </row>
    <row r="168" s="2" customFormat="1" ht="16.5" customHeight="1">
      <c r="A168" s="40"/>
      <c r="B168" s="41"/>
      <c r="C168" s="230" t="s">
        <v>405</v>
      </c>
      <c r="D168" s="230" t="s">
        <v>204</v>
      </c>
      <c r="E168" s="231" t="s">
        <v>3790</v>
      </c>
      <c r="F168" s="232" t="s">
        <v>3791</v>
      </c>
      <c r="G168" s="233" t="s">
        <v>1085</v>
      </c>
      <c r="H168" s="234">
        <v>72</v>
      </c>
      <c r="I168" s="235"/>
      <c r="J168" s="236">
        <f>ROUND(I168*H168,2)</f>
        <v>0</v>
      </c>
      <c r="K168" s="232" t="s">
        <v>3792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317</v>
      </c>
      <c r="AT168" s="241" t="s">
        <v>204</v>
      </c>
      <c r="AU168" s="241" t="s">
        <v>90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317</v>
      </c>
      <c r="BM168" s="241" t="s">
        <v>3793</v>
      </c>
    </row>
    <row r="169" s="12" customFormat="1" ht="20.88" customHeight="1">
      <c r="A169" s="12"/>
      <c r="B169" s="214"/>
      <c r="C169" s="215"/>
      <c r="D169" s="216" t="s">
        <v>72</v>
      </c>
      <c r="E169" s="228" t="s">
        <v>3794</v>
      </c>
      <c r="F169" s="228" t="s">
        <v>3795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SUM(P170:P171)</f>
        <v>0</v>
      </c>
      <c r="Q169" s="222"/>
      <c r="R169" s="223">
        <f>SUM(R170:R171)</f>
        <v>0.00243742</v>
      </c>
      <c r="S169" s="222"/>
      <c r="T169" s="22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82</v>
      </c>
      <c r="AT169" s="226" t="s">
        <v>72</v>
      </c>
      <c r="AU169" s="226" t="s">
        <v>82</v>
      </c>
      <c r="AY169" s="225" t="s">
        <v>202</v>
      </c>
      <c r="BK169" s="227">
        <f>SUM(BK170:BK171)</f>
        <v>0</v>
      </c>
    </row>
    <row r="170" s="2" customFormat="1" ht="24.15" customHeight="1">
      <c r="A170" s="40"/>
      <c r="B170" s="41"/>
      <c r="C170" s="230" t="s">
        <v>417</v>
      </c>
      <c r="D170" s="230" t="s">
        <v>204</v>
      </c>
      <c r="E170" s="231" t="s">
        <v>3796</v>
      </c>
      <c r="F170" s="232" t="s">
        <v>3797</v>
      </c>
      <c r="G170" s="233" t="s">
        <v>466</v>
      </c>
      <c r="H170" s="234">
        <v>2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0.00021956999999999999</v>
      </c>
      <c r="R170" s="239">
        <f>Q170*H170</f>
        <v>0.00043913999999999997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3798</v>
      </c>
    </row>
    <row r="171" s="2" customFormat="1" ht="21.75" customHeight="1">
      <c r="A171" s="40"/>
      <c r="B171" s="41"/>
      <c r="C171" s="230" t="s">
        <v>426</v>
      </c>
      <c r="D171" s="230" t="s">
        <v>204</v>
      </c>
      <c r="E171" s="231" t="s">
        <v>3799</v>
      </c>
      <c r="F171" s="232" t="s">
        <v>3800</v>
      </c>
      <c r="G171" s="233" t="s">
        <v>466</v>
      </c>
      <c r="H171" s="234">
        <v>4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0.00049956999999999996</v>
      </c>
      <c r="R171" s="239">
        <f>Q171*H171</f>
        <v>0.0019982799999999998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3801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3802</v>
      </c>
      <c r="F172" s="228" t="s">
        <v>3803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SUM(P173:P174)</f>
        <v>0</v>
      </c>
      <c r="Q172" s="222"/>
      <c r="R172" s="223">
        <f>SUM(R173:R174)</f>
        <v>0.1833063372</v>
      </c>
      <c r="S172" s="222"/>
      <c r="T172" s="224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SUM(BK173:BK174)</f>
        <v>0</v>
      </c>
    </row>
    <row r="173" s="2" customFormat="1" ht="24.15" customHeight="1">
      <c r="A173" s="40"/>
      <c r="B173" s="41"/>
      <c r="C173" s="230" t="s">
        <v>442</v>
      </c>
      <c r="D173" s="230" t="s">
        <v>204</v>
      </c>
      <c r="E173" s="231" t="s">
        <v>3804</v>
      </c>
      <c r="F173" s="232" t="s">
        <v>3805</v>
      </c>
      <c r="G173" s="233" t="s">
        <v>2864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0.080491859999999998</v>
      </c>
      <c r="R173" s="239">
        <f>Q173*H173</f>
        <v>0.080491859999999998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3806</v>
      </c>
    </row>
    <row r="174" s="2" customFormat="1" ht="33" customHeight="1">
      <c r="A174" s="40"/>
      <c r="B174" s="41"/>
      <c r="C174" s="230" t="s">
        <v>448</v>
      </c>
      <c r="D174" s="230" t="s">
        <v>204</v>
      </c>
      <c r="E174" s="231" t="s">
        <v>3807</v>
      </c>
      <c r="F174" s="232" t="s">
        <v>3808</v>
      </c>
      <c r="G174" s="233" t="s">
        <v>2864</v>
      </c>
      <c r="H174" s="234">
        <v>1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0.1028144772</v>
      </c>
      <c r="R174" s="239">
        <f>Q174*H174</f>
        <v>0.1028144772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3809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3666</v>
      </c>
      <c r="F175" s="228" t="s">
        <v>3667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SUM(P176:P181)</f>
        <v>0</v>
      </c>
      <c r="Q175" s="222"/>
      <c r="R175" s="223">
        <f>SUM(R176:R181)</f>
        <v>0</v>
      </c>
      <c r="S175" s="222"/>
      <c r="T175" s="224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82</v>
      </c>
      <c r="AT175" s="226" t="s">
        <v>72</v>
      </c>
      <c r="AU175" s="226" t="s">
        <v>80</v>
      </c>
      <c r="AY175" s="225" t="s">
        <v>202</v>
      </c>
      <c r="BK175" s="227">
        <f>SUM(BK176:BK181)</f>
        <v>0</v>
      </c>
    </row>
    <row r="176" s="2" customFormat="1" ht="37.8" customHeight="1">
      <c r="A176" s="40"/>
      <c r="B176" s="41"/>
      <c r="C176" s="230" t="s">
        <v>453</v>
      </c>
      <c r="D176" s="230" t="s">
        <v>204</v>
      </c>
      <c r="E176" s="231" t="s">
        <v>3810</v>
      </c>
      <c r="F176" s="232" t="s">
        <v>3811</v>
      </c>
      <c r="G176" s="233" t="s">
        <v>2365</v>
      </c>
      <c r="H176" s="301"/>
      <c r="I176" s="235"/>
      <c r="J176" s="236">
        <f>ROUND(I176*H176,2)</f>
        <v>0</v>
      </c>
      <c r="K176" s="232" t="s">
        <v>1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317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3812</v>
      </c>
    </row>
    <row r="177" s="2" customFormat="1" ht="16.5" customHeight="1">
      <c r="A177" s="40"/>
      <c r="B177" s="41"/>
      <c r="C177" s="230" t="s">
        <v>457</v>
      </c>
      <c r="D177" s="230" t="s">
        <v>204</v>
      </c>
      <c r="E177" s="231" t="s">
        <v>3813</v>
      </c>
      <c r="F177" s="232" t="s">
        <v>3814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3815</v>
      </c>
    </row>
    <row r="178" s="2" customFormat="1" ht="16.5" customHeight="1">
      <c r="A178" s="40"/>
      <c r="B178" s="41"/>
      <c r="C178" s="230" t="s">
        <v>463</v>
      </c>
      <c r="D178" s="230" t="s">
        <v>204</v>
      </c>
      <c r="E178" s="231" t="s">
        <v>3816</v>
      </c>
      <c r="F178" s="232" t="s">
        <v>3817</v>
      </c>
      <c r="G178" s="233" t="s">
        <v>2365</v>
      </c>
      <c r="H178" s="301"/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3818</v>
      </c>
    </row>
    <row r="179" s="2" customFormat="1" ht="21.75" customHeight="1">
      <c r="A179" s="40"/>
      <c r="B179" s="41"/>
      <c r="C179" s="230" t="s">
        <v>469</v>
      </c>
      <c r="D179" s="230" t="s">
        <v>204</v>
      </c>
      <c r="E179" s="231" t="s">
        <v>3819</v>
      </c>
      <c r="F179" s="232" t="s">
        <v>3820</v>
      </c>
      <c r="G179" s="233" t="s">
        <v>3821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3822</v>
      </c>
    </row>
    <row r="180" s="2" customFormat="1" ht="21.75" customHeight="1">
      <c r="A180" s="40"/>
      <c r="B180" s="41"/>
      <c r="C180" s="230" t="s">
        <v>475</v>
      </c>
      <c r="D180" s="230" t="s">
        <v>204</v>
      </c>
      <c r="E180" s="231" t="s">
        <v>3823</v>
      </c>
      <c r="F180" s="232" t="s">
        <v>3824</v>
      </c>
      <c r="G180" s="233" t="s">
        <v>353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3825</v>
      </c>
    </row>
    <row r="181" s="2" customFormat="1" ht="16.5" customHeight="1">
      <c r="A181" s="40"/>
      <c r="B181" s="41"/>
      <c r="C181" s="230" t="s">
        <v>480</v>
      </c>
      <c r="D181" s="230" t="s">
        <v>204</v>
      </c>
      <c r="E181" s="231" t="s">
        <v>3826</v>
      </c>
      <c r="F181" s="232" t="s">
        <v>3827</v>
      </c>
      <c r="G181" s="233" t="s">
        <v>353</v>
      </c>
      <c r="H181" s="234">
        <v>1</v>
      </c>
      <c r="I181" s="235"/>
      <c r="J181" s="236">
        <f>ROUND(I181*H181,2)</f>
        <v>0</v>
      </c>
      <c r="K181" s="232" t="s">
        <v>1</v>
      </c>
      <c r="L181" s="46"/>
      <c r="M181" s="307" t="s">
        <v>1</v>
      </c>
      <c r="N181" s="308" t="s">
        <v>38</v>
      </c>
      <c r="O181" s="304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3828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SvxryGVq30But4wGJs8kgLo/4mJOchdIum6GHcd0dkHfpYxNLjAxWXgGjqMjnvTWXKupK8ENFHT4SPibLWm1rg==" hashValue="K/KnhizKcoZ2kr5LpyADR95bML5j+q9//lXdg+XIMZ9HAHRS8eCEE16MFqpMRTXz+jPIkePB1ASXP5pd3L6J7A==" algorithmName="SHA-512" password="CC35"/>
  <autoFilter ref="C132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3829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ROUND((SUM(BE133:BE325)),  2)</f>
        <v>0</v>
      </c>
      <c r="G37" s="40"/>
      <c r="H37" s="40"/>
      <c r="I37" s="167">
        <v>0.20999999999999999</v>
      </c>
      <c r="J37" s="166">
        <f>ROUND(((SUM(BE133:BE325))*I37),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ROUND((SUM(BF133:BF325)),  2)</f>
        <v>0</v>
      </c>
      <c r="G38" s="40"/>
      <c r="H38" s="40"/>
      <c r="I38" s="167">
        <v>0.14999999999999999</v>
      </c>
      <c r="J38" s="166">
        <f>ROUND(((SUM(BF133:BF325))*I38),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ROUND((SUM(BG133:BG325)),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ROUND((SUM(BH133:BH325)),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ROUND((SUM(BI133:BI325)),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D.1.4.C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3683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3830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3831</v>
      </c>
      <c r="E103" s="200"/>
      <c r="F103" s="200"/>
      <c r="G103" s="200"/>
      <c r="H103" s="200"/>
      <c r="I103" s="200"/>
      <c r="J103" s="201">
        <f>J136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3832</v>
      </c>
      <c r="E104" s="200"/>
      <c r="F104" s="200"/>
      <c r="G104" s="200"/>
      <c r="H104" s="200"/>
      <c r="I104" s="200"/>
      <c r="J104" s="201">
        <f>J177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3833</v>
      </c>
      <c r="E105" s="200"/>
      <c r="F105" s="200"/>
      <c r="G105" s="200"/>
      <c r="H105" s="200"/>
      <c r="I105" s="200"/>
      <c r="J105" s="201">
        <f>J222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3834</v>
      </c>
      <c r="E106" s="200"/>
      <c r="F106" s="200"/>
      <c r="G106" s="200"/>
      <c r="H106" s="200"/>
      <c r="I106" s="200"/>
      <c r="J106" s="201">
        <f>J240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3835</v>
      </c>
      <c r="E107" s="200"/>
      <c r="F107" s="200"/>
      <c r="G107" s="200"/>
      <c r="H107" s="200"/>
      <c r="I107" s="200"/>
      <c r="J107" s="201">
        <f>J270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3836</v>
      </c>
      <c r="E108" s="200"/>
      <c r="F108" s="200"/>
      <c r="G108" s="200"/>
      <c r="H108" s="200"/>
      <c r="I108" s="200"/>
      <c r="J108" s="201">
        <f>J306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2873</v>
      </c>
      <c r="E109" s="195"/>
      <c r="F109" s="195"/>
      <c r="G109" s="195"/>
      <c r="H109" s="195"/>
      <c r="I109" s="195"/>
      <c r="J109" s="196">
        <f>J315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23.25" customHeight="1">
      <c r="A123" s="40"/>
      <c r="B123" s="41"/>
      <c r="C123" s="42"/>
      <c r="D123" s="42"/>
      <c r="E123" s="187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D.1.4.C - Vzduchotechnika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 xml:space="preserve"> </v>
      </c>
      <c r="G129" s="42"/>
      <c r="H129" s="42"/>
      <c r="I129" s="34" t="s">
        <v>29</v>
      </c>
      <c r="J129" s="38" t="str">
        <f>E25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P134+P315</f>
        <v>0</v>
      </c>
      <c r="Q133" s="106"/>
      <c r="R133" s="211">
        <f>R134+R315</f>
        <v>5.8983293375999999</v>
      </c>
      <c r="S133" s="106"/>
      <c r="T133" s="212">
        <f>T134+T315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BK134+BK315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1485</v>
      </c>
      <c r="F134" s="217" t="s">
        <v>1485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5.8983293375999999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72</v>
      </c>
      <c r="AU134" s="226" t="s">
        <v>73</v>
      </c>
      <c r="AY134" s="225" t="s">
        <v>202</v>
      </c>
      <c r="BK134" s="227">
        <f>BK135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3837</v>
      </c>
      <c r="F135" s="228" t="s">
        <v>102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P136+P177+P222+P240+P270+P306</f>
        <v>0</v>
      </c>
      <c r="Q135" s="222"/>
      <c r="R135" s="223">
        <f>R136+R177+R222+R240+R270+R306</f>
        <v>5.8983293375999999</v>
      </c>
      <c r="S135" s="222"/>
      <c r="T135" s="224">
        <f>T136+T177+T222+T240+T270+T306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72</v>
      </c>
      <c r="AU135" s="226" t="s">
        <v>80</v>
      </c>
      <c r="AY135" s="225" t="s">
        <v>202</v>
      </c>
      <c r="BK135" s="227">
        <f>BK136+BK177+BK222+BK240+BK270+BK306</f>
        <v>0</v>
      </c>
    </row>
    <row r="136" s="12" customFormat="1" ht="20.88" customHeight="1">
      <c r="A136" s="12"/>
      <c r="B136" s="214"/>
      <c r="C136" s="215"/>
      <c r="D136" s="216" t="s">
        <v>72</v>
      </c>
      <c r="E136" s="228" t="s">
        <v>3838</v>
      </c>
      <c r="F136" s="228" t="s">
        <v>3839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SUM(P137:P176)</f>
        <v>0</v>
      </c>
      <c r="Q136" s="222"/>
      <c r="R136" s="223">
        <f>SUM(R137:R176)</f>
        <v>1.4614549976</v>
      </c>
      <c r="S136" s="222"/>
      <c r="T136" s="224">
        <f>SUM(T137:T176)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82</v>
      </c>
      <c r="AY136" s="225" t="s">
        <v>202</v>
      </c>
      <c r="BK136" s="227">
        <f>SUM(BK137:BK176)</f>
        <v>0</v>
      </c>
    </row>
    <row r="137" s="2" customFormat="1" ht="37.8" customHeight="1">
      <c r="A137" s="40"/>
      <c r="B137" s="41"/>
      <c r="C137" s="230" t="s">
        <v>80</v>
      </c>
      <c r="D137" s="230" t="s">
        <v>204</v>
      </c>
      <c r="E137" s="231" t="s">
        <v>3840</v>
      </c>
      <c r="F137" s="232" t="s">
        <v>3841</v>
      </c>
      <c r="G137" s="233" t="s">
        <v>466</v>
      </c>
      <c r="H137" s="234">
        <v>1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317</v>
      </c>
      <c r="AT137" s="241" t="s">
        <v>204</v>
      </c>
      <c r="AU137" s="241" t="s">
        <v>90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317</v>
      </c>
      <c r="BM137" s="241" t="s">
        <v>3842</v>
      </c>
    </row>
    <row r="138" s="2" customFormat="1" ht="24.15" customHeight="1">
      <c r="A138" s="40"/>
      <c r="B138" s="41"/>
      <c r="C138" s="287" t="s">
        <v>82</v>
      </c>
      <c r="D138" s="287" t="s">
        <v>534</v>
      </c>
      <c r="E138" s="288" t="s">
        <v>3843</v>
      </c>
      <c r="F138" s="289" t="s">
        <v>3844</v>
      </c>
      <c r="G138" s="290" t="s">
        <v>466</v>
      </c>
      <c r="H138" s="291">
        <v>1</v>
      </c>
      <c r="I138" s="292"/>
      <c r="J138" s="293">
        <f>ROUND(I138*H138,2)</f>
        <v>0</v>
      </c>
      <c r="K138" s="289" t="s">
        <v>3845</v>
      </c>
      <c r="L138" s="294"/>
      <c r="M138" s="295" t="s">
        <v>1</v>
      </c>
      <c r="N138" s="296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442</v>
      </c>
      <c r="AT138" s="241" t="s">
        <v>534</v>
      </c>
      <c r="AU138" s="241" t="s">
        <v>90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317</v>
      </c>
      <c r="BM138" s="241" t="s">
        <v>3846</v>
      </c>
    </row>
    <row r="139" s="2" customFormat="1" ht="24.15" customHeight="1">
      <c r="A139" s="40"/>
      <c r="B139" s="41"/>
      <c r="C139" s="230" t="s">
        <v>90</v>
      </c>
      <c r="D139" s="230" t="s">
        <v>204</v>
      </c>
      <c r="E139" s="231" t="s">
        <v>3847</v>
      </c>
      <c r="F139" s="232" t="s">
        <v>3848</v>
      </c>
      <c r="G139" s="233" t="s">
        <v>466</v>
      </c>
      <c r="H139" s="234">
        <v>4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3849</v>
      </c>
    </row>
    <row r="140" s="2" customFormat="1" ht="24.15" customHeight="1">
      <c r="A140" s="40"/>
      <c r="B140" s="41"/>
      <c r="C140" s="287" t="s">
        <v>209</v>
      </c>
      <c r="D140" s="287" t="s">
        <v>534</v>
      </c>
      <c r="E140" s="288" t="s">
        <v>3850</v>
      </c>
      <c r="F140" s="289" t="s">
        <v>3851</v>
      </c>
      <c r="G140" s="290" t="s">
        <v>466</v>
      </c>
      <c r="H140" s="291">
        <v>2</v>
      </c>
      <c r="I140" s="292"/>
      <c r="J140" s="293">
        <f>ROUND(I140*H140,2)</f>
        <v>0</v>
      </c>
      <c r="K140" s="289" t="s">
        <v>3852</v>
      </c>
      <c r="L140" s="294"/>
      <c r="M140" s="295" t="s">
        <v>1</v>
      </c>
      <c r="N140" s="296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442</v>
      </c>
      <c r="AT140" s="241" t="s">
        <v>534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3853</v>
      </c>
    </row>
    <row r="141" s="2" customFormat="1">
      <c r="A141" s="40"/>
      <c r="B141" s="41"/>
      <c r="C141" s="42"/>
      <c r="D141" s="245" t="s">
        <v>586</v>
      </c>
      <c r="E141" s="42"/>
      <c r="F141" s="297" t="s">
        <v>3854</v>
      </c>
      <c r="G141" s="42"/>
      <c r="H141" s="42"/>
      <c r="I141" s="298"/>
      <c r="J141" s="42"/>
      <c r="K141" s="42"/>
      <c r="L141" s="46"/>
      <c r="M141" s="299"/>
      <c r="N141" s="30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586</v>
      </c>
      <c r="AU141" s="19" t="s">
        <v>90</v>
      </c>
    </row>
    <row r="142" s="2" customFormat="1" ht="24.15" customHeight="1">
      <c r="A142" s="40"/>
      <c r="B142" s="41"/>
      <c r="C142" s="287" t="s">
        <v>251</v>
      </c>
      <c r="D142" s="287" t="s">
        <v>534</v>
      </c>
      <c r="E142" s="288" t="s">
        <v>3855</v>
      </c>
      <c r="F142" s="289" t="s">
        <v>3856</v>
      </c>
      <c r="G142" s="290" t="s">
        <v>466</v>
      </c>
      <c r="H142" s="291">
        <v>2</v>
      </c>
      <c r="I142" s="292"/>
      <c r="J142" s="293">
        <f>ROUND(I142*H142,2)</f>
        <v>0</v>
      </c>
      <c r="K142" s="289" t="s">
        <v>3852</v>
      </c>
      <c r="L142" s="294"/>
      <c r="M142" s="295" t="s">
        <v>1</v>
      </c>
      <c r="N142" s="296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442</v>
      </c>
      <c r="AT142" s="241" t="s">
        <v>534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3857</v>
      </c>
    </row>
    <row r="143" s="2" customFormat="1">
      <c r="A143" s="40"/>
      <c r="B143" s="41"/>
      <c r="C143" s="42"/>
      <c r="D143" s="245" t="s">
        <v>586</v>
      </c>
      <c r="E143" s="42"/>
      <c r="F143" s="297" t="s">
        <v>3854</v>
      </c>
      <c r="G143" s="42"/>
      <c r="H143" s="42"/>
      <c r="I143" s="298"/>
      <c r="J143" s="42"/>
      <c r="K143" s="42"/>
      <c r="L143" s="46"/>
      <c r="M143" s="299"/>
      <c r="N143" s="30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586</v>
      </c>
      <c r="AU143" s="19" t="s">
        <v>90</v>
      </c>
    </row>
    <row r="144" s="2" customFormat="1" ht="24.15" customHeight="1">
      <c r="A144" s="40"/>
      <c r="B144" s="41"/>
      <c r="C144" s="230" t="s">
        <v>258</v>
      </c>
      <c r="D144" s="230" t="s">
        <v>204</v>
      </c>
      <c r="E144" s="231" t="s">
        <v>3858</v>
      </c>
      <c r="F144" s="232" t="s">
        <v>3859</v>
      </c>
      <c r="G144" s="233" t="s">
        <v>466</v>
      </c>
      <c r="H144" s="234">
        <v>12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3860</v>
      </c>
    </row>
    <row r="145" s="2" customFormat="1" ht="24.15" customHeight="1">
      <c r="A145" s="40"/>
      <c r="B145" s="41"/>
      <c r="C145" s="287" t="s">
        <v>262</v>
      </c>
      <c r="D145" s="287" t="s">
        <v>534</v>
      </c>
      <c r="E145" s="288" t="s">
        <v>3861</v>
      </c>
      <c r="F145" s="289" t="s">
        <v>3862</v>
      </c>
      <c r="G145" s="290" t="s">
        <v>466</v>
      </c>
      <c r="H145" s="291">
        <v>12</v>
      </c>
      <c r="I145" s="292"/>
      <c r="J145" s="293">
        <f>ROUND(I145*H145,2)</f>
        <v>0</v>
      </c>
      <c r="K145" s="289" t="s">
        <v>208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0.0019</v>
      </c>
      <c r="R145" s="239">
        <f>Q145*H145</f>
        <v>0.022800000000000001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442</v>
      </c>
      <c r="AT145" s="241" t="s">
        <v>534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3863</v>
      </c>
    </row>
    <row r="146" s="2" customFormat="1" ht="24.15" customHeight="1">
      <c r="A146" s="40"/>
      <c r="B146" s="41"/>
      <c r="C146" s="287" t="s">
        <v>270</v>
      </c>
      <c r="D146" s="287" t="s">
        <v>534</v>
      </c>
      <c r="E146" s="288" t="s">
        <v>3864</v>
      </c>
      <c r="F146" s="289" t="s">
        <v>3865</v>
      </c>
      <c r="G146" s="290" t="s">
        <v>466</v>
      </c>
      <c r="H146" s="291">
        <v>12</v>
      </c>
      <c r="I146" s="292"/>
      <c r="J146" s="293">
        <f>ROUND(I146*H146,2)</f>
        <v>0</v>
      </c>
      <c r="K146" s="289" t="s">
        <v>208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0.0028999999999999998</v>
      </c>
      <c r="R146" s="239">
        <f>Q146*H146</f>
        <v>0.034799999999999998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442</v>
      </c>
      <c r="AT146" s="241" t="s">
        <v>534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3866</v>
      </c>
    </row>
    <row r="147" s="2" customFormat="1">
      <c r="A147" s="40"/>
      <c r="B147" s="41"/>
      <c r="C147" s="42"/>
      <c r="D147" s="245" t="s">
        <v>586</v>
      </c>
      <c r="E147" s="42"/>
      <c r="F147" s="297" t="s">
        <v>3867</v>
      </c>
      <c r="G147" s="42"/>
      <c r="H147" s="42"/>
      <c r="I147" s="298"/>
      <c r="J147" s="42"/>
      <c r="K147" s="42"/>
      <c r="L147" s="46"/>
      <c r="M147" s="299"/>
      <c r="N147" s="30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586</v>
      </c>
      <c r="AU147" s="19" t="s">
        <v>90</v>
      </c>
    </row>
    <row r="148" s="2" customFormat="1" ht="16.5" customHeight="1">
      <c r="A148" s="40"/>
      <c r="B148" s="41"/>
      <c r="C148" s="230" t="s">
        <v>274</v>
      </c>
      <c r="D148" s="230" t="s">
        <v>204</v>
      </c>
      <c r="E148" s="231" t="s">
        <v>3868</v>
      </c>
      <c r="F148" s="232" t="s">
        <v>3869</v>
      </c>
      <c r="G148" s="233" t="s">
        <v>466</v>
      </c>
      <c r="H148" s="234">
        <v>2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3870</v>
      </c>
    </row>
    <row r="149" s="2" customFormat="1" ht="21.75" customHeight="1">
      <c r="A149" s="40"/>
      <c r="B149" s="41"/>
      <c r="C149" s="287" t="s">
        <v>278</v>
      </c>
      <c r="D149" s="287" t="s">
        <v>534</v>
      </c>
      <c r="E149" s="288" t="s">
        <v>3871</v>
      </c>
      <c r="F149" s="289" t="s">
        <v>3872</v>
      </c>
      <c r="G149" s="290" t="s">
        <v>466</v>
      </c>
      <c r="H149" s="291">
        <v>1</v>
      </c>
      <c r="I149" s="292"/>
      <c r="J149" s="293">
        <f>ROUND(I149*H149,2)</f>
        <v>0</v>
      </c>
      <c r="K149" s="289" t="s">
        <v>208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0.00040000000000000002</v>
      </c>
      <c r="R149" s="239">
        <f>Q149*H149</f>
        <v>0.00040000000000000002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442</v>
      </c>
      <c r="AT149" s="241" t="s">
        <v>534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317</v>
      </c>
      <c r="BM149" s="241" t="s">
        <v>3873</v>
      </c>
    </row>
    <row r="150" s="2" customFormat="1" ht="21.75" customHeight="1">
      <c r="A150" s="40"/>
      <c r="B150" s="41"/>
      <c r="C150" s="287" t="s">
        <v>284</v>
      </c>
      <c r="D150" s="287" t="s">
        <v>534</v>
      </c>
      <c r="E150" s="288" t="s">
        <v>3874</v>
      </c>
      <c r="F150" s="289" t="s">
        <v>3875</v>
      </c>
      <c r="G150" s="290" t="s">
        <v>466</v>
      </c>
      <c r="H150" s="291">
        <v>1</v>
      </c>
      <c r="I150" s="292"/>
      <c r="J150" s="293">
        <f>ROUND(I150*H150,2)</f>
        <v>0</v>
      </c>
      <c r="K150" s="289" t="s">
        <v>208</v>
      </c>
      <c r="L150" s="294"/>
      <c r="M150" s="295" t="s">
        <v>1</v>
      </c>
      <c r="N150" s="296" t="s">
        <v>38</v>
      </c>
      <c r="O150" s="93"/>
      <c r="P150" s="239">
        <f>O150*H150</f>
        <v>0</v>
      </c>
      <c r="Q150" s="239">
        <v>0.00040000000000000002</v>
      </c>
      <c r="R150" s="239">
        <f>Q150*H150</f>
        <v>0.00040000000000000002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1233</v>
      </c>
      <c r="AT150" s="241" t="s">
        <v>534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1233</v>
      </c>
      <c r="BM150" s="241" t="s">
        <v>3876</v>
      </c>
    </row>
    <row r="151" s="2" customFormat="1" ht="21.75" customHeight="1">
      <c r="A151" s="40"/>
      <c r="B151" s="41"/>
      <c r="C151" s="230" t="s">
        <v>294</v>
      </c>
      <c r="D151" s="230" t="s">
        <v>204</v>
      </c>
      <c r="E151" s="231" t="s">
        <v>3877</v>
      </c>
      <c r="F151" s="232" t="s">
        <v>3878</v>
      </c>
      <c r="G151" s="233" t="s">
        <v>466</v>
      </c>
      <c r="H151" s="234">
        <v>1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662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662</v>
      </c>
      <c r="BM151" s="241" t="s">
        <v>3879</v>
      </c>
    </row>
    <row r="152" s="2" customFormat="1" ht="21.75" customHeight="1">
      <c r="A152" s="40"/>
      <c r="B152" s="41"/>
      <c r="C152" s="287" t="s">
        <v>301</v>
      </c>
      <c r="D152" s="287" t="s">
        <v>534</v>
      </c>
      <c r="E152" s="288" t="s">
        <v>3880</v>
      </c>
      <c r="F152" s="289" t="s">
        <v>3881</v>
      </c>
      <c r="G152" s="290" t="s">
        <v>466</v>
      </c>
      <c r="H152" s="291">
        <v>1</v>
      </c>
      <c r="I152" s="292"/>
      <c r="J152" s="293">
        <f>ROUND(I152*H152,2)</f>
        <v>0</v>
      </c>
      <c r="K152" s="289" t="s">
        <v>208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0.00050000000000000001</v>
      </c>
      <c r="R152" s="239">
        <f>Q152*H152</f>
        <v>0.00050000000000000001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1233</v>
      </c>
      <c r="AT152" s="241" t="s">
        <v>534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1233</v>
      </c>
      <c r="BM152" s="241" t="s">
        <v>3882</v>
      </c>
    </row>
    <row r="153" s="2" customFormat="1" ht="33" customHeight="1">
      <c r="A153" s="40"/>
      <c r="B153" s="41"/>
      <c r="C153" s="230" t="s">
        <v>307</v>
      </c>
      <c r="D153" s="230" t="s">
        <v>204</v>
      </c>
      <c r="E153" s="231" t="s">
        <v>3883</v>
      </c>
      <c r="F153" s="232" t="s">
        <v>3884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3885</v>
      </c>
    </row>
    <row r="154" s="2" customFormat="1" ht="16.5" customHeight="1">
      <c r="A154" s="40"/>
      <c r="B154" s="41"/>
      <c r="C154" s="287" t="s">
        <v>8</v>
      </c>
      <c r="D154" s="287" t="s">
        <v>534</v>
      </c>
      <c r="E154" s="288" t="s">
        <v>3886</v>
      </c>
      <c r="F154" s="289" t="s">
        <v>3887</v>
      </c>
      <c r="G154" s="290" t="s">
        <v>466</v>
      </c>
      <c r="H154" s="291">
        <v>1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0.0020999999999999999</v>
      </c>
      <c r="R154" s="239">
        <f>Q154*H154</f>
        <v>0.0020999999999999999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442</v>
      </c>
      <c r="AT154" s="241" t="s">
        <v>534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3888</v>
      </c>
    </row>
    <row r="155" s="2" customFormat="1" ht="24.15" customHeight="1">
      <c r="A155" s="40"/>
      <c r="B155" s="41"/>
      <c r="C155" s="230" t="s">
        <v>317</v>
      </c>
      <c r="D155" s="230" t="s">
        <v>204</v>
      </c>
      <c r="E155" s="231" t="s">
        <v>3889</v>
      </c>
      <c r="F155" s="232" t="s">
        <v>3890</v>
      </c>
      <c r="G155" s="233" t="s">
        <v>466</v>
      </c>
      <c r="H155" s="234">
        <v>2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3891</v>
      </c>
    </row>
    <row r="156" s="2" customFormat="1" ht="24.15" customHeight="1">
      <c r="A156" s="40"/>
      <c r="B156" s="41"/>
      <c r="C156" s="287" t="s">
        <v>325</v>
      </c>
      <c r="D156" s="287" t="s">
        <v>534</v>
      </c>
      <c r="E156" s="288" t="s">
        <v>3892</v>
      </c>
      <c r="F156" s="289" t="s">
        <v>3893</v>
      </c>
      <c r="G156" s="290" t="s">
        <v>466</v>
      </c>
      <c r="H156" s="291">
        <v>2</v>
      </c>
      <c r="I156" s="292"/>
      <c r="J156" s="293">
        <f>ROUND(I156*H156,2)</f>
        <v>0</v>
      </c>
      <c r="K156" s="289" t="s">
        <v>208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0.0079000000000000008</v>
      </c>
      <c r="R156" s="239">
        <f>Q156*H156</f>
        <v>0.015800000000000002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442</v>
      </c>
      <c r="AT156" s="241" t="s">
        <v>534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3894</v>
      </c>
    </row>
    <row r="157" s="2" customFormat="1">
      <c r="A157" s="40"/>
      <c r="B157" s="41"/>
      <c r="C157" s="42"/>
      <c r="D157" s="245" t="s">
        <v>586</v>
      </c>
      <c r="E157" s="42"/>
      <c r="F157" s="297" t="s">
        <v>3895</v>
      </c>
      <c r="G157" s="42"/>
      <c r="H157" s="42"/>
      <c r="I157" s="298"/>
      <c r="J157" s="42"/>
      <c r="K157" s="42"/>
      <c r="L157" s="46"/>
      <c r="M157" s="299"/>
      <c r="N157" s="300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586</v>
      </c>
      <c r="AU157" s="19" t="s">
        <v>90</v>
      </c>
    </row>
    <row r="158" s="2" customFormat="1" ht="33" customHeight="1">
      <c r="A158" s="40"/>
      <c r="B158" s="41"/>
      <c r="C158" s="230" t="s">
        <v>332</v>
      </c>
      <c r="D158" s="230" t="s">
        <v>204</v>
      </c>
      <c r="E158" s="231" t="s">
        <v>3896</v>
      </c>
      <c r="F158" s="232" t="s">
        <v>3897</v>
      </c>
      <c r="G158" s="233" t="s">
        <v>844</v>
      </c>
      <c r="H158" s="234">
        <v>18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3898</v>
      </c>
    </row>
    <row r="159" s="2" customFormat="1">
      <c r="A159" s="40"/>
      <c r="B159" s="41"/>
      <c r="C159" s="42"/>
      <c r="D159" s="245" t="s">
        <v>586</v>
      </c>
      <c r="E159" s="42"/>
      <c r="F159" s="297" t="s">
        <v>3899</v>
      </c>
      <c r="G159" s="42"/>
      <c r="H159" s="42"/>
      <c r="I159" s="298"/>
      <c r="J159" s="42"/>
      <c r="K159" s="42"/>
      <c r="L159" s="46"/>
      <c r="M159" s="299"/>
      <c r="N159" s="300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586</v>
      </c>
      <c r="AU159" s="19" t="s">
        <v>90</v>
      </c>
    </row>
    <row r="160" s="2" customFormat="1" ht="16.5" customHeight="1">
      <c r="A160" s="40"/>
      <c r="B160" s="41"/>
      <c r="C160" s="287" t="s">
        <v>336</v>
      </c>
      <c r="D160" s="287" t="s">
        <v>534</v>
      </c>
      <c r="E160" s="288" t="s">
        <v>3900</v>
      </c>
      <c r="F160" s="289" t="s">
        <v>3901</v>
      </c>
      <c r="G160" s="290" t="s">
        <v>844</v>
      </c>
      <c r="H160" s="291">
        <v>18</v>
      </c>
      <c r="I160" s="292"/>
      <c r="J160" s="293">
        <f>ROUND(I160*H160,2)</f>
        <v>0</v>
      </c>
      <c r="K160" s="289" t="s">
        <v>208</v>
      </c>
      <c r="L160" s="294"/>
      <c r="M160" s="295" t="s">
        <v>1</v>
      </c>
      <c r="N160" s="296" t="s">
        <v>38</v>
      </c>
      <c r="O160" s="93"/>
      <c r="P160" s="239">
        <f>O160*H160</f>
        <v>0</v>
      </c>
      <c r="Q160" s="239">
        <v>0.01367</v>
      </c>
      <c r="R160" s="239">
        <f>Q160*H160</f>
        <v>0.24606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442</v>
      </c>
      <c r="AT160" s="241" t="s">
        <v>534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3902</v>
      </c>
    </row>
    <row r="161" s="2" customFormat="1">
      <c r="A161" s="40"/>
      <c r="B161" s="41"/>
      <c r="C161" s="42"/>
      <c r="D161" s="245" t="s">
        <v>586</v>
      </c>
      <c r="E161" s="42"/>
      <c r="F161" s="297" t="s">
        <v>3899</v>
      </c>
      <c r="G161" s="42"/>
      <c r="H161" s="42"/>
      <c r="I161" s="298"/>
      <c r="J161" s="42"/>
      <c r="K161" s="42"/>
      <c r="L161" s="46"/>
      <c r="M161" s="299"/>
      <c r="N161" s="300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586</v>
      </c>
      <c r="AU161" s="19" t="s">
        <v>90</v>
      </c>
    </row>
    <row r="162" s="14" customFormat="1">
      <c r="A162" s="14"/>
      <c r="B162" s="254"/>
      <c r="C162" s="255"/>
      <c r="D162" s="245" t="s">
        <v>211</v>
      </c>
      <c r="E162" s="256" t="s">
        <v>1</v>
      </c>
      <c r="F162" s="257" t="s">
        <v>3903</v>
      </c>
      <c r="G162" s="255"/>
      <c r="H162" s="258">
        <v>18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211</v>
      </c>
      <c r="AU162" s="264" t="s">
        <v>90</v>
      </c>
      <c r="AV162" s="14" t="s">
        <v>82</v>
      </c>
      <c r="AW162" s="14" t="s">
        <v>30</v>
      </c>
      <c r="AX162" s="14" t="s">
        <v>80</v>
      </c>
      <c r="AY162" s="264" t="s">
        <v>202</v>
      </c>
    </row>
    <row r="163" s="2" customFormat="1" ht="37.8" customHeight="1">
      <c r="A163" s="40"/>
      <c r="B163" s="41"/>
      <c r="C163" s="230" t="s">
        <v>341</v>
      </c>
      <c r="D163" s="230" t="s">
        <v>204</v>
      </c>
      <c r="E163" s="231" t="s">
        <v>3904</v>
      </c>
      <c r="F163" s="232" t="s">
        <v>3905</v>
      </c>
      <c r="G163" s="233" t="s">
        <v>844</v>
      </c>
      <c r="H163" s="234">
        <v>2.3999999999999999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0.0034429999999999999</v>
      </c>
      <c r="R163" s="239">
        <f>Q163*H163</f>
        <v>0.0082632000000000001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3906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3907</v>
      </c>
      <c r="G164" s="255"/>
      <c r="H164" s="258">
        <v>2.3999999999999999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90</v>
      </c>
      <c r="AV164" s="14" t="s">
        <v>82</v>
      </c>
      <c r="AW164" s="14" t="s">
        <v>30</v>
      </c>
      <c r="AX164" s="14" t="s">
        <v>80</v>
      </c>
      <c r="AY164" s="264" t="s">
        <v>202</v>
      </c>
    </row>
    <row r="165" s="2" customFormat="1" ht="37.8" customHeight="1">
      <c r="A165" s="40"/>
      <c r="B165" s="41"/>
      <c r="C165" s="230" t="s">
        <v>7</v>
      </c>
      <c r="D165" s="230" t="s">
        <v>204</v>
      </c>
      <c r="E165" s="231" t="s">
        <v>3908</v>
      </c>
      <c r="F165" s="232" t="s">
        <v>3909</v>
      </c>
      <c r="G165" s="233" t="s">
        <v>844</v>
      </c>
      <c r="H165" s="234">
        <v>51.600000000000001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0.005215</v>
      </c>
      <c r="R165" s="239">
        <f>Q165*H165</f>
        <v>0.269094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3910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3911</v>
      </c>
      <c r="G166" s="255"/>
      <c r="H166" s="258">
        <v>51.600000000000001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90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37.8" customHeight="1">
      <c r="A167" s="40"/>
      <c r="B167" s="41"/>
      <c r="C167" s="230" t="s">
        <v>355</v>
      </c>
      <c r="D167" s="230" t="s">
        <v>204</v>
      </c>
      <c r="E167" s="231" t="s">
        <v>3912</v>
      </c>
      <c r="F167" s="232" t="s">
        <v>3913</v>
      </c>
      <c r="G167" s="233" t="s">
        <v>844</v>
      </c>
      <c r="H167" s="234">
        <v>55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0.0081740000000000007</v>
      </c>
      <c r="R167" s="239">
        <f>Q167*H167</f>
        <v>0.44957000000000003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3914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3915</v>
      </c>
      <c r="G168" s="255"/>
      <c r="H168" s="258">
        <v>55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90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2" customFormat="1" ht="33" customHeight="1">
      <c r="A169" s="40"/>
      <c r="B169" s="41"/>
      <c r="C169" s="230" t="s">
        <v>363</v>
      </c>
      <c r="D169" s="230" t="s">
        <v>204</v>
      </c>
      <c r="E169" s="231" t="s">
        <v>3916</v>
      </c>
      <c r="F169" s="232" t="s">
        <v>3917</v>
      </c>
      <c r="G169" s="233" t="s">
        <v>844</v>
      </c>
      <c r="H169" s="234">
        <v>14.4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3918</v>
      </c>
    </row>
    <row r="170" s="2" customFormat="1" ht="33" customHeight="1">
      <c r="A170" s="40"/>
      <c r="B170" s="41"/>
      <c r="C170" s="287" t="s">
        <v>375</v>
      </c>
      <c r="D170" s="287" t="s">
        <v>534</v>
      </c>
      <c r="E170" s="288" t="s">
        <v>3919</v>
      </c>
      <c r="F170" s="289" t="s">
        <v>3920</v>
      </c>
      <c r="G170" s="290" t="s">
        <v>844</v>
      </c>
      <c r="H170" s="291">
        <v>14.4</v>
      </c>
      <c r="I170" s="292"/>
      <c r="J170" s="293">
        <f>ROUND(I170*H170,2)</f>
        <v>0</v>
      </c>
      <c r="K170" s="289" t="s">
        <v>208</v>
      </c>
      <c r="L170" s="294"/>
      <c r="M170" s="295" t="s">
        <v>1</v>
      </c>
      <c r="N170" s="296" t="s">
        <v>38</v>
      </c>
      <c r="O170" s="93"/>
      <c r="P170" s="239">
        <f>O170*H170</f>
        <v>0</v>
      </c>
      <c r="Q170" s="239">
        <v>0.016</v>
      </c>
      <c r="R170" s="239">
        <f>Q170*H170</f>
        <v>0.23040000000000002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442</v>
      </c>
      <c r="AT170" s="241" t="s">
        <v>534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3921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3922</v>
      </c>
      <c r="G171" s="255"/>
      <c r="H171" s="258">
        <v>14.4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90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382</v>
      </c>
      <c r="D172" s="230" t="s">
        <v>204</v>
      </c>
      <c r="E172" s="231" t="s">
        <v>3923</v>
      </c>
      <c r="F172" s="232" t="s">
        <v>3924</v>
      </c>
      <c r="G172" s="233" t="s">
        <v>254</v>
      </c>
      <c r="H172" s="234">
        <v>32.399999999999999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0.0019835740000000001</v>
      </c>
      <c r="R172" s="239">
        <f>Q172*H172</f>
        <v>0.064267797599999996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3925</v>
      </c>
    </row>
    <row r="173" s="2" customFormat="1" ht="33" customHeight="1">
      <c r="A173" s="40"/>
      <c r="B173" s="41"/>
      <c r="C173" s="287" t="s">
        <v>390</v>
      </c>
      <c r="D173" s="287" t="s">
        <v>534</v>
      </c>
      <c r="E173" s="288" t="s">
        <v>3926</v>
      </c>
      <c r="F173" s="289" t="s">
        <v>3927</v>
      </c>
      <c r="G173" s="290" t="s">
        <v>254</v>
      </c>
      <c r="H173" s="291">
        <v>19.199999999999999</v>
      </c>
      <c r="I173" s="292"/>
      <c r="J173" s="293">
        <f>ROUND(I173*H173,2)</f>
        <v>0</v>
      </c>
      <c r="K173" s="289" t="s">
        <v>208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0.0030000000000000001</v>
      </c>
      <c r="R173" s="239">
        <f>Q173*H173</f>
        <v>0.057599999999999998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3928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3929</v>
      </c>
      <c r="G174" s="255"/>
      <c r="H174" s="258">
        <v>19.199999999999999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90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2" customFormat="1" ht="33" customHeight="1">
      <c r="A175" s="40"/>
      <c r="B175" s="41"/>
      <c r="C175" s="287" t="s">
        <v>395</v>
      </c>
      <c r="D175" s="287" t="s">
        <v>534</v>
      </c>
      <c r="E175" s="288" t="s">
        <v>3930</v>
      </c>
      <c r="F175" s="289" t="s">
        <v>3931</v>
      </c>
      <c r="G175" s="290" t="s">
        <v>254</v>
      </c>
      <c r="H175" s="291">
        <v>13.199999999999999</v>
      </c>
      <c r="I175" s="292"/>
      <c r="J175" s="293">
        <f>ROUND(I175*H175,2)</f>
        <v>0</v>
      </c>
      <c r="K175" s="289" t="s">
        <v>208</v>
      </c>
      <c r="L175" s="294"/>
      <c r="M175" s="295" t="s">
        <v>1</v>
      </c>
      <c r="N175" s="296" t="s">
        <v>38</v>
      </c>
      <c r="O175" s="93"/>
      <c r="P175" s="239">
        <f>O175*H175</f>
        <v>0</v>
      </c>
      <c r="Q175" s="239">
        <v>0.0044999999999999997</v>
      </c>
      <c r="R175" s="239">
        <f>Q175*H175</f>
        <v>0.059399999999999994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442</v>
      </c>
      <c r="AT175" s="241" t="s">
        <v>534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3932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3933</v>
      </c>
      <c r="G176" s="255"/>
      <c r="H176" s="258">
        <v>13.199999999999999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90</v>
      </c>
      <c r="AV176" s="14" t="s">
        <v>82</v>
      </c>
      <c r="AW176" s="14" t="s">
        <v>30</v>
      </c>
      <c r="AX176" s="14" t="s">
        <v>80</v>
      </c>
      <c r="AY176" s="264" t="s">
        <v>202</v>
      </c>
    </row>
    <row r="177" s="12" customFormat="1" ht="20.88" customHeight="1">
      <c r="A177" s="12"/>
      <c r="B177" s="214"/>
      <c r="C177" s="215"/>
      <c r="D177" s="216" t="s">
        <v>72</v>
      </c>
      <c r="E177" s="228" t="s">
        <v>3934</v>
      </c>
      <c r="F177" s="228" t="s">
        <v>3935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SUM(P178:P221)</f>
        <v>0</v>
      </c>
      <c r="Q177" s="222"/>
      <c r="R177" s="223">
        <f>SUM(R178:R221)</f>
        <v>1.2286929528000001</v>
      </c>
      <c r="S177" s="222"/>
      <c r="T177" s="224">
        <f>SUM(T178:T221)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82</v>
      </c>
      <c r="AT177" s="226" t="s">
        <v>72</v>
      </c>
      <c r="AU177" s="226" t="s">
        <v>82</v>
      </c>
      <c r="AY177" s="225" t="s">
        <v>202</v>
      </c>
      <c r="BK177" s="227">
        <f>SUM(BK178:BK221)</f>
        <v>0</v>
      </c>
    </row>
    <row r="178" s="2" customFormat="1" ht="37.8" customHeight="1">
      <c r="A178" s="40"/>
      <c r="B178" s="41"/>
      <c r="C178" s="230" t="s">
        <v>399</v>
      </c>
      <c r="D178" s="230" t="s">
        <v>204</v>
      </c>
      <c r="E178" s="231" t="s">
        <v>3840</v>
      </c>
      <c r="F178" s="232" t="s">
        <v>3841</v>
      </c>
      <c r="G178" s="233" t="s">
        <v>466</v>
      </c>
      <c r="H178" s="234">
        <v>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3936</v>
      </c>
    </row>
    <row r="179" s="2" customFormat="1" ht="24.15" customHeight="1">
      <c r="A179" s="40"/>
      <c r="B179" s="41"/>
      <c r="C179" s="287" t="s">
        <v>405</v>
      </c>
      <c r="D179" s="287" t="s">
        <v>534</v>
      </c>
      <c r="E179" s="288" t="s">
        <v>3937</v>
      </c>
      <c r="F179" s="289" t="s">
        <v>3844</v>
      </c>
      <c r="G179" s="290" t="s">
        <v>1</v>
      </c>
      <c r="H179" s="291">
        <v>1</v>
      </c>
      <c r="I179" s="292"/>
      <c r="J179" s="293">
        <f>ROUND(I179*H179,2)</f>
        <v>0</v>
      </c>
      <c r="K179" s="289" t="s">
        <v>3845</v>
      </c>
      <c r="L179" s="294"/>
      <c r="M179" s="295" t="s">
        <v>1</v>
      </c>
      <c r="N179" s="296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442</v>
      </c>
      <c r="AT179" s="241" t="s">
        <v>534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3938</v>
      </c>
    </row>
    <row r="180" s="2" customFormat="1" ht="24.15" customHeight="1">
      <c r="A180" s="40"/>
      <c r="B180" s="41"/>
      <c r="C180" s="230" t="s">
        <v>417</v>
      </c>
      <c r="D180" s="230" t="s">
        <v>204</v>
      </c>
      <c r="E180" s="231" t="s">
        <v>3847</v>
      </c>
      <c r="F180" s="232" t="s">
        <v>3848</v>
      </c>
      <c r="G180" s="233" t="s">
        <v>466</v>
      </c>
      <c r="H180" s="234">
        <v>4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3939</v>
      </c>
    </row>
    <row r="181" s="2" customFormat="1" ht="24.15" customHeight="1">
      <c r="A181" s="40"/>
      <c r="B181" s="41"/>
      <c r="C181" s="287" t="s">
        <v>426</v>
      </c>
      <c r="D181" s="287" t="s">
        <v>534</v>
      </c>
      <c r="E181" s="288" t="s">
        <v>3940</v>
      </c>
      <c r="F181" s="289" t="s">
        <v>3941</v>
      </c>
      <c r="G181" s="290" t="s">
        <v>466</v>
      </c>
      <c r="H181" s="291">
        <v>1</v>
      </c>
      <c r="I181" s="292"/>
      <c r="J181" s="293">
        <f>ROUND(I181*H181,2)</f>
        <v>0</v>
      </c>
      <c r="K181" s="289" t="s">
        <v>3852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442</v>
      </c>
      <c r="AT181" s="241" t="s">
        <v>534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3942</v>
      </c>
    </row>
    <row r="182" s="2" customFormat="1">
      <c r="A182" s="40"/>
      <c r="B182" s="41"/>
      <c r="C182" s="42"/>
      <c r="D182" s="245" t="s">
        <v>586</v>
      </c>
      <c r="E182" s="42"/>
      <c r="F182" s="297" t="s">
        <v>3854</v>
      </c>
      <c r="G182" s="42"/>
      <c r="H182" s="42"/>
      <c r="I182" s="298"/>
      <c r="J182" s="42"/>
      <c r="K182" s="42"/>
      <c r="L182" s="46"/>
      <c r="M182" s="299"/>
      <c r="N182" s="300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586</v>
      </c>
      <c r="AU182" s="19" t="s">
        <v>90</v>
      </c>
    </row>
    <row r="183" s="2" customFormat="1" ht="24.15" customHeight="1">
      <c r="A183" s="40"/>
      <c r="B183" s="41"/>
      <c r="C183" s="287" t="s">
        <v>442</v>
      </c>
      <c r="D183" s="287" t="s">
        <v>534</v>
      </c>
      <c r="E183" s="288" t="s">
        <v>3943</v>
      </c>
      <c r="F183" s="289" t="s">
        <v>3944</v>
      </c>
      <c r="G183" s="290" t="s">
        <v>466</v>
      </c>
      <c r="H183" s="291">
        <v>3</v>
      </c>
      <c r="I183" s="292"/>
      <c r="J183" s="293">
        <f>ROUND(I183*H183,2)</f>
        <v>0</v>
      </c>
      <c r="K183" s="289" t="s">
        <v>3852</v>
      </c>
      <c r="L183" s="294"/>
      <c r="M183" s="295" t="s">
        <v>1</v>
      </c>
      <c r="N183" s="296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442</v>
      </c>
      <c r="AT183" s="241" t="s">
        <v>534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3945</v>
      </c>
    </row>
    <row r="184" s="2" customFormat="1">
      <c r="A184" s="40"/>
      <c r="B184" s="41"/>
      <c r="C184" s="42"/>
      <c r="D184" s="245" t="s">
        <v>586</v>
      </c>
      <c r="E184" s="42"/>
      <c r="F184" s="297" t="s">
        <v>3854</v>
      </c>
      <c r="G184" s="42"/>
      <c r="H184" s="42"/>
      <c r="I184" s="298"/>
      <c r="J184" s="42"/>
      <c r="K184" s="42"/>
      <c r="L184" s="46"/>
      <c r="M184" s="299"/>
      <c r="N184" s="300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586</v>
      </c>
      <c r="AU184" s="19" t="s">
        <v>90</v>
      </c>
    </row>
    <row r="185" s="2" customFormat="1" ht="16.5" customHeight="1">
      <c r="A185" s="40"/>
      <c r="B185" s="41"/>
      <c r="C185" s="230" t="s">
        <v>448</v>
      </c>
      <c r="D185" s="230" t="s">
        <v>204</v>
      </c>
      <c r="E185" s="231" t="s">
        <v>3868</v>
      </c>
      <c r="F185" s="232" t="s">
        <v>3869</v>
      </c>
      <c r="G185" s="233" t="s">
        <v>466</v>
      </c>
      <c r="H185" s="234">
        <v>8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3946</v>
      </c>
    </row>
    <row r="186" s="2" customFormat="1" ht="21.75" customHeight="1">
      <c r="A186" s="40"/>
      <c r="B186" s="41"/>
      <c r="C186" s="287" t="s">
        <v>453</v>
      </c>
      <c r="D186" s="287" t="s">
        <v>534</v>
      </c>
      <c r="E186" s="288" t="s">
        <v>3874</v>
      </c>
      <c r="F186" s="289" t="s">
        <v>3875</v>
      </c>
      <c r="G186" s="290" t="s">
        <v>466</v>
      </c>
      <c r="H186" s="291">
        <v>8</v>
      </c>
      <c r="I186" s="292"/>
      <c r="J186" s="293">
        <f>ROUND(I186*H186,2)</f>
        <v>0</v>
      </c>
      <c r="K186" s="289" t="s">
        <v>208</v>
      </c>
      <c r="L186" s="294"/>
      <c r="M186" s="295" t="s">
        <v>1</v>
      </c>
      <c r="N186" s="296" t="s">
        <v>38</v>
      </c>
      <c r="O186" s="93"/>
      <c r="P186" s="239">
        <f>O186*H186</f>
        <v>0</v>
      </c>
      <c r="Q186" s="239">
        <v>0.00040000000000000002</v>
      </c>
      <c r="R186" s="239">
        <f>Q186*H186</f>
        <v>0.0032000000000000002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1233</v>
      </c>
      <c r="AT186" s="241" t="s">
        <v>534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1233</v>
      </c>
      <c r="BM186" s="241" t="s">
        <v>3947</v>
      </c>
    </row>
    <row r="187" s="2" customFormat="1" ht="21.75" customHeight="1">
      <c r="A187" s="40"/>
      <c r="B187" s="41"/>
      <c r="C187" s="230" t="s">
        <v>457</v>
      </c>
      <c r="D187" s="230" t="s">
        <v>204</v>
      </c>
      <c r="E187" s="231" t="s">
        <v>3877</v>
      </c>
      <c r="F187" s="232" t="s">
        <v>3878</v>
      </c>
      <c r="G187" s="233" t="s">
        <v>466</v>
      </c>
      <c r="H187" s="234">
        <v>4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3948</v>
      </c>
    </row>
    <row r="188" s="2" customFormat="1" ht="21.75" customHeight="1">
      <c r="A188" s="40"/>
      <c r="B188" s="41"/>
      <c r="C188" s="287" t="s">
        <v>463</v>
      </c>
      <c r="D188" s="287" t="s">
        <v>534</v>
      </c>
      <c r="E188" s="288" t="s">
        <v>3949</v>
      </c>
      <c r="F188" s="289" t="s">
        <v>3950</v>
      </c>
      <c r="G188" s="290" t="s">
        <v>466</v>
      </c>
      <c r="H188" s="291">
        <v>4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0.00050000000000000001</v>
      </c>
      <c r="R188" s="239">
        <f>Q188*H188</f>
        <v>0.002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442</v>
      </c>
      <c r="AT188" s="241" t="s">
        <v>534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3951</v>
      </c>
    </row>
    <row r="189" s="2" customFormat="1" ht="24.15" customHeight="1">
      <c r="A189" s="40"/>
      <c r="B189" s="41"/>
      <c r="C189" s="230" t="s">
        <v>469</v>
      </c>
      <c r="D189" s="230" t="s">
        <v>204</v>
      </c>
      <c r="E189" s="231" t="s">
        <v>3952</v>
      </c>
      <c r="F189" s="232" t="s">
        <v>3953</v>
      </c>
      <c r="G189" s="233" t="s">
        <v>466</v>
      </c>
      <c r="H189" s="234">
        <v>4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3954</v>
      </c>
    </row>
    <row r="190" s="2" customFormat="1" ht="24.15" customHeight="1">
      <c r="A190" s="40"/>
      <c r="B190" s="41"/>
      <c r="C190" s="287" t="s">
        <v>475</v>
      </c>
      <c r="D190" s="287" t="s">
        <v>534</v>
      </c>
      <c r="E190" s="288" t="s">
        <v>3955</v>
      </c>
      <c r="F190" s="289" t="s">
        <v>3956</v>
      </c>
      <c r="G190" s="290" t="s">
        <v>466</v>
      </c>
      <c r="H190" s="291">
        <v>4</v>
      </c>
      <c r="I190" s="292"/>
      <c r="J190" s="293">
        <f>ROUND(I190*H190,2)</f>
        <v>0</v>
      </c>
      <c r="K190" s="289" t="s">
        <v>208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0.00050000000000000001</v>
      </c>
      <c r="R190" s="239">
        <f>Q190*H190</f>
        <v>0.002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442</v>
      </c>
      <c r="AT190" s="241" t="s">
        <v>534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3957</v>
      </c>
    </row>
    <row r="191" s="2" customFormat="1">
      <c r="A191" s="40"/>
      <c r="B191" s="41"/>
      <c r="C191" s="42"/>
      <c r="D191" s="245" t="s">
        <v>586</v>
      </c>
      <c r="E191" s="42"/>
      <c r="F191" s="297" t="s">
        <v>3958</v>
      </c>
      <c r="G191" s="42"/>
      <c r="H191" s="42"/>
      <c r="I191" s="298"/>
      <c r="J191" s="42"/>
      <c r="K191" s="42"/>
      <c r="L191" s="46"/>
      <c r="M191" s="299"/>
      <c r="N191" s="300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586</v>
      </c>
      <c r="AU191" s="19" t="s">
        <v>90</v>
      </c>
    </row>
    <row r="192" s="2" customFormat="1" ht="16.5" customHeight="1">
      <c r="A192" s="40"/>
      <c r="B192" s="41"/>
      <c r="C192" s="230" t="s">
        <v>480</v>
      </c>
      <c r="D192" s="230" t="s">
        <v>204</v>
      </c>
      <c r="E192" s="231" t="s">
        <v>3959</v>
      </c>
      <c r="F192" s="232" t="s">
        <v>3960</v>
      </c>
      <c r="G192" s="233" t="s">
        <v>466</v>
      </c>
      <c r="H192" s="234">
        <v>4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3961</v>
      </c>
    </row>
    <row r="193" s="2" customFormat="1" ht="24.15" customHeight="1">
      <c r="A193" s="40"/>
      <c r="B193" s="41"/>
      <c r="C193" s="230" t="s">
        <v>486</v>
      </c>
      <c r="D193" s="230" t="s">
        <v>204</v>
      </c>
      <c r="E193" s="231" t="s">
        <v>3962</v>
      </c>
      <c r="F193" s="232" t="s">
        <v>3963</v>
      </c>
      <c r="G193" s="233" t="s">
        <v>1085</v>
      </c>
      <c r="H193" s="234">
        <v>4</v>
      </c>
      <c r="I193" s="235"/>
      <c r="J193" s="236">
        <f>ROUND(I193*H193,2)</f>
        <v>0</v>
      </c>
      <c r="K193" s="232" t="s">
        <v>3964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3965</v>
      </c>
    </row>
    <row r="194" s="2" customFormat="1" ht="24.15" customHeight="1">
      <c r="A194" s="40"/>
      <c r="B194" s="41"/>
      <c r="C194" s="230" t="s">
        <v>491</v>
      </c>
      <c r="D194" s="230" t="s">
        <v>204</v>
      </c>
      <c r="E194" s="231" t="s">
        <v>3889</v>
      </c>
      <c r="F194" s="232" t="s">
        <v>3890</v>
      </c>
      <c r="G194" s="233" t="s">
        <v>466</v>
      </c>
      <c r="H194" s="234">
        <v>2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317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317</v>
      </c>
      <c r="BM194" s="241" t="s">
        <v>3966</v>
      </c>
    </row>
    <row r="195" s="2" customFormat="1" ht="24.15" customHeight="1">
      <c r="A195" s="40"/>
      <c r="B195" s="41"/>
      <c r="C195" s="287" t="s">
        <v>496</v>
      </c>
      <c r="D195" s="287" t="s">
        <v>534</v>
      </c>
      <c r="E195" s="288" t="s">
        <v>3892</v>
      </c>
      <c r="F195" s="289" t="s">
        <v>3893</v>
      </c>
      <c r="G195" s="290" t="s">
        <v>466</v>
      </c>
      <c r="H195" s="291">
        <v>2</v>
      </c>
      <c r="I195" s="292"/>
      <c r="J195" s="293">
        <f>ROUND(I195*H195,2)</f>
        <v>0</v>
      </c>
      <c r="K195" s="289" t="s">
        <v>208</v>
      </c>
      <c r="L195" s="294"/>
      <c r="M195" s="295" t="s">
        <v>1</v>
      </c>
      <c r="N195" s="296" t="s">
        <v>38</v>
      </c>
      <c r="O195" s="93"/>
      <c r="P195" s="239">
        <f>O195*H195</f>
        <v>0</v>
      </c>
      <c r="Q195" s="239">
        <v>0.0079000000000000008</v>
      </c>
      <c r="R195" s="239">
        <f>Q195*H195</f>
        <v>0.015800000000000002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442</v>
      </c>
      <c r="AT195" s="241" t="s">
        <v>534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3967</v>
      </c>
    </row>
    <row r="196" s="2" customFormat="1">
      <c r="A196" s="40"/>
      <c r="B196" s="41"/>
      <c r="C196" s="42"/>
      <c r="D196" s="245" t="s">
        <v>586</v>
      </c>
      <c r="E196" s="42"/>
      <c r="F196" s="297" t="s">
        <v>3895</v>
      </c>
      <c r="G196" s="42"/>
      <c r="H196" s="42"/>
      <c r="I196" s="298"/>
      <c r="J196" s="42"/>
      <c r="K196" s="42"/>
      <c r="L196" s="46"/>
      <c r="M196" s="299"/>
      <c r="N196" s="300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586</v>
      </c>
      <c r="AU196" s="19" t="s">
        <v>90</v>
      </c>
    </row>
    <row r="197" s="2" customFormat="1" ht="33" customHeight="1">
      <c r="A197" s="40"/>
      <c r="B197" s="41"/>
      <c r="C197" s="230" t="s">
        <v>501</v>
      </c>
      <c r="D197" s="230" t="s">
        <v>204</v>
      </c>
      <c r="E197" s="231" t="s">
        <v>3968</v>
      </c>
      <c r="F197" s="232" t="s">
        <v>3969</v>
      </c>
      <c r="G197" s="233" t="s">
        <v>844</v>
      </c>
      <c r="H197" s="234">
        <v>30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3970</v>
      </c>
    </row>
    <row r="198" s="2" customFormat="1">
      <c r="A198" s="40"/>
      <c r="B198" s="41"/>
      <c r="C198" s="42"/>
      <c r="D198" s="245" t="s">
        <v>586</v>
      </c>
      <c r="E198" s="42"/>
      <c r="F198" s="297" t="s">
        <v>3971</v>
      </c>
      <c r="G198" s="42"/>
      <c r="H198" s="42"/>
      <c r="I198" s="298"/>
      <c r="J198" s="42"/>
      <c r="K198" s="42"/>
      <c r="L198" s="46"/>
      <c r="M198" s="299"/>
      <c r="N198" s="30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586</v>
      </c>
      <c r="AU198" s="19" t="s">
        <v>90</v>
      </c>
    </row>
    <row r="199" s="2" customFormat="1" ht="16.5" customHeight="1">
      <c r="A199" s="40"/>
      <c r="B199" s="41"/>
      <c r="C199" s="287" t="s">
        <v>506</v>
      </c>
      <c r="D199" s="287" t="s">
        <v>534</v>
      </c>
      <c r="E199" s="288" t="s">
        <v>3972</v>
      </c>
      <c r="F199" s="289" t="s">
        <v>3973</v>
      </c>
      <c r="G199" s="290" t="s">
        <v>844</v>
      </c>
      <c r="H199" s="291">
        <v>30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0.01</v>
      </c>
      <c r="R199" s="239">
        <f>Q199*H199</f>
        <v>0.29999999999999999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90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3974</v>
      </c>
    </row>
    <row r="200" s="2" customFormat="1">
      <c r="A200" s="40"/>
      <c r="B200" s="41"/>
      <c r="C200" s="42"/>
      <c r="D200" s="245" t="s">
        <v>586</v>
      </c>
      <c r="E200" s="42"/>
      <c r="F200" s="297" t="s">
        <v>3971</v>
      </c>
      <c r="G200" s="42"/>
      <c r="H200" s="42"/>
      <c r="I200" s="298"/>
      <c r="J200" s="42"/>
      <c r="K200" s="42"/>
      <c r="L200" s="46"/>
      <c r="M200" s="299"/>
      <c r="N200" s="300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586</v>
      </c>
      <c r="AU200" s="19" t="s">
        <v>90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3975</v>
      </c>
      <c r="G201" s="255"/>
      <c r="H201" s="258">
        <v>30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90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33" customHeight="1">
      <c r="A202" s="40"/>
      <c r="B202" s="41"/>
      <c r="C202" s="230" t="s">
        <v>515</v>
      </c>
      <c r="D202" s="230" t="s">
        <v>204</v>
      </c>
      <c r="E202" s="231" t="s">
        <v>3896</v>
      </c>
      <c r="F202" s="232" t="s">
        <v>3897</v>
      </c>
      <c r="G202" s="233" t="s">
        <v>844</v>
      </c>
      <c r="H202" s="234">
        <v>13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3976</v>
      </c>
    </row>
    <row r="203" s="2" customFormat="1">
      <c r="A203" s="40"/>
      <c r="B203" s="41"/>
      <c r="C203" s="42"/>
      <c r="D203" s="245" t="s">
        <v>586</v>
      </c>
      <c r="E203" s="42"/>
      <c r="F203" s="297" t="s">
        <v>3971</v>
      </c>
      <c r="G203" s="42"/>
      <c r="H203" s="42"/>
      <c r="I203" s="298"/>
      <c r="J203" s="42"/>
      <c r="K203" s="42"/>
      <c r="L203" s="46"/>
      <c r="M203" s="299"/>
      <c r="N203" s="300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586</v>
      </c>
      <c r="AU203" s="19" t="s">
        <v>90</v>
      </c>
    </row>
    <row r="204" s="2" customFormat="1" ht="16.5" customHeight="1">
      <c r="A204" s="40"/>
      <c r="B204" s="41"/>
      <c r="C204" s="287" t="s">
        <v>525</v>
      </c>
      <c r="D204" s="287" t="s">
        <v>534</v>
      </c>
      <c r="E204" s="288" t="s">
        <v>3900</v>
      </c>
      <c r="F204" s="289" t="s">
        <v>3901</v>
      </c>
      <c r="G204" s="290" t="s">
        <v>844</v>
      </c>
      <c r="H204" s="291">
        <v>13</v>
      </c>
      <c r="I204" s="292"/>
      <c r="J204" s="293">
        <f>ROUND(I204*H204,2)</f>
        <v>0</v>
      </c>
      <c r="K204" s="289" t="s">
        <v>208</v>
      </c>
      <c r="L204" s="294"/>
      <c r="M204" s="295" t="s">
        <v>1</v>
      </c>
      <c r="N204" s="296" t="s">
        <v>38</v>
      </c>
      <c r="O204" s="93"/>
      <c r="P204" s="239">
        <f>O204*H204</f>
        <v>0</v>
      </c>
      <c r="Q204" s="239">
        <v>0.01367</v>
      </c>
      <c r="R204" s="239">
        <f>Q204*H204</f>
        <v>0.17771000000000001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442</v>
      </c>
      <c r="AT204" s="241" t="s">
        <v>534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3977</v>
      </c>
    </row>
    <row r="205" s="2" customFormat="1">
      <c r="A205" s="40"/>
      <c r="B205" s="41"/>
      <c r="C205" s="42"/>
      <c r="D205" s="245" t="s">
        <v>586</v>
      </c>
      <c r="E205" s="42"/>
      <c r="F205" s="297" t="s">
        <v>3971</v>
      </c>
      <c r="G205" s="42"/>
      <c r="H205" s="42"/>
      <c r="I205" s="298"/>
      <c r="J205" s="42"/>
      <c r="K205" s="42"/>
      <c r="L205" s="46"/>
      <c r="M205" s="299"/>
      <c r="N205" s="300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586</v>
      </c>
      <c r="AU205" s="19" t="s">
        <v>90</v>
      </c>
    </row>
    <row r="206" s="2" customFormat="1" ht="37.8" customHeight="1">
      <c r="A206" s="40"/>
      <c r="B206" s="41"/>
      <c r="C206" s="230" t="s">
        <v>529</v>
      </c>
      <c r="D206" s="230" t="s">
        <v>204</v>
      </c>
      <c r="E206" s="231" t="s">
        <v>3978</v>
      </c>
      <c r="F206" s="232" t="s">
        <v>3979</v>
      </c>
      <c r="G206" s="233" t="s">
        <v>844</v>
      </c>
      <c r="H206" s="234">
        <v>7.2000000000000002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0.001665</v>
      </c>
      <c r="R206" s="239">
        <f>Q206*H206</f>
        <v>0.011988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90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3980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3981</v>
      </c>
      <c r="G207" s="255"/>
      <c r="H207" s="258">
        <v>7.2000000000000002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90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2" customFormat="1" ht="37.8" customHeight="1">
      <c r="A208" s="40"/>
      <c r="B208" s="41"/>
      <c r="C208" s="230" t="s">
        <v>533</v>
      </c>
      <c r="D208" s="230" t="s">
        <v>204</v>
      </c>
      <c r="E208" s="231" t="s">
        <v>3904</v>
      </c>
      <c r="F208" s="232" t="s">
        <v>3905</v>
      </c>
      <c r="G208" s="233" t="s">
        <v>844</v>
      </c>
      <c r="H208" s="234">
        <v>12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0.0034429999999999999</v>
      </c>
      <c r="R208" s="239">
        <f>Q208*H208</f>
        <v>0.041315999999999999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317</v>
      </c>
      <c r="AT208" s="241" t="s">
        <v>204</v>
      </c>
      <c r="AU208" s="241" t="s">
        <v>90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317</v>
      </c>
      <c r="BM208" s="241" t="s">
        <v>3982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3983</v>
      </c>
      <c r="G209" s="255"/>
      <c r="H209" s="258">
        <v>12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90</v>
      </c>
      <c r="AV209" s="14" t="s">
        <v>82</v>
      </c>
      <c r="AW209" s="14" t="s">
        <v>30</v>
      </c>
      <c r="AX209" s="14" t="s">
        <v>80</v>
      </c>
      <c r="AY209" s="264" t="s">
        <v>202</v>
      </c>
    </row>
    <row r="210" s="2" customFormat="1" ht="37.8" customHeight="1">
      <c r="A210" s="40"/>
      <c r="B210" s="41"/>
      <c r="C210" s="230" t="s">
        <v>541</v>
      </c>
      <c r="D210" s="230" t="s">
        <v>204</v>
      </c>
      <c r="E210" s="231" t="s">
        <v>3908</v>
      </c>
      <c r="F210" s="232" t="s">
        <v>3909</v>
      </c>
      <c r="G210" s="233" t="s">
        <v>844</v>
      </c>
      <c r="H210" s="234">
        <v>42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0.005215</v>
      </c>
      <c r="R210" s="239">
        <f>Q210*H210</f>
        <v>0.21903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317</v>
      </c>
      <c r="AT210" s="241" t="s">
        <v>204</v>
      </c>
      <c r="AU210" s="241" t="s">
        <v>90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317</v>
      </c>
      <c r="BM210" s="241" t="s">
        <v>3984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3985</v>
      </c>
      <c r="G211" s="255"/>
      <c r="H211" s="258">
        <v>42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90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2" customFormat="1" ht="37.8" customHeight="1">
      <c r="A212" s="40"/>
      <c r="B212" s="41"/>
      <c r="C212" s="230" t="s">
        <v>545</v>
      </c>
      <c r="D212" s="230" t="s">
        <v>204</v>
      </c>
      <c r="E212" s="231" t="s">
        <v>3912</v>
      </c>
      <c r="F212" s="232" t="s">
        <v>3913</v>
      </c>
      <c r="G212" s="233" t="s">
        <v>844</v>
      </c>
      <c r="H212" s="234">
        <v>30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0.0081740000000000007</v>
      </c>
      <c r="R212" s="239">
        <f>Q212*H212</f>
        <v>0.24522000000000002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317</v>
      </c>
      <c r="AT212" s="241" t="s">
        <v>204</v>
      </c>
      <c r="AU212" s="241" t="s">
        <v>90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317</v>
      </c>
      <c r="BM212" s="241" t="s">
        <v>3986</v>
      </c>
    </row>
    <row r="213" s="14" customFormat="1">
      <c r="A213" s="14"/>
      <c r="B213" s="254"/>
      <c r="C213" s="255"/>
      <c r="D213" s="245" t="s">
        <v>211</v>
      </c>
      <c r="E213" s="256" t="s">
        <v>1</v>
      </c>
      <c r="F213" s="257" t="s">
        <v>3975</v>
      </c>
      <c r="G213" s="255"/>
      <c r="H213" s="258">
        <v>30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211</v>
      </c>
      <c r="AU213" s="264" t="s">
        <v>90</v>
      </c>
      <c r="AV213" s="14" t="s">
        <v>82</v>
      </c>
      <c r="AW213" s="14" t="s">
        <v>30</v>
      </c>
      <c r="AX213" s="14" t="s">
        <v>80</v>
      </c>
      <c r="AY213" s="264" t="s">
        <v>202</v>
      </c>
    </row>
    <row r="214" s="2" customFormat="1" ht="24.15" customHeight="1">
      <c r="A214" s="40"/>
      <c r="B214" s="41"/>
      <c r="C214" s="230" t="s">
        <v>549</v>
      </c>
      <c r="D214" s="230" t="s">
        <v>204</v>
      </c>
      <c r="E214" s="231" t="s">
        <v>3923</v>
      </c>
      <c r="F214" s="232" t="s">
        <v>3924</v>
      </c>
      <c r="G214" s="233" t="s">
        <v>254</v>
      </c>
      <c r="H214" s="234">
        <v>37.200000000000003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0.0019835740000000001</v>
      </c>
      <c r="R214" s="239">
        <f>Q214*H214</f>
        <v>0.073788952800000016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317</v>
      </c>
      <c r="AT214" s="241" t="s">
        <v>204</v>
      </c>
      <c r="AU214" s="241" t="s">
        <v>90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317</v>
      </c>
      <c r="BM214" s="241" t="s">
        <v>3987</v>
      </c>
    </row>
    <row r="215" s="2" customFormat="1" ht="33" customHeight="1">
      <c r="A215" s="40"/>
      <c r="B215" s="41"/>
      <c r="C215" s="287" t="s">
        <v>563</v>
      </c>
      <c r="D215" s="287" t="s">
        <v>534</v>
      </c>
      <c r="E215" s="288" t="s">
        <v>3926</v>
      </c>
      <c r="F215" s="289" t="s">
        <v>3927</v>
      </c>
      <c r="G215" s="290" t="s">
        <v>254</v>
      </c>
      <c r="H215" s="291">
        <v>21.600000000000001</v>
      </c>
      <c r="I215" s="292"/>
      <c r="J215" s="293">
        <f>ROUND(I215*H215,2)</f>
        <v>0</v>
      </c>
      <c r="K215" s="289" t="s">
        <v>208</v>
      </c>
      <c r="L215" s="294"/>
      <c r="M215" s="295" t="s">
        <v>1</v>
      </c>
      <c r="N215" s="296" t="s">
        <v>38</v>
      </c>
      <c r="O215" s="93"/>
      <c r="P215" s="239">
        <f>O215*H215</f>
        <v>0</v>
      </c>
      <c r="Q215" s="239">
        <v>0.0030000000000000001</v>
      </c>
      <c r="R215" s="239">
        <f>Q215*H215</f>
        <v>0.06480000000000001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442</v>
      </c>
      <c r="AT215" s="241" t="s">
        <v>534</v>
      </c>
      <c r="AU215" s="241" t="s">
        <v>90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3988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3989</v>
      </c>
      <c r="G216" s="255"/>
      <c r="H216" s="258">
        <v>21.600000000000001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90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2" customFormat="1" ht="33" customHeight="1">
      <c r="A217" s="40"/>
      <c r="B217" s="41"/>
      <c r="C217" s="287" t="s">
        <v>571</v>
      </c>
      <c r="D217" s="287" t="s">
        <v>534</v>
      </c>
      <c r="E217" s="288" t="s">
        <v>3930</v>
      </c>
      <c r="F217" s="289" t="s">
        <v>3931</v>
      </c>
      <c r="G217" s="290" t="s">
        <v>254</v>
      </c>
      <c r="H217" s="291">
        <v>15.6</v>
      </c>
      <c r="I217" s="292"/>
      <c r="J217" s="293">
        <f>ROUND(I217*H217,2)</f>
        <v>0</v>
      </c>
      <c r="K217" s="289" t="s">
        <v>208</v>
      </c>
      <c r="L217" s="294"/>
      <c r="M217" s="295" t="s">
        <v>1</v>
      </c>
      <c r="N217" s="296" t="s">
        <v>38</v>
      </c>
      <c r="O217" s="93"/>
      <c r="P217" s="239">
        <f>O217*H217</f>
        <v>0</v>
      </c>
      <c r="Q217" s="239">
        <v>0.0044999999999999997</v>
      </c>
      <c r="R217" s="239">
        <f>Q217*H217</f>
        <v>0.070199999999999999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442</v>
      </c>
      <c r="AT217" s="241" t="s">
        <v>534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3990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3991</v>
      </c>
      <c r="G218" s="255"/>
      <c r="H218" s="258">
        <v>15.6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90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16.5" customHeight="1">
      <c r="A219" s="40"/>
      <c r="B219" s="41"/>
      <c r="C219" s="230" t="s">
        <v>582</v>
      </c>
      <c r="D219" s="230" t="s">
        <v>204</v>
      </c>
      <c r="E219" s="231" t="s">
        <v>3992</v>
      </c>
      <c r="F219" s="232" t="s">
        <v>3993</v>
      </c>
      <c r="G219" s="233" t="s">
        <v>466</v>
      </c>
      <c r="H219" s="234">
        <v>2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90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3994</v>
      </c>
    </row>
    <row r="220" s="2" customFormat="1">
      <c r="A220" s="40"/>
      <c r="B220" s="41"/>
      <c r="C220" s="42"/>
      <c r="D220" s="245" t="s">
        <v>586</v>
      </c>
      <c r="E220" s="42"/>
      <c r="F220" s="297" t="s">
        <v>3995</v>
      </c>
      <c r="G220" s="42"/>
      <c r="H220" s="42"/>
      <c r="I220" s="298"/>
      <c r="J220" s="42"/>
      <c r="K220" s="42"/>
      <c r="L220" s="46"/>
      <c r="M220" s="299"/>
      <c r="N220" s="300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586</v>
      </c>
      <c r="AU220" s="19" t="s">
        <v>90</v>
      </c>
    </row>
    <row r="221" s="2" customFormat="1" ht="16.5" customHeight="1">
      <c r="A221" s="40"/>
      <c r="B221" s="41"/>
      <c r="C221" s="287" t="s">
        <v>588</v>
      </c>
      <c r="D221" s="287" t="s">
        <v>534</v>
      </c>
      <c r="E221" s="288" t="s">
        <v>3996</v>
      </c>
      <c r="F221" s="289" t="s">
        <v>3997</v>
      </c>
      <c r="G221" s="290" t="s">
        <v>844</v>
      </c>
      <c r="H221" s="291">
        <v>4</v>
      </c>
      <c r="I221" s="292"/>
      <c r="J221" s="293">
        <f>ROUND(I221*H221,2)</f>
        <v>0</v>
      </c>
      <c r="K221" s="289" t="s">
        <v>208</v>
      </c>
      <c r="L221" s="294"/>
      <c r="M221" s="295" t="s">
        <v>1</v>
      </c>
      <c r="N221" s="296" t="s">
        <v>38</v>
      </c>
      <c r="O221" s="93"/>
      <c r="P221" s="239">
        <f>O221*H221</f>
        <v>0</v>
      </c>
      <c r="Q221" s="239">
        <v>0.00040999999999999999</v>
      </c>
      <c r="R221" s="239">
        <f>Q221*H221</f>
        <v>0.00164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442</v>
      </c>
      <c r="AT221" s="241" t="s">
        <v>534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3998</v>
      </c>
    </row>
    <row r="222" s="12" customFormat="1" ht="20.88" customHeight="1">
      <c r="A222" s="12"/>
      <c r="B222" s="214"/>
      <c r="C222" s="215"/>
      <c r="D222" s="216" t="s">
        <v>72</v>
      </c>
      <c r="E222" s="228" t="s">
        <v>3999</v>
      </c>
      <c r="F222" s="228" t="s">
        <v>4000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SUM(P223:P239)</f>
        <v>0</v>
      </c>
      <c r="Q222" s="222"/>
      <c r="R222" s="223">
        <f>SUM(R223:R239)</f>
        <v>0.0130319888</v>
      </c>
      <c r="S222" s="222"/>
      <c r="T222" s="224">
        <f>SUM(T223:T239)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82</v>
      </c>
      <c r="AT222" s="226" t="s">
        <v>72</v>
      </c>
      <c r="AU222" s="226" t="s">
        <v>82</v>
      </c>
      <c r="AY222" s="225" t="s">
        <v>202</v>
      </c>
      <c r="BK222" s="227">
        <f>SUM(BK223:BK239)</f>
        <v>0</v>
      </c>
    </row>
    <row r="223" s="2" customFormat="1" ht="24.15" customHeight="1">
      <c r="A223" s="40"/>
      <c r="B223" s="41"/>
      <c r="C223" s="230" t="s">
        <v>593</v>
      </c>
      <c r="D223" s="230" t="s">
        <v>204</v>
      </c>
      <c r="E223" s="231" t="s">
        <v>4001</v>
      </c>
      <c r="F223" s="232" t="s">
        <v>4002</v>
      </c>
      <c r="G223" s="233" t="s">
        <v>466</v>
      </c>
      <c r="H223" s="234">
        <v>1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90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4003</v>
      </c>
    </row>
    <row r="224" s="2" customFormat="1" ht="24.15" customHeight="1">
      <c r="A224" s="40"/>
      <c r="B224" s="41"/>
      <c r="C224" s="287" t="s">
        <v>602</v>
      </c>
      <c r="D224" s="287" t="s">
        <v>534</v>
      </c>
      <c r="E224" s="288" t="s">
        <v>4004</v>
      </c>
      <c r="F224" s="289" t="s">
        <v>4005</v>
      </c>
      <c r="G224" s="290" t="s">
        <v>466</v>
      </c>
      <c r="H224" s="291">
        <v>1</v>
      </c>
      <c r="I224" s="292"/>
      <c r="J224" s="293">
        <f>ROUND(I224*H224,2)</f>
        <v>0</v>
      </c>
      <c r="K224" s="289" t="s">
        <v>208</v>
      </c>
      <c r="L224" s="294"/>
      <c r="M224" s="295" t="s">
        <v>1</v>
      </c>
      <c r="N224" s="296" t="s">
        <v>38</v>
      </c>
      <c r="O224" s="93"/>
      <c r="P224" s="239">
        <f>O224*H224</f>
        <v>0</v>
      </c>
      <c r="Q224" s="239">
        <v>0.00040000000000000002</v>
      </c>
      <c r="R224" s="239">
        <f>Q224*H224</f>
        <v>0.00040000000000000002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442</v>
      </c>
      <c r="AT224" s="241" t="s">
        <v>534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4006</v>
      </c>
    </row>
    <row r="225" s="2" customFormat="1" ht="33" customHeight="1">
      <c r="A225" s="40"/>
      <c r="B225" s="41"/>
      <c r="C225" s="230" t="s">
        <v>609</v>
      </c>
      <c r="D225" s="230" t="s">
        <v>204</v>
      </c>
      <c r="E225" s="231" t="s">
        <v>4007</v>
      </c>
      <c r="F225" s="232" t="s">
        <v>4008</v>
      </c>
      <c r="G225" s="233" t="s">
        <v>466</v>
      </c>
      <c r="H225" s="234">
        <v>1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4009</v>
      </c>
    </row>
    <row r="226" s="2" customFormat="1" ht="16.5" customHeight="1">
      <c r="A226" s="40"/>
      <c r="B226" s="41"/>
      <c r="C226" s="287" t="s">
        <v>617</v>
      </c>
      <c r="D226" s="287" t="s">
        <v>534</v>
      </c>
      <c r="E226" s="288" t="s">
        <v>4010</v>
      </c>
      <c r="F226" s="289" t="s">
        <v>4011</v>
      </c>
      <c r="G226" s="290" t="s">
        <v>466</v>
      </c>
      <c r="H226" s="291">
        <v>1</v>
      </c>
      <c r="I226" s="292"/>
      <c r="J226" s="293">
        <f>ROUND(I226*H226,2)</f>
        <v>0</v>
      </c>
      <c r="K226" s="289" t="s">
        <v>208</v>
      </c>
      <c r="L226" s="294"/>
      <c r="M226" s="295" t="s">
        <v>1</v>
      </c>
      <c r="N226" s="296" t="s">
        <v>38</v>
      </c>
      <c r="O226" s="93"/>
      <c r="P226" s="239">
        <f>O226*H226</f>
        <v>0</v>
      </c>
      <c r="Q226" s="239">
        <v>0.00040000000000000002</v>
      </c>
      <c r="R226" s="239">
        <f>Q226*H226</f>
        <v>0.00040000000000000002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442</v>
      </c>
      <c r="AT226" s="241" t="s">
        <v>534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317</v>
      </c>
      <c r="BM226" s="241" t="s">
        <v>4012</v>
      </c>
    </row>
    <row r="227" s="2" customFormat="1" ht="37.8" customHeight="1">
      <c r="A227" s="40"/>
      <c r="B227" s="41"/>
      <c r="C227" s="230" t="s">
        <v>632</v>
      </c>
      <c r="D227" s="230" t="s">
        <v>204</v>
      </c>
      <c r="E227" s="231" t="s">
        <v>3978</v>
      </c>
      <c r="F227" s="232" t="s">
        <v>3979</v>
      </c>
      <c r="G227" s="233" t="s">
        <v>844</v>
      </c>
      <c r="H227" s="234">
        <v>1.8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0.001665</v>
      </c>
      <c r="R227" s="239">
        <f>Q227*H227</f>
        <v>0.0029970000000000001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4013</v>
      </c>
    </row>
    <row r="228" s="14" customFormat="1">
      <c r="A228" s="14"/>
      <c r="B228" s="254"/>
      <c r="C228" s="255"/>
      <c r="D228" s="245" t="s">
        <v>211</v>
      </c>
      <c r="E228" s="256" t="s">
        <v>1</v>
      </c>
      <c r="F228" s="257" t="s">
        <v>4014</v>
      </c>
      <c r="G228" s="255"/>
      <c r="H228" s="258">
        <v>1.8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211</v>
      </c>
      <c r="AU228" s="264" t="s">
        <v>90</v>
      </c>
      <c r="AV228" s="14" t="s">
        <v>82</v>
      </c>
      <c r="AW228" s="14" t="s">
        <v>30</v>
      </c>
      <c r="AX228" s="14" t="s">
        <v>80</v>
      </c>
      <c r="AY228" s="264" t="s">
        <v>202</v>
      </c>
    </row>
    <row r="229" s="2" customFormat="1" ht="24.15" customHeight="1">
      <c r="A229" s="40"/>
      <c r="B229" s="41"/>
      <c r="C229" s="230" t="s">
        <v>638</v>
      </c>
      <c r="D229" s="230" t="s">
        <v>204</v>
      </c>
      <c r="E229" s="231" t="s">
        <v>3923</v>
      </c>
      <c r="F229" s="232" t="s">
        <v>3924</v>
      </c>
      <c r="G229" s="233" t="s">
        <v>254</v>
      </c>
      <c r="H229" s="234">
        <v>1.2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0.0019835740000000001</v>
      </c>
      <c r="R229" s="239">
        <f>Q229*H229</f>
        <v>0.0023802888000000002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317</v>
      </c>
      <c r="AT229" s="241" t="s">
        <v>204</v>
      </c>
      <c r="AU229" s="241" t="s">
        <v>90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317</v>
      </c>
      <c r="BM229" s="241" t="s">
        <v>4015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4016</v>
      </c>
      <c r="G230" s="255"/>
      <c r="H230" s="258">
        <v>1.2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90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2" customFormat="1" ht="33" customHeight="1">
      <c r="A231" s="40"/>
      <c r="B231" s="41"/>
      <c r="C231" s="287" t="s">
        <v>649</v>
      </c>
      <c r="D231" s="287" t="s">
        <v>534</v>
      </c>
      <c r="E231" s="288" t="s">
        <v>3926</v>
      </c>
      <c r="F231" s="289" t="s">
        <v>3927</v>
      </c>
      <c r="G231" s="290" t="s">
        <v>254</v>
      </c>
      <c r="H231" s="291">
        <v>1.2</v>
      </c>
      <c r="I231" s="292"/>
      <c r="J231" s="293">
        <f>ROUND(I231*H231,2)</f>
        <v>0</v>
      </c>
      <c r="K231" s="289" t="s">
        <v>208</v>
      </c>
      <c r="L231" s="294"/>
      <c r="M231" s="295" t="s">
        <v>1</v>
      </c>
      <c r="N231" s="296" t="s">
        <v>38</v>
      </c>
      <c r="O231" s="93"/>
      <c r="P231" s="239">
        <f>O231*H231</f>
        <v>0</v>
      </c>
      <c r="Q231" s="239">
        <v>0.0030000000000000001</v>
      </c>
      <c r="R231" s="239">
        <f>Q231*H231</f>
        <v>0.0035999999999999999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442</v>
      </c>
      <c r="AT231" s="241" t="s">
        <v>534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4017</v>
      </c>
    </row>
    <row r="232" s="2" customFormat="1" ht="33" customHeight="1">
      <c r="A232" s="40"/>
      <c r="B232" s="41"/>
      <c r="C232" s="230" t="s">
        <v>653</v>
      </c>
      <c r="D232" s="230" t="s">
        <v>204</v>
      </c>
      <c r="E232" s="231" t="s">
        <v>4018</v>
      </c>
      <c r="F232" s="232" t="s">
        <v>4019</v>
      </c>
      <c r="G232" s="233" t="s">
        <v>254</v>
      </c>
      <c r="H232" s="234">
        <v>0.5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0.0001094</v>
      </c>
      <c r="R232" s="239">
        <f>Q232*H232</f>
        <v>5.4700000000000001E-05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4020</v>
      </c>
    </row>
    <row r="233" s="2" customFormat="1">
      <c r="A233" s="40"/>
      <c r="B233" s="41"/>
      <c r="C233" s="42"/>
      <c r="D233" s="245" t="s">
        <v>586</v>
      </c>
      <c r="E233" s="42"/>
      <c r="F233" s="297" t="s">
        <v>4021</v>
      </c>
      <c r="G233" s="42"/>
      <c r="H233" s="42"/>
      <c r="I233" s="298"/>
      <c r="J233" s="42"/>
      <c r="K233" s="42"/>
      <c r="L233" s="46"/>
      <c r="M233" s="299"/>
      <c r="N233" s="300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586</v>
      </c>
      <c r="AU233" s="19" t="s">
        <v>90</v>
      </c>
    </row>
    <row r="234" s="2" customFormat="1" ht="21.75" customHeight="1">
      <c r="A234" s="40"/>
      <c r="B234" s="41"/>
      <c r="C234" s="287" t="s">
        <v>662</v>
      </c>
      <c r="D234" s="287" t="s">
        <v>534</v>
      </c>
      <c r="E234" s="288" t="s">
        <v>4022</v>
      </c>
      <c r="F234" s="289" t="s">
        <v>4023</v>
      </c>
      <c r="G234" s="290" t="s">
        <v>297</v>
      </c>
      <c r="H234" s="291">
        <v>0.0030000000000000001</v>
      </c>
      <c r="I234" s="292"/>
      <c r="J234" s="293">
        <f>ROUND(I234*H234,2)</f>
        <v>0</v>
      </c>
      <c r="K234" s="289" t="s">
        <v>208</v>
      </c>
      <c r="L234" s="294"/>
      <c r="M234" s="295" t="s">
        <v>1</v>
      </c>
      <c r="N234" s="296" t="s">
        <v>38</v>
      </c>
      <c r="O234" s="93"/>
      <c r="P234" s="239">
        <f>O234*H234</f>
        <v>0</v>
      </c>
      <c r="Q234" s="239">
        <v>1</v>
      </c>
      <c r="R234" s="239">
        <f>Q234*H234</f>
        <v>0.0030000000000000001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442</v>
      </c>
      <c r="AT234" s="241" t="s">
        <v>534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317</v>
      </c>
      <c r="BM234" s="241" t="s">
        <v>4024</v>
      </c>
    </row>
    <row r="235" s="14" customFormat="1">
      <c r="A235" s="14"/>
      <c r="B235" s="254"/>
      <c r="C235" s="255"/>
      <c r="D235" s="245" t="s">
        <v>211</v>
      </c>
      <c r="E235" s="256" t="s">
        <v>1</v>
      </c>
      <c r="F235" s="257" t="s">
        <v>4025</v>
      </c>
      <c r="G235" s="255"/>
      <c r="H235" s="258">
        <v>0.0030000000000000001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211</v>
      </c>
      <c r="AU235" s="264" t="s">
        <v>90</v>
      </c>
      <c r="AV235" s="14" t="s">
        <v>82</v>
      </c>
      <c r="AW235" s="14" t="s">
        <v>30</v>
      </c>
      <c r="AX235" s="14" t="s">
        <v>73</v>
      </c>
      <c r="AY235" s="264" t="s">
        <v>202</v>
      </c>
    </row>
    <row r="236" s="15" customFormat="1">
      <c r="A236" s="15"/>
      <c r="B236" s="265"/>
      <c r="C236" s="266"/>
      <c r="D236" s="245" t="s">
        <v>211</v>
      </c>
      <c r="E236" s="267" t="s">
        <v>1</v>
      </c>
      <c r="F236" s="268" t="s">
        <v>222</v>
      </c>
      <c r="G236" s="266"/>
      <c r="H236" s="269">
        <v>0.0030000000000000001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211</v>
      </c>
      <c r="AU236" s="275" t="s">
        <v>90</v>
      </c>
      <c r="AV236" s="15" t="s">
        <v>209</v>
      </c>
      <c r="AW236" s="15" t="s">
        <v>4</v>
      </c>
      <c r="AX236" s="15" t="s">
        <v>80</v>
      </c>
      <c r="AY236" s="275" t="s">
        <v>202</v>
      </c>
    </row>
    <row r="237" s="2" customFormat="1" ht="16.5" customHeight="1">
      <c r="A237" s="40"/>
      <c r="B237" s="41"/>
      <c r="C237" s="230" t="s">
        <v>670</v>
      </c>
      <c r="D237" s="230" t="s">
        <v>204</v>
      </c>
      <c r="E237" s="231" t="s">
        <v>4026</v>
      </c>
      <c r="F237" s="232" t="s">
        <v>4027</v>
      </c>
      <c r="G237" s="233" t="s">
        <v>466</v>
      </c>
      <c r="H237" s="234">
        <v>1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4028</v>
      </c>
    </row>
    <row r="238" s="2" customFormat="1">
      <c r="A238" s="40"/>
      <c r="B238" s="41"/>
      <c r="C238" s="42"/>
      <c r="D238" s="245" t="s">
        <v>586</v>
      </c>
      <c r="E238" s="42"/>
      <c r="F238" s="297" t="s">
        <v>4029</v>
      </c>
      <c r="G238" s="42"/>
      <c r="H238" s="42"/>
      <c r="I238" s="298"/>
      <c r="J238" s="42"/>
      <c r="K238" s="42"/>
      <c r="L238" s="46"/>
      <c r="M238" s="299"/>
      <c r="N238" s="30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586</v>
      </c>
      <c r="AU238" s="19" t="s">
        <v>90</v>
      </c>
    </row>
    <row r="239" s="2" customFormat="1" ht="16.5" customHeight="1">
      <c r="A239" s="40"/>
      <c r="B239" s="41"/>
      <c r="C239" s="287" t="s">
        <v>680</v>
      </c>
      <c r="D239" s="287" t="s">
        <v>534</v>
      </c>
      <c r="E239" s="288" t="s">
        <v>4030</v>
      </c>
      <c r="F239" s="289" t="s">
        <v>4031</v>
      </c>
      <c r="G239" s="290" t="s">
        <v>466</v>
      </c>
      <c r="H239" s="291">
        <v>1</v>
      </c>
      <c r="I239" s="292"/>
      <c r="J239" s="293">
        <f>ROUND(I239*H239,2)</f>
        <v>0</v>
      </c>
      <c r="K239" s="289" t="s">
        <v>208</v>
      </c>
      <c r="L239" s="294"/>
      <c r="M239" s="295" t="s">
        <v>1</v>
      </c>
      <c r="N239" s="296" t="s">
        <v>38</v>
      </c>
      <c r="O239" s="93"/>
      <c r="P239" s="239">
        <f>O239*H239</f>
        <v>0</v>
      </c>
      <c r="Q239" s="239">
        <v>0.00020000000000000001</v>
      </c>
      <c r="R239" s="239">
        <f>Q239*H239</f>
        <v>0.00020000000000000001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442</v>
      </c>
      <c r="AT239" s="241" t="s">
        <v>534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317</v>
      </c>
      <c r="BM239" s="241" t="s">
        <v>4032</v>
      </c>
    </row>
    <row r="240" s="12" customFormat="1" ht="20.88" customHeight="1">
      <c r="A240" s="12"/>
      <c r="B240" s="214"/>
      <c r="C240" s="215"/>
      <c r="D240" s="216" t="s">
        <v>72</v>
      </c>
      <c r="E240" s="228" t="s">
        <v>4033</v>
      </c>
      <c r="F240" s="228" t="s">
        <v>4034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SUM(P241:P269)</f>
        <v>0</v>
      </c>
      <c r="Q240" s="222"/>
      <c r="R240" s="223">
        <f>SUM(R241:R269)</f>
        <v>2.737226444</v>
      </c>
      <c r="S240" s="222"/>
      <c r="T240" s="224">
        <f>SUM(T241:T269)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82</v>
      </c>
      <c r="AT240" s="226" t="s">
        <v>72</v>
      </c>
      <c r="AU240" s="226" t="s">
        <v>82</v>
      </c>
      <c r="AY240" s="225" t="s">
        <v>202</v>
      </c>
      <c r="BK240" s="227">
        <f>SUM(BK241:BK269)</f>
        <v>0</v>
      </c>
    </row>
    <row r="241" s="2" customFormat="1" ht="33" customHeight="1">
      <c r="A241" s="40"/>
      <c r="B241" s="41"/>
      <c r="C241" s="230" t="s">
        <v>687</v>
      </c>
      <c r="D241" s="230" t="s">
        <v>204</v>
      </c>
      <c r="E241" s="231" t="s">
        <v>4035</v>
      </c>
      <c r="F241" s="232" t="s">
        <v>4036</v>
      </c>
      <c r="G241" s="233" t="s">
        <v>466</v>
      </c>
      <c r="H241" s="234">
        <v>1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4037</v>
      </c>
    </row>
    <row r="242" s="2" customFormat="1" ht="24.15" customHeight="1">
      <c r="A242" s="40"/>
      <c r="B242" s="41"/>
      <c r="C242" s="287" t="s">
        <v>691</v>
      </c>
      <c r="D242" s="287" t="s">
        <v>534</v>
      </c>
      <c r="E242" s="288" t="s">
        <v>4038</v>
      </c>
      <c r="F242" s="289" t="s">
        <v>4039</v>
      </c>
      <c r="G242" s="290" t="s">
        <v>466</v>
      </c>
      <c r="H242" s="291">
        <v>1</v>
      </c>
      <c r="I242" s="292"/>
      <c r="J242" s="293">
        <f>ROUND(I242*H242,2)</f>
        <v>0</v>
      </c>
      <c r="K242" s="289" t="s">
        <v>208</v>
      </c>
      <c r="L242" s="294"/>
      <c r="M242" s="295" t="s">
        <v>1</v>
      </c>
      <c r="N242" s="296" t="s">
        <v>38</v>
      </c>
      <c r="O242" s="93"/>
      <c r="P242" s="239">
        <f>O242*H242</f>
        <v>0</v>
      </c>
      <c r="Q242" s="239">
        <v>0.0050000000000000001</v>
      </c>
      <c r="R242" s="239">
        <f>Q242*H242</f>
        <v>0.0050000000000000001</v>
      </c>
      <c r="S242" s="239">
        <v>0</v>
      </c>
      <c r="T242" s="24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1" t="s">
        <v>442</v>
      </c>
      <c r="AT242" s="241" t="s">
        <v>534</v>
      </c>
      <c r="AU242" s="241" t="s">
        <v>90</v>
      </c>
      <c r="AY242" s="19" t="s">
        <v>202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80</v>
      </c>
      <c r="BK242" s="242">
        <f>ROUND(I242*H242,2)</f>
        <v>0</v>
      </c>
      <c r="BL242" s="19" t="s">
        <v>317</v>
      </c>
      <c r="BM242" s="241" t="s">
        <v>4040</v>
      </c>
    </row>
    <row r="243" s="2" customFormat="1" ht="24.15" customHeight="1">
      <c r="A243" s="40"/>
      <c r="B243" s="41"/>
      <c r="C243" s="230" t="s">
        <v>697</v>
      </c>
      <c r="D243" s="230" t="s">
        <v>204</v>
      </c>
      <c r="E243" s="231" t="s">
        <v>4041</v>
      </c>
      <c r="F243" s="232" t="s">
        <v>4042</v>
      </c>
      <c r="G243" s="233" t="s">
        <v>466</v>
      </c>
      <c r="H243" s="234">
        <v>2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317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317</v>
      </c>
      <c r="BM243" s="241" t="s">
        <v>4043</v>
      </c>
    </row>
    <row r="244" s="2" customFormat="1" ht="16.5" customHeight="1">
      <c r="A244" s="40"/>
      <c r="B244" s="41"/>
      <c r="C244" s="287" t="s">
        <v>706</v>
      </c>
      <c r="D244" s="287" t="s">
        <v>534</v>
      </c>
      <c r="E244" s="288" t="s">
        <v>4044</v>
      </c>
      <c r="F244" s="289" t="s">
        <v>4045</v>
      </c>
      <c r="G244" s="290" t="s">
        <v>466</v>
      </c>
      <c r="H244" s="291">
        <v>2</v>
      </c>
      <c r="I244" s="292"/>
      <c r="J244" s="293">
        <f>ROUND(I244*H244,2)</f>
        <v>0</v>
      </c>
      <c r="K244" s="289" t="s">
        <v>208</v>
      </c>
      <c r="L244" s="294"/>
      <c r="M244" s="295" t="s">
        <v>1</v>
      </c>
      <c r="N244" s="296" t="s">
        <v>38</v>
      </c>
      <c r="O244" s="93"/>
      <c r="P244" s="239">
        <f>O244*H244</f>
        <v>0</v>
      </c>
      <c r="Q244" s="239">
        <v>0.0030999999999999999</v>
      </c>
      <c r="R244" s="239">
        <f>Q244*H244</f>
        <v>0.0061999999999999998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1233</v>
      </c>
      <c r="AT244" s="241" t="s">
        <v>534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1233</v>
      </c>
      <c r="BM244" s="241" t="s">
        <v>4046</v>
      </c>
    </row>
    <row r="245" s="2" customFormat="1" ht="21.75" customHeight="1">
      <c r="A245" s="40"/>
      <c r="B245" s="41"/>
      <c r="C245" s="230" t="s">
        <v>710</v>
      </c>
      <c r="D245" s="230" t="s">
        <v>204</v>
      </c>
      <c r="E245" s="231" t="s">
        <v>4047</v>
      </c>
      <c r="F245" s="232" t="s">
        <v>4048</v>
      </c>
      <c r="G245" s="233" t="s">
        <v>466</v>
      </c>
      <c r="H245" s="234">
        <v>1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317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317</v>
      </c>
      <c r="BM245" s="241" t="s">
        <v>4049</v>
      </c>
    </row>
    <row r="246" s="2" customFormat="1" ht="24.15" customHeight="1">
      <c r="A246" s="40"/>
      <c r="B246" s="41"/>
      <c r="C246" s="287" t="s">
        <v>728</v>
      </c>
      <c r="D246" s="287" t="s">
        <v>534</v>
      </c>
      <c r="E246" s="288" t="s">
        <v>4050</v>
      </c>
      <c r="F246" s="289" t="s">
        <v>4051</v>
      </c>
      <c r="G246" s="290" t="s">
        <v>466</v>
      </c>
      <c r="H246" s="291">
        <v>1</v>
      </c>
      <c r="I246" s="292"/>
      <c r="J246" s="293">
        <f>ROUND(I246*H246,2)</f>
        <v>0</v>
      </c>
      <c r="K246" s="289" t="s">
        <v>208</v>
      </c>
      <c r="L246" s="294"/>
      <c r="M246" s="295" t="s">
        <v>1</v>
      </c>
      <c r="N246" s="296" t="s">
        <v>38</v>
      </c>
      <c r="O246" s="93"/>
      <c r="P246" s="239">
        <f>O246*H246</f>
        <v>0</v>
      </c>
      <c r="Q246" s="239">
        <v>0.0033999999999999998</v>
      </c>
      <c r="R246" s="239">
        <f>Q246*H246</f>
        <v>0.0033999999999999998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442</v>
      </c>
      <c r="AT246" s="241" t="s">
        <v>534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317</v>
      </c>
      <c r="BM246" s="241" t="s">
        <v>4052</v>
      </c>
    </row>
    <row r="247" s="2" customFormat="1" ht="24.15" customHeight="1">
      <c r="A247" s="40"/>
      <c r="B247" s="41"/>
      <c r="C247" s="230" t="s">
        <v>743</v>
      </c>
      <c r="D247" s="230" t="s">
        <v>204</v>
      </c>
      <c r="E247" s="231" t="s">
        <v>4053</v>
      </c>
      <c r="F247" s="232" t="s">
        <v>4054</v>
      </c>
      <c r="G247" s="233" t="s">
        <v>466</v>
      </c>
      <c r="H247" s="234">
        <v>1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317</v>
      </c>
      <c r="AT247" s="241" t="s">
        <v>204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317</v>
      </c>
      <c r="BM247" s="241" t="s">
        <v>4055</v>
      </c>
    </row>
    <row r="248" s="2" customFormat="1" ht="16.5" customHeight="1">
      <c r="A248" s="40"/>
      <c r="B248" s="41"/>
      <c r="C248" s="287" t="s">
        <v>747</v>
      </c>
      <c r="D248" s="287" t="s">
        <v>534</v>
      </c>
      <c r="E248" s="288" t="s">
        <v>4056</v>
      </c>
      <c r="F248" s="289" t="s">
        <v>4057</v>
      </c>
      <c r="G248" s="290" t="s">
        <v>466</v>
      </c>
      <c r="H248" s="291">
        <v>1</v>
      </c>
      <c r="I248" s="292"/>
      <c r="J248" s="293">
        <f>ROUND(I248*H248,2)</f>
        <v>0</v>
      </c>
      <c r="K248" s="289" t="s">
        <v>208</v>
      </c>
      <c r="L248" s="294"/>
      <c r="M248" s="295" t="s">
        <v>1</v>
      </c>
      <c r="N248" s="296" t="s">
        <v>38</v>
      </c>
      <c r="O248" s="93"/>
      <c r="P248" s="239">
        <f>O248*H248</f>
        <v>0</v>
      </c>
      <c r="Q248" s="239">
        <v>0.0025000000000000001</v>
      </c>
      <c r="R248" s="239">
        <f>Q248*H248</f>
        <v>0.0025000000000000001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442</v>
      </c>
      <c r="AT248" s="241" t="s">
        <v>534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317</v>
      </c>
      <c r="BM248" s="241" t="s">
        <v>4058</v>
      </c>
    </row>
    <row r="249" s="2" customFormat="1" ht="33" customHeight="1">
      <c r="A249" s="40"/>
      <c r="B249" s="41"/>
      <c r="C249" s="230" t="s">
        <v>761</v>
      </c>
      <c r="D249" s="230" t="s">
        <v>204</v>
      </c>
      <c r="E249" s="231" t="s">
        <v>4059</v>
      </c>
      <c r="F249" s="232" t="s">
        <v>4060</v>
      </c>
      <c r="G249" s="233" t="s">
        <v>466</v>
      </c>
      <c r="H249" s="234">
        <v>3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317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317</v>
      </c>
      <c r="BM249" s="241" t="s">
        <v>4061</v>
      </c>
    </row>
    <row r="250" s="2" customFormat="1" ht="16.5" customHeight="1">
      <c r="A250" s="40"/>
      <c r="B250" s="41"/>
      <c r="C250" s="287" t="s">
        <v>807</v>
      </c>
      <c r="D250" s="287" t="s">
        <v>534</v>
      </c>
      <c r="E250" s="288" t="s">
        <v>4062</v>
      </c>
      <c r="F250" s="289" t="s">
        <v>4063</v>
      </c>
      <c r="G250" s="290" t="s">
        <v>466</v>
      </c>
      <c r="H250" s="291">
        <v>2</v>
      </c>
      <c r="I250" s="292"/>
      <c r="J250" s="293">
        <f>ROUND(I250*H250,2)</f>
        <v>0</v>
      </c>
      <c r="K250" s="289" t="s">
        <v>208</v>
      </c>
      <c r="L250" s="294"/>
      <c r="M250" s="295" t="s">
        <v>1</v>
      </c>
      <c r="N250" s="296" t="s">
        <v>38</v>
      </c>
      <c r="O250" s="93"/>
      <c r="P250" s="239">
        <f>O250*H250</f>
        <v>0</v>
      </c>
      <c r="Q250" s="239">
        <v>0.00059999999999999995</v>
      </c>
      <c r="R250" s="239">
        <f>Q250*H250</f>
        <v>0.0011999999999999999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442</v>
      </c>
      <c r="AT250" s="241" t="s">
        <v>534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4064</v>
      </c>
    </row>
    <row r="251" s="2" customFormat="1" ht="16.5" customHeight="1">
      <c r="A251" s="40"/>
      <c r="B251" s="41"/>
      <c r="C251" s="287" t="s">
        <v>814</v>
      </c>
      <c r="D251" s="287" t="s">
        <v>534</v>
      </c>
      <c r="E251" s="288" t="s">
        <v>4065</v>
      </c>
      <c r="F251" s="289" t="s">
        <v>4066</v>
      </c>
      <c r="G251" s="290" t="s">
        <v>466</v>
      </c>
      <c r="H251" s="291">
        <v>1</v>
      </c>
      <c r="I251" s="292"/>
      <c r="J251" s="293">
        <f>ROUND(I251*H251,2)</f>
        <v>0</v>
      </c>
      <c r="K251" s="289" t="s">
        <v>208</v>
      </c>
      <c r="L251" s="294"/>
      <c r="M251" s="295" t="s">
        <v>1</v>
      </c>
      <c r="N251" s="296" t="s">
        <v>38</v>
      </c>
      <c r="O251" s="93"/>
      <c r="P251" s="239">
        <f>O251*H251</f>
        <v>0</v>
      </c>
      <c r="Q251" s="239">
        <v>0.0015</v>
      </c>
      <c r="R251" s="239">
        <f>Q251*H251</f>
        <v>0.0015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442</v>
      </c>
      <c r="AT251" s="241" t="s">
        <v>534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317</v>
      </c>
      <c r="BM251" s="241" t="s">
        <v>4067</v>
      </c>
    </row>
    <row r="252" s="2" customFormat="1" ht="24.15" customHeight="1">
      <c r="A252" s="40"/>
      <c r="B252" s="41"/>
      <c r="C252" s="230" t="s">
        <v>930</v>
      </c>
      <c r="D252" s="230" t="s">
        <v>204</v>
      </c>
      <c r="E252" s="231" t="s">
        <v>4068</v>
      </c>
      <c r="F252" s="232" t="s">
        <v>4069</v>
      </c>
      <c r="G252" s="233" t="s">
        <v>466</v>
      </c>
      <c r="H252" s="234">
        <v>1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317</v>
      </c>
      <c r="AT252" s="241" t="s">
        <v>204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317</v>
      </c>
      <c r="BM252" s="241" t="s">
        <v>4070</v>
      </c>
    </row>
    <row r="253" s="2" customFormat="1" ht="24.15" customHeight="1">
      <c r="A253" s="40"/>
      <c r="B253" s="41"/>
      <c r="C253" s="287" t="s">
        <v>938</v>
      </c>
      <c r="D253" s="287" t="s">
        <v>534</v>
      </c>
      <c r="E253" s="288" t="s">
        <v>4071</v>
      </c>
      <c r="F253" s="289" t="s">
        <v>4072</v>
      </c>
      <c r="G253" s="290" t="s">
        <v>466</v>
      </c>
      <c r="H253" s="291">
        <v>1</v>
      </c>
      <c r="I253" s="292"/>
      <c r="J253" s="293">
        <f>ROUND(I253*H253,2)</f>
        <v>0</v>
      </c>
      <c r="K253" s="289" t="s">
        <v>208</v>
      </c>
      <c r="L253" s="294"/>
      <c r="M253" s="295" t="s">
        <v>1</v>
      </c>
      <c r="N253" s="296" t="s">
        <v>38</v>
      </c>
      <c r="O253" s="93"/>
      <c r="P253" s="239">
        <f>O253*H253</f>
        <v>0</v>
      </c>
      <c r="Q253" s="239">
        <v>0.0041000000000000003</v>
      </c>
      <c r="R253" s="239">
        <f>Q253*H253</f>
        <v>0.0041000000000000003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442</v>
      </c>
      <c r="AT253" s="241" t="s">
        <v>534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317</v>
      </c>
      <c r="BM253" s="241" t="s">
        <v>4073</v>
      </c>
    </row>
    <row r="254" s="2" customFormat="1" ht="24.15" customHeight="1">
      <c r="A254" s="40"/>
      <c r="B254" s="41"/>
      <c r="C254" s="230" t="s">
        <v>950</v>
      </c>
      <c r="D254" s="230" t="s">
        <v>204</v>
      </c>
      <c r="E254" s="231" t="s">
        <v>4074</v>
      </c>
      <c r="F254" s="232" t="s">
        <v>4075</v>
      </c>
      <c r="G254" s="233" t="s">
        <v>466</v>
      </c>
      <c r="H254" s="234">
        <v>3</v>
      </c>
      <c r="I254" s="235"/>
      <c r="J254" s="236">
        <f>ROUND(I254*H254,2)</f>
        <v>0</v>
      </c>
      <c r="K254" s="232" t="s">
        <v>208</v>
      </c>
      <c r="L254" s="46"/>
      <c r="M254" s="237" t="s">
        <v>1</v>
      </c>
      <c r="N254" s="238" t="s">
        <v>38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317</v>
      </c>
      <c r="AT254" s="241" t="s">
        <v>204</v>
      </c>
      <c r="AU254" s="241" t="s">
        <v>90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317</v>
      </c>
      <c r="BM254" s="241" t="s">
        <v>4076</v>
      </c>
    </row>
    <row r="255" s="2" customFormat="1" ht="21.75" customHeight="1">
      <c r="A255" s="40"/>
      <c r="B255" s="41"/>
      <c r="C255" s="287" t="s">
        <v>956</v>
      </c>
      <c r="D255" s="287" t="s">
        <v>534</v>
      </c>
      <c r="E255" s="288" t="s">
        <v>4077</v>
      </c>
      <c r="F255" s="289" t="s">
        <v>4078</v>
      </c>
      <c r="G255" s="290" t="s">
        <v>466</v>
      </c>
      <c r="H255" s="291">
        <v>2</v>
      </c>
      <c r="I255" s="292"/>
      <c r="J255" s="293">
        <f>ROUND(I255*H255,2)</f>
        <v>0</v>
      </c>
      <c r="K255" s="289" t="s">
        <v>208</v>
      </c>
      <c r="L255" s="294"/>
      <c r="M255" s="295" t="s">
        <v>1</v>
      </c>
      <c r="N255" s="296" t="s">
        <v>38</v>
      </c>
      <c r="O255" s="93"/>
      <c r="P255" s="239">
        <f>O255*H255</f>
        <v>0</v>
      </c>
      <c r="Q255" s="239">
        <v>4.0000000000000003E-05</v>
      </c>
      <c r="R255" s="239">
        <f>Q255*H255</f>
        <v>8.0000000000000007E-05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442</v>
      </c>
      <c r="AT255" s="241" t="s">
        <v>534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317</v>
      </c>
      <c r="BM255" s="241" t="s">
        <v>4079</v>
      </c>
    </row>
    <row r="256" s="2" customFormat="1" ht="24.15" customHeight="1">
      <c r="A256" s="40"/>
      <c r="B256" s="41"/>
      <c r="C256" s="287" t="s">
        <v>968</v>
      </c>
      <c r="D256" s="287" t="s">
        <v>534</v>
      </c>
      <c r="E256" s="288" t="s">
        <v>4080</v>
      </c>
      <c r="F256" s="289" t="s">
        <v>4081</v>
      </c>
      <c r="G256" s="290" t="s">
        <v>466</v>
      </c>
      <c r="H256" s="291">
        <v>1</v>
      </c>
      <c r="I256" s="292"/>
      <c r="J256" s="293">
        <f>ROUND(I256*H256,2)</f>
        <v>0</v>
      </c>
      <c r="K256" s="289" t="s">
        <v>208</v>
      </c>
      <c r="L256" s="294"/>
      <c r="M256" s="295" t="s">
        <v>1</v>
      </c>
      <c r="N256" s="296" t="s">
        <v>38</v>
      </c>
      <c r="O256" s="93"/>
      <c r="P256" s="239">
        <f>O256*H256</f>
        <v>0</v>
      </c>
      <c r="Q256" s="239">
        <v>0.00040000000000000002</v>
      </c>
      <c r="R256" s="239">
        <f>Q256*H256</f>
        <v>0.00040000000000000002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442</v>
      </c>
      <c r="AT256" s="241" t="s">
        <v>534</v>
      </c>
      <c r="AU256" s="241" t="s">
        <v>90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317</v>
      </c>
      <c r="BM256" s="241" t="s">
        <v>4082</v>
      </c>
    </row>
    <row r="257" s="2" customFormat="1" ht="24.15" customHeight="1">
      <c r="A257" s="40"/>
      <c r="B257" s="41"/>
      <c r="C257" s="230" t="s">
        <v>972</v>
      </c>
      <c r="D257" s="230" t="s">
        <v>204</v>
      </c>
      <c r="E257" s="231" t="s">
        <v>4083</v>
      </c>
      <c r="F257" s="232" t="s">
        <v>4084</v>
      </c>
      <c r="G257" s="233" t="s">
        <v>466</v>
      </c>
      <c r="H257" s="234">
        <v>1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317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317</v>
      </c>
      <c r="BM257" s="241" t="s">
        <v>4085</v>
      </c>
    </row>
    <row r="258" s="2" customFormat="1" ht="24.15" customHeight="1">
      <c r="A258" s="40"/>
      <c r="B258" s="41"/>
      <c r="C258" s="287" t="s">
        <v>977</v>
      </c>
      <c r="D258" s="287" t="s">
        <v>534</v>
      </c>
      <c r="E258" s="288" t="s">
        <v>4086</v>
      </c>
      <c r="F258" s="289" t="s">
        <v>4087</v>
      </c>
      <c r="G258" s="290" t="s">
        <v>466</v>
      </c>
      <c r="H258" s="291">
        <v>1</v>
      </c>
      <c r="I258" s="292"/>
      <c r="J258" s="293">
        <f>ROUND(I258*H258,2)</f>
        <v>0</v>
      </c>
      <c r="K258" s="289" t="s">
        <v>4088</v>
      </c>
      <c r="L258" s="294"/>
      <c r="M258" s="295" t="s">
        <v>1</v>
      </c>
      <c r="N258" s="296" t="s">
        <v>38</v>
      </c>
      <c r="O258" s="93"/>
      <c r="P258" s="239">
        <f>O258*H258</f>
        <v>0</v>
      </c>
      <c r="Q258" s="239">
        <v>0.0109</v>
      </c>
      <c r="R258" s="239">
        <f>Q258*H258</f>
        <v>0.0109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442</v>
      </c>
      <c r="AT258" s="241" t="s">
        <v>534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317</v>
      </c>
      <c r="BM258" s="241" t="s">
        <v>4089</v>
      </c>
    </row>
    <row r="259" s="2" customFormat="1" ht="37.8" customHeight="1">
      <c r="A259" s="40"/>
      <c r="B259" s="41"/>
      <c r="C259" s="230" t="s">
        <v>981</v>
      </c>
      <c r="D259" s="230" t="s">
        <v>204</v>
      </c>
      <c r="E259" s="231" t="s">
        <v>3904</v>
      </c>
      <c r="F259" s="232" t="s">
        <v>3905</v>
      </c>
      <c r="G259" s="233" t="s">
        <v>844</v>
      </c>
      <c r="H259" s="234">
        <v>9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0.0034429999999999999</v>
      </c>
      <c r="R259" s="239">
        <f>Q259*H259</f>
        <v>0.030987000000000001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317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4090</v>
      </c>
    </row>
    <row r="260" s="14" customFormat="1">
      <c r="A260" s="14"/>
      <c r="B260" s="254"/>
      <c r="C260" s="255"/>
      <c r="D260" s="245" t="s">
        <v>211</v>
      </c>
      <c r="E260" s="256" t="s">
        <v>1</v>
      </c>
      <c r="F260" s="257" t="s">
        <v>4091</v>
      </c>
      <c r="G260" s="255"/>
      <c r="H260" s="258">
        <v>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211</v>
      </c>
      <c r="AU260" s="264" t="s">
        <v>90</v>
      </c>
      <c r="AV260" s="14" t="s">
        <v>82</v>
      </c>
      <c r="AW260" s="14" t="s">
        <v>30</v>
      </c>
      <c r="AX260" s="14" t="s">
        <v>80</v>
      </c>
      <c r="AY260" s="264" t="s">
        <v>202</v>
      </c>
    </row>
    <row r="261" s="2" customFormat="1" ht="24.15" customHeight="1">
      <c r="A261" s="40"/>
      <c r="B261" s="41"/>
      <c r="C261" s="230" t="s">
        <v>986</v>
      </c>
      <c r="D261" s="230" t="s">
        <v>204</v>
      </c>
      <c r="E261" s="231" t="s">
        <v>3923</v>
      </c>
      <c r="F261" s="232" t="s">
        <v>3924</v>
      </c>
      <c r="G261" s="233" t="s">
        <v>254</v>
      </c>
      <c r="H261" s="234">
        <v>6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0.0019835740000000001</v>
      </c>
      <c r="R261" s="239">
        <f>Q261*H261</f>
        <v>0.011901444000000001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317</v>
      </c>
      <c r="AT261" s="241" t="s">
        <v>204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317</v>
      </c>
      <c r="BM261" s="241" t="s">
        <v>4092</v>
      </c>
    </row>
    <row r="262" s="14" customFormat="1">
      <c r="A262" s="14"/>
      <c r="B262" s="254"/>
      <c r="C262" s="255"/>
      <c r="D262" s="245" t="s">
        <v>211</v>
      </c>
      <c r="E262" s="256" t="s">
        <v>1</v>
      </c>
      <c r="F262" s="257" t="s">
        <v>4093</v>
      </c>
      <c r="G262" s="255"/>
      <c r="H262" s="258">
        <v>6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211</v>
      </c>
      <c r="AU262" s="264" t="s">
        <v>90</v>
      </c>
      <c r="AV262" s="14" t="s">
        <v>82</v>
      </c>
      <c r="AW262" s="14" t="s">
        <v>30</v>
      </c>
      <c r="AX262" s="14" t="s">
        <v>80</v>
      </c>
      <c r="AY262" s="264" t="s">
        <v>202</v>
      </c>
    </row>
    <row r="263" s="2" customFormat="1" ht="33" customHeight="1">
      <c r="A263" s="40"/>
      <c r="B263" s="41"/>
      <c r="C263" s="287" t="s">
        <v>989</v>
      </c>
      <c r="D263" s="287" t="s">
        <v>534</v>
      </c>
      <c r="E263" s="288" t="s">
        <v>3926</v>
      </c>
      <c r="F263" s="289" t="s">
        <v>3927</v>
      </c>
      <c r="G263" s="290" t="s">
        <v>254</v>
      </c>
      <c r="H263" s="291">
        <v>4.7999999999999998</v>
      </c>
      <c r="I263" s="292"/>
      <c r="J263" s="293">
        <f>ROUND(I263*H263,2)</f>
        <v>0</v>
      </c>
      <c r="K263" s="289" t="s">
        <v>208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0.0030000000000000001</v>
      </c>
      <c r="R263" s="239">
        <f>Q263*H263</f>
        <v>0.0144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442</v>
      </c>
      <c r="AT263" s="241" t="s">
        <v>534</v>
      </c>
      <c r="AU263" s="241" t="s">
        <v>90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317</v>
      </c>
      <c r="BM263" s="241" t="s">
        <v>4094</v>
      </c>
    </row>
    <row r="264" s="2" customFormat="1" ht="21.75" customHeight="1">
      <c r="A264" s="40"/>
      <c r="B264" s="41"/>
      <c r="C264" s="230" t="s">
        <v>996</v>
      </c>
      <c r="D264" s="230" t="s">
        <v>204</v>
      </c>
      <c r="E264" s="231" t="s">
        <v>4095</v>
      </c>
      <c r="F264" s="232" t="s">
        <v>4096</v>
      </c>
      <c r="G264" s="233" t="s">
        <v>844</v>
      </c>
      <c r="H264" s="234">
        <v>6</v>
      </c>
      <c r="I264" s="235"/>
      <c r="J264" s="236">
        <f>ROUND(I264*H264,2)</f>
        <v>0</v>
      </c>
      <c r="K264" s="232" t="s">
        <v>208</v>
      </c>
      <c r="L264" s="46"/>
      <c r="M264" s="237" t="s">
        <v>1</v>
      </c>
      <c r="N264" s="238" t="s">
        <v>38</v>
      </c>
      <c r="O264" s="93"/>
      <c r="P264" s="239">
        <f>O264*H264</f>
        <v>0</v>
      </c>
      <c r="Q264" s="239">
        <v>0.007443</v>
      </c>
      <c r="R264" s="239">
        <f>Q264*H264</f>
        <v>0.044658000000000003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317</v>
      </c>
      <c r="AT264" s="241" t="s">
        <v>204</v>
      </c>
      <c r="AU264" s="241" t="s">
        <v>90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317</v>
      </c>
      <c r="BM264" s="241" t="s">
        <v>4097</v>
      </c>
    </row>
    <row r="265" s="2" customFormat="1" ht="24.15" customHeight="1">
      <c r="A265" s="40"/>
      <c r="B265" s="41"/>
      <c r="C265" s="230" t="s">
        <v>1004</v>
      </c>
      <c r="D265" s="230" t="s">
        <v>204</v>
      </c>
      <c r="E265" s="231" t="s">
        <v>4098</v>
      </c>
      <c r="F265" s="232" t="s">
        <v>4099</v>
      </c>
      <c r="G265" s="233" t="s">
        <v>207</v>
      </c>
      <c r="H265" s="234">
        <v>1.5600000000000001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90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4100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4101</v>
      </c>
      <c r="G266" s="255"/>
      <c r="H266" s="258">
        <v>1.5600000000000001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90</v>
      </c>
      <c r="AV266" s="14" t="s">
        <v>82</v>
      </c>
      <c r="AW266" s="14" t="s">
        <v>30</v>
      </c>
      <c r="AX266" s="14" t="s">
        <v>80</v>
      </c>
      <c r="AY266" s="264" t="s">
        <v>202</v>
      </c>
    </row>
    <row r="267" s="2" customFormat="1" ht="16.5" customHeight="1">
      <c r="A267" s="40"/>
      <c r="B267" s="41"/>
      <c r="C267" s="287" t="s">
        <v>1009</v>
      </c>
      <c r="D267" s="287" t="s">
        <v>534</v>
      </c>
      <c r="E267" s="288" t="s">
        <v>4102</v>
      </c>
      <c r="F267" s="289" t="s">
        <v>4103</v>
      </c>
      <c r="G267" s="290" t="s">
        <v>297</v>
      </c>
      <c r="H267" s="291">
        <v>2.6000000000000001</v>
      </c>
      <c r="I267" s="292"/>
      <c r="J267" s="293">
        <f>ROUND(I267*H267,2)</f>
        <v>0</v>
      </c>
      <c r="K267" s="289" t="s">
        <v>208</v>
      </c>
      <c r="L267" s="294"/>
      <c r="M267" s="295" t="s">
        <v>1</v>
      </c>
      <c r="N267" s="296" t="s">
        <v>38</v>
      </c>
      <c r="O267" s="93"/>
      <c r="P267" s="239">
        <f>O267*H267</f>
        <v>0</v>
      </c>
      <c r="Q267" s="239">
        <v>1</v>
      </c>
      <c r="R267" s="239">
        <f>Q267*H267</f>
        <v>2.6000000000000001</v>
      </c>
      <c r="S267" s="239">
        <v>0</v>
      </c>
      <c r="T267" s="24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1" t="s">
        <v>270</v>
      </c>
      <c r="AT267" s="241" t="s">
        <v>534</v>
      </c>
      <c r="AU267" s="241" t="s">
        <v>90</v>
      </c>
      <c r="AY267" s="19" t="s">
        <v>202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80</v>
      </c>
      <c r="BK267" s="242">
        <f>ROUND(I267*H267,2)</f>
        <v>0</v>
      </c>
      <c r="BL267" s="19" t="s">
        <v>209</v>
      </c>
      <c r="BM267" s="241" t="s">
        <v>4104</v>
      </c>
    </row>
    <row r="268" s="2" customFormat="1" ht="24.15" customHeight="1">
      <c r="A268" s="40"/>
      <c r="B268" s="41"/>
      <c r="C268" s="230" t="s">
        <v>1014</v>
      </c>
      <c r="D268" s="230" t="s">
        <v>204</v>
      </c>
      <c r="E268" s="231" t="s">
        <v>4105</v>
      </c>
      <c r="F268" s="232" t="s">
        <v>4106</v>
      </c>
      <c r="G268" s="233" t="s">
        <v>4107</v>
      </c>
      <c r="H268" s="234">
        <v>10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90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4108</v>
      </c>
    </row>
    <row r="269" s="2" customFormat="1">
      <c r="A269" s="40"/>
      <c r="B269" s="41"/>
      <c r="C269" s="42"/>
      <c r="D269" s="245" t="s">
        <v>586</v>
      </c>
      <c r="E269" s="42"/>
      <c r="F269" s="297" t="s">
        <v>4109</v>
      </c>
      <c r="G269" s="42"/>
      <c r="H269" s="42"/>
      <c r="I269" s="298"/>
      <c r="J269" s="42"/>
      <c r="K269" s="42"/>
      <c r="L269" s="46"/>
      <c r="M269" s="299"/>
      <c r="N269" s="300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586</v>
      </c>
      <c r="AU269" s="19" t="s">
        <v>90</v>
      </c>
    </row>
    <row r="270" s="12" customFormat="1" ht="20.88" customHeight="1">
      <c r="A270" s="12"/>
      <c r="B270" s="214"/>
      <c r="C270" s="215"/>
      <c r="D270" s="216" t="s">
        <v>72</v>
      </c>
      <c r="E270" s="228" t="s">
        <v>4110</v>
      </c>
      <c r="F270" s="228" t="s">
        <v>4111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SUM(P271:P305)</f>
        <v>0</v>
      </c>
      <c r="Q270" s="222"/>
      <c r="R270" s="223">
        <f>SUM(R271:R305)</f>
        <v>0.44743295439999997</v>
      </c>
      <c r="S270" s="222"/>
      <c r="T270" s="224">
        <f>SUM(T271:T305)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82</v>
      </c>
      <c r="AT270" s="226" t="s">
        <v>72</v>
      </c>
      <c r="AU270" s="226" t="s">
        <v>82</v>
      </c>
      <c r="AY270" s="225" t="s">
        <v>202</v>
      </c>
      <c r="BK270" s="227">
        <f>SUM(BK271:BK305)</f>
        <v>0</v>
      </c>
    </row>
    <row r="271" s="2" customFormat="1" ht="37.8" customHeight="1">
      <c r="A271" s="40"/>
      <c r="B271" s="41"/>
      <c r="C271" s="230" t="s">
        <v>1020</v>
      </c>
      <c r="D271" s="230" t="s">
        <v>204</v>
      </c>
      <c r="E271" s="231" t="s">
        <v>4112</v>
      </c>
      <c r="F271" s="232" t="s">
        <v>4113</v>
      </c>
      <c r="G271" s="233" t="s">
        <v>466</v>
      </c>
      <c r="H271" s="234">
        <v>1</v>
      </c>
      <c r="I271" s="235"/>
      <c r="J271" s="236">
        <f>ROUND(I271*H271,2)</f>
        <v>0</v>
      </c>
      <c r="K271" s="232" t="s">
        <v>208</v>
      </c>
      <c r="L271" s="46"/>
      <c r="M271" s="237" t="s">
        <v>1</v>
      </c>
      <c r="N271" s="238" t="s">
        <v>38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317</v>
      </c>
      <c r="AT271" s="241" t="s">
        <v>204</v>
      </c>
      <c r="AU271" s="241" t="s">
        <v>90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317</v>
      </c>
      <c r="BM271" s="241" t="s">
        <v>4114</v>
      </c>
    </row>
    <row r="272" s="2" customFormat="1" ht="24.15" customHeight="1">
      <c r="A272" s="40"/>
      <c r="B272" s="41"/>
      <c r="C272" s="287" t="s">
        <v>1024</v>
      </c>
      <c r="D272" s="287" t="s">
        <v>534</v>
      </c>
      <c r="E272" s="288" t="s">
        <v>4115</v>
      </c>
      <c r="F272" s="289" t="s">
        <v>3844</v>
      </c>
      <c r="G272" s="290" t="s">
        <v>466</v>
      </c>
      <c r="H272" s="291">
        <v>1</v>
      </c>
      <c r="I272" s="292"/>
      <c r="J272" s="293">
        <f>ROUND(I272*H272,2)</f>
        <v>0</v>
      </c>
      <c r="K272" s="289" t="s">
        <v>3845</v>
      </c>
      <c r="L272" s="294"/>
      <c r="M272" s="295" t="s">
        <v>1</v>
      </c>
      <c r="N272" s="296" t="s">
        <v>38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442</v>
      </c>
      <c r="AT272" s="241" t="s">
        <v>534</v>
      </c>
      <c r="AU272" s="241" t="s">
        <v>90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317</v>
      </c>
      <c r="BM272" s="241" t="s">
        <v>4116</v>
      </c>
    </row>
    <row r="273" s="2" customFormat="1" ht="24.15" customHeight="1">
      <c r="A273" s="40"/>
      <c r="B273" s="41"/>
      <c r="C273" s="230" t="s">
        <v>1026</v>
      </c>
      <c r="D273" s="230" t="s">
        <v>204</v>
      </c>
      <c r="E273" s="231" t="s">
        <v>3847</v>
      </c>
      <c r="F273" s="232" t="s">
        <v>3848</v>
      </c>
      <c r="G273" s="233" t="s">
        <v>466</v>
      </c>
      <c r="H273" s="234">
        <v>4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317</v>
      </c>
      <c r="AT273" s="241" t="s">
        <v>204</v>
      </c>
      <c r="AU273" s="241" t="s">
        <v>90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317</v>
      </c>
      <c r="BM273" s="241" t="s">
        <v>4117</v>
      </c>
    </row>
    <row r="274" s="2" customFormat="1" ht="24.15" customHeight="1">
      <c r="A274" s="40"/>
      <c r="B274" s="41"/>
      <c r="C274" s="287" t="s">
        <v>1031</v>
      </c>
      <c r="D274" s="287" t="s">
        <v>534</v>
      </c>
      <c r="E274" s="288" t="s">
        <v>4118</v>
      </c>
      <c r="F274" s="289" t="s">
        <v>4119</v>
      </c>
      <c r="G274" s="290" t="s">
        <v>466</v>
      </c>
      <c r="H274" s="291">
        <v>1</v>
      </c>
      <c r="I274" s="292"/>
      <c r="J274" s="293">
        <f>ROUND(I274*H274,2)</f>
        <v>0</v>
      </c>
      <c r="K274" s="289" t="s">
        <v>3852</v>
      </c>
      <c r="L274" s="294"/>
      <c r="M274" s="295" t="s">
        <v>1</v>
      </c>
      <c r="N274" s="296" t="s">
        <v>38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442</v>
      </c>
      <c r="AT274" s="241" t="s">
        <v>534</v>
      </c>
      <c r="AU274" s="241" t="s">
        <v>90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317</v>
      </c>
      <c r="BM274" s="241" t="s">
        <v>4120</v>
      </c>
    </row>
    <row r="275" s="2" customFormat="1">
      <c r="A275" s="40"/>
      <c r="B275" s="41"/>
      <c r="C275" s="42"/>
      <c r="D275" s="245" t="s">
        <v>586</v>
      </c>
      <c r="E275" s="42"/>
      <c r="F275" s="297" t="s">
        <v>3854</v>
      </c>
      <c r="G275" s="42"/>
      <c r="H275" s="42"/>
      <c r="I275" s="298"/>
      <c r="J275" s="42"/>
      <c r="K275" s="42"/>
      <c r="L275" s="46"/>
      <c r="M275" s="299"/>
      <c r="N275" s="300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586</v>
      </c>
      <c r="AU275" s="19" t="s">
        <v>90</v>
      </c>
    </row>
    <row r="276" s="2" customFormat="1" ht="24.15" customHeight="1">
      <c r="A276" s="40"/>
      <c r="B276" s="41"/>
      <c r="C276" s="287" t="s">
        <v>1037</v>
      </c>
      <c r="D276" s="287" t="s">
        <v>534</v>
      </c>
      <c r="E276" s="288" t="s">
        <v>4121</v>
      </c>
      <c r="F276" s="289" t="s">
        <v>4122</v>
      </c>
      <c r="G276" s="290" t="s">
        <v>466</v>
      </c>
      <c r="H276" s="291">
        <v>2</v>
      </c>
      <c r="I276" s="292"/>
      <c r="J276" s="293">
        <f>ROUND(I276*H276,2)</f>
        <v>0</v>
      </c>
      <c r="K276" s="289" t="s">
        <v>3852</v>
      </c>
      <c r="L276" s="294"/>
      <c r="M276" s="295" t="s">
        <v>1</v>
      </c>
      <c r="N276" s="296" t="s">
        <v>38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1" t="s">
        <v>442</v>
      </c>
      <c r="AT276" s="241" t="s">
        <v>534</v>
      </c>
      <c r="AU276" s="241" t="s">
        <v>90</v>
      </c>
      <c r="AY276" s="19" t="s">
        <v>202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80</v>
      </c>
      <c r="BK276" s="242">
        <f>ROUND(I276*H276,2)</f>
        <v>0</v>
      </c>
      <c r="BL276" s="19" t="s">
        <v>317</v>
      </c>
      <c r="BM276" s="241" t="s">
        <v>4123</v>
      </c>
    </row>
    <row r="277" s="2" customFormat="1">
      <c r="A277" s="40"/>
      <c r="B277" s="41"/>
      <c r="C277" s="42"/>
      <c r="D277" s="245" t="s">
        <v>586</v>
      </c>
      <c r="E277" s="42"/>
      <c r="F277" s="297" t="s">
        <v>3854</v>
      </c>
      <c r="G277" s="42"/>
      <c r="H277" s="42"/>
      <c r="I277" s="298"/>
      <c r="J277" s="42"/>
      <c r="K277" s="42"/>
      <c r="L277" s="46"/>
      <c r="M277" s="299"/>
      <c r="N277" s="300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586</v>
      </c>
      <c r="AU277" s="19" t="s">
        <v>90</v>
      </c>
    </row>
    <row r="278" s="2" customFormat="1" ht="24.15" customHeight="1">
      <c r="A278" s="40"/>
      <c r="B278" s="41"/>
      <c r="C278" s="287" t="s">
        <v>1041</v>
      </c>
      <c r="D278" s="287" t="s">
        <v>534</v>
      </c>
      <c r="E278" s="288" t="s">
        <v>4124</v>
      </c>
      <c r="F278" s="289" t="s">
        <v>4125</v>
      </c>
      <c r="G278" s="290" t="s">
        <v>466</v>
      </c>
      <c r="H278" s="291">
        <v>1</v>
      </c>
      <c r="I278" s="292"/>
      <c r="J278" s="293">
        <f>ROUND(I278*H278,2)</f>
        <v>0</v>
      </c>
      <c r="K278" s="289" t="s">
        <v>3852</v>
      </c>
      <c r="L278" s="294"/>
      <c r="M278" s="295" t="s">
        <v>1</v>
      </c>
      <c r="N278" s="296" t="s">
        <v>38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442</v>
      </c>
      <c r="AT278" s="241" t="s">
        <v>534</v>
      </c>
      <c r="AU278" s="241" t="s">
        <v>90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317</v>
      </c>
      <c r="BM278" s="241" t="s">
        <v>4126</v>
      </c>
    </row>
    <row r="279" s="2" customFormat="1">
      <c r="A279" s="40"/>
      <c r="B279" s="41"/>
      <c r="C279" s="42"/>
      <c r="D279" s="245" t="s">
        <v>586</v>
      </c>
      <c r="E279" s="42"/>
      <c r="F279" s="297" t="s">
        <v>3854</v>
      </c>
      <c r="G279" s="42"/>
      <c r="H279" s="42"/>
      <c r="I279" s="298"/>
      <c r="J279" s="42"/>
      <c r="K279" s="42"/>
      <c r="L279" s="46"/>
      <c r="M279" s="299"/>
      <c r="N279" s="300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586</v>
      </c>
      <c r="AU279" s="19" t="s">
        <v>90</v>
      </c>
    </row>
    <row r="280" s="2" customFormat="1" ht="24.15" customHeight="1">
      <c r="A280" s="40"/>
      <c r="B280" s="41"/>
      <c r="C280" s="230" t="s">
        <v>1046</v>
      </c>
      <c r="D280" s="230" t="s">
        <v>204</v>
      </c>
      <c r="E280" s="231" t="s">
        <v>4127</v>
      </c>
      <c r="F280" s="232" t="s">
        <v>4128</v>
      </c>
      <c r="G280" s="233" t="s">
        <v>466</v>
      </c>
      <c r="H280" s="234">
        <v>6</v>
      </c>
      <c r="I280" s="235"/>
      <c r="J280" s="236">
        <f>ROUND(I280*H280,2)</f>
        <v>0</v>
      </c>
      <c r="K280" s="232" t="s">
        <v>208</v>
      </c>
      <c r="L280" s="46"/>
      <c r="M280" s="237" t="s">
        <v>1</v>
      </c>
      <c r="N280" s="238" t="s">
        <v>38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317</v>
      </c>
      <c r="AT280" s="241" t="s">
        <v>204</v>
      </c>
      <c r="AU280" s="241" t="s">
        <v>90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317</v>
      </c>
      <c r="BM280" s="241" t="s">
        <v>4129</v>
      </c>
    </row>
    <row r="281" s="2" customFormat="1" ht="24.15" customHeight="1">
      <c r="A281" s="40"/>
      <c r="B281" s="41"/>
      <c r="C281" s="287" t="s">
        <v>1050</v>
      </c>
      <c r="D281" s="287" t="s">
        <v>534</v>
      </c>
      <c r="E281" s="288" t="s">
        <v>4130</v>
      </c>
      <c r="F281" s="289" t="s">
        <v>4131</v>
      </c>
      <c r="G281" s="290" t="s">
        <v>466</v>
      </c>
      <c r="H281" s="291">
        <v>6</v>
      </c>
      <c r="I281" s="292"/>
      <c r="J281" s="293">
        <f>ROUND(I281*H281,2)</f>
        <v>0</v>
      </c>
      <c r="K281" s="289" t="s">
        <v>208</v>
      </c>
      <c r="L281" s="294"/>
      <c r="M281" s="295" t="s">
        <v>1</v>
      </c>
      <c r="N281" s="296" t="s">
        <v>38</v>
      </c>
      <c r="O281" s="93"/>
      <c r="P281" s="239">
        <f>O281*H281</f>
        <v>0</v>
      </c>
      <c r="Q281" s="239">
        <v>0.0012999999999999999</v>
      </c>
      <c r="R281" s="239">
        <f>Q281*H281</f>
        <v>0.0077999999999999996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442</v>
      </c>
      <c r="AT281" s="241" t="s">
        <v>534</v>
      </c>
      <c r="AU281" s="241" t="s">
        <v>90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317</v>
      </c>
      <c r="BM281" s="241" t="s">
        <v>4132</v>
      </c>
    </row>
    <row r="282" s="2" customFormat="1" ht="24.15" customHeight="1">
      <c r="A282" s="40"/>
      <c r="B282" s="41"/>
      <c r="C282" s="287" t="s">
        <v>1055</v>
      </c>
      <c r="D282" s="287" t="s">
        <v>534</v>
      </c>
      <c r="E282" s="288" t="s">
        <v>4133</v>
      </c>
      <c r="F282" s="289" t="s">
        <v>4134</v>
      </c>
      <c r="G282" s="290" t="s">
        <v>466</v>
      </c>
      <c r="H282" s="291">
        <v>6</v>
      </c>
      <c r="I282" s="292"/>
      <c r="J282" s="293">
        <f>ROUND(I282*H282,2)</f>
        <v>0</v>
      </c>
      <c r="K282" s="289" t="s">
        <v>208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0.0025000000000000001</v>
      </c>
      <c r="R282" s="239">
        <f>Q282*H282</f>
        <v>0.014999999999999999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442</v>
      </c>
      <c r="AT282" s="241" t="s">
        <v>534</v>
      </c>
      <c r="AU282" s="241" t="s">
        <v>90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317</v>
      </c>
      <c r="BM282" s="241" t="s">
        <v>4135</v>
      </c>
    </row>
    <row r="283" s="2" customFormat="1">
      <c r="A283" s="40"/>
      <c r="B283" s="41"/>
      <c r="C283" s="42"/>
      <c r="D283" s="245" t="s">
        <v>586</v>
      </c>
      <c r="E283" s="42"/>
      <c r="F283" s="297" t="s">
        <v>3867</v>
      </c>
      <c r="G283" s="42"/>
      <c r="H283" s="42"/>
      <c r="I283" s="298"/>
      <c r="J283" s="42"/>
      <c r="K283" s="42"/>
      <c r="L283" s="46"/>
      <c r="M283" s="299"/>
      <c r="N283" s="300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586</v>
      </c>
      <c r="AU283" s="19" t="s">
        <v>90</v>
      </c>
    </row>
    <row r="284" s="2" customFormat="1" ht="24.15" customHeight="1">
      <c r="A284" s="40"/>
      <c r="B284" s="41"/>
      <c r="C284" s="230" t="s">
        <v>1060</v>
      </c>
      <c r="D284" s="230" t="s">
        <v>204</v>
      </c>
      <c r="E284" s="231" t="s">
        <v>4068</v>
      </c>
      <c r="F284" s="232" t="s">
        <v>4069</v>
      </c>
      <c r="G284" s="233" t="s">
        <v>466</v>
      </c>
      <c r="H284" s="234">
        <v>2</v>
      </c>
      <c r="I284" s="235"/>
      <c r="J284" s="236">
        <f>ROUND(I284*H284,2)</f>
        <v>0</v>
      </c>
      <c r="K284" s="232" t="s">
        <v>208</v>
      </c>
      <c r="L284" s="46"/>
      <c r="M284" s="237" t="s">
        <v>1</v>
      </c>
      <c r="N284" s="238" t="s">
        <v>38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1" t="s">
        <v>317</v>
      </c>
      <c r="AT284" s="241" t="s">
        <v>204</v>
      </c>
      <c r="AU284" s="241" t="s">
        <v>90</v>
      </c>
      <c r="AY284" s="19" t="s">
        <v>202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80</v>
      </c>
      <c r="BK284" s="242">
        <f>ROUND(I284*H284,2)</f>
        <v>0</v>
      </c>
      <c r="BL284" s="19" t="s">
        <v>317</v>
      </c>
      <c r="BM284" s="241" t="s">
        <v>4136</v>
      </c>
    </row>
    <row r="285" s="2" customFormat="1" ht="24.15" customHeight="1">
      <c r="A285" s="40"/>
      <c r="B285" s="41"/>
      <c r="C285" s="287" t="s">
        <v>1065</v>
      </c>
      <c r="D285" s="287" t="s">
        <v>534</v>
      </c>
      <c r="E285" s="288" t="s">
        <v>4137</v>
      </c>
      <c r="F285" s="289" t="s">
        <v>4138</v>
      </c>
      <c r="G285" s="290" t="s">
        <v>466</v>
      </c>
      <c r="H285" s="291">
        <v>2</v>
      </c>
      <c r="I285" s="292"/>
      <c r="J285" s="293">
        <f>ROUND(I285*H285,2)</f>
        <v>0</v>
      </c>
      <c r="K285" s="289" t="s">
        <v>208</v>
      </c>
      <c r="L285" s="294"/>
      <c r="M285" s="295" t="s">
        <v>1</v>
      </c>
      <c r="N285" s="296" t="s">
        <v>38</v>
      </c>
      <c r="O285" s="93"/>
      <c r="P285" s="239">
        <f>O285*H285</f>
        <v>0</v>
      </c>
      <c r="Q285" s="239">
        <v>0.0057000000000000002</v>
      </c>
      <c r="R285" s="239">
        <f>Q285*H285</f>
        <v>0.0114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442</v>
      </c>
      <c r="AT285" s="241" t="s">
        <v>534</v>
      </c>
      <c r="AU285" s="241" t="s">
        <v>90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317</v>
      </c>
      <c r="BM285" s="241" t="s">
        <v>4139</v>
      </c>
    </row>
    <row r="286" s="2" customFormat="1">
      <c r="A286" s="40"/>
      <c r="B286" s="41"/>
      <c r="C286" s="42"/>
      <c r="D286" s="245" t="s">
        <v>586</v>
      </c>
      <c r="E286" s="42"/>
      <c r="F286" s="297" t="s">
        <v>4140</v>
      </c>
      <c r="G286" s="42"/>
      <c r="H286" s="42"/>
      <c r="I286" s="298"/>
      <c r="J286" s="42"/>
      <c r="K286" s="42"/>
      <c r="L286" s="46"/>
      <c r="M286" s="299"/>
      <c r="N286" s="300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586</v>
      </c>
      <c r="AU286" s="19" t="s">
        <v>90</v>
      </c>
    </row>
    <row r="287" s="2" customFormat="1" ht="33" customHeight="1">
      <c r="A287" s="40"/>
      <c r="B287" s="41"/>
      <c r="C287" s="230" t="s">
        <v>1069</v>
      </c>
      <c r="D287" s="230" t="s">
        <v>204</v>
      </c>
      <c r="E287" s="231" t="s">
        <v>3968</v>
      </c>
      <c r="F287" s="232" t="s">
        <v>3969</v>
      </c>
      <c r="G287" s="233" t="s">
        <v>844</v>
      </c>
      <c r="H287" s="234">
        <v>8</v>
      </c>
      <c r="I287" s="235"/>
      <c r="J287" s="236">
        <f>ROUND(I287*H287,2)</f>
        <v>0</v>
      </c>
      <c r="K287" s="232" t="s">
        <v>208</v>
      </c>
      <c r="L287" s="46"/>
      <c r="M287" s="237" t="s">
        <v>1</v>
      </c>
      <c r="N287" s="238" t="s">
        <v>38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317</v>
      </c>
      <c r="AT287" s="241" t="s">
        <v>204</v>
      </c>
      <c r="AU287" s="241" t="s">
        <v>90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317</v>
      </c>
      <c r="BM287" s="241" t="s">
        <v>4141</v>
      </c>
    </row>
    <row r="288" s="2" customFormat="1">
      <c r="A288" s="40"/>
      <c r="B288" s="41"/>
      <c r="C288" s="42"/>
      <c r="D288" s="245" t="s">
        <v>586</v>
      </c>
      <c r="E288" s="42"/>
      <c r="F288" s="297" t="s">
        <v>4142</v>
      </c>
      <c r="G288" s="42"/>
      <c r="H288" s="42"/>
      <c r="I288" s="298"/>
      <c r="J288" s="42"/>
      <c r="K288" s="42"/>
      <c r="L288" s="46"/>
      <c r="M288" s="299"/>
      <c r="N288" s="300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586</v>
      </c>
      <c r="AU288" s="19" t="s">
        <v>90</v>
      </c>
    </row>
    <row r="289" s="2" customFormat="1" ht="16.5" customHeight="1">
      <c r="A289" s="40"/>
      <c r="B289" s="41"/>
      <c r="C289" s="287" t="s">
        <v>1073</v>
      </c>
      <c r="D289" s="287" t="s">
        <v>534</v>
      </c>
      <c r="E289" s="288" t="s">
        <v>3972</v>
      </c>
      <c r="F289" s="289" t="s">
        <v>3973</v>
      </c>
      <c r="G289" s="290" t="s">
        <v>844</v>
      </c>
      <c r="H289" s="291">
        <v>8</v>
      </c>
      <c r="I289" s="292"/>
      <c r="J289" s="293">
        <f>ROUND(I289*H289,2)</f>
        <v>0</v>
      </c>
      <c r="K289" s="289" t="s">
        <v>208</v>
      </c>
      <c r="L289" s="294"/>
      <c r="M289" s="295" t="s">
        <v>1</v>
      </c>
      <c r="N289" s="296" t="s">
        <v>38</v>
      </c>
      <c r="O289" s="93"/>
      <c r="P289" s="239">
        <f>O289*H289</f>
        <v>0</v>
      </c>
      <c r="Q289" s="239">
        <v>0.01</v>
      </c>
      <c r="R289" s="239">
        <f>Q289*H289</f>
        <v>0.080000000000000002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442</v>
      </c>
      <c r="AT289" s="241" t="s">
        <v>534</v>
      </c>
      <c r="AU289" s="241" t="s">
        <v>90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317</v>
      </c>
      <c r="BM289" s="241" t="s">
        <v>4143</v>
      </c>
    </row>
    <row r="290" s="2" customFormat="1">
      <c r="A290" s="40"/>
      <c r="B290" s="41"/>
      <c r="C290" s="42"/>
      <c r="D290" s="245" t="s">
        <v>586</v>
      </c>
      <c r="E290" s="42"/>
      <c r="F290" s="297" t="s">
        <v>4142</v>
      </c>
      <c r="G290" s="42"/>
      <c r="H290" s="42"/>
      <c r="I290" s="298"/>
      <c r="J290" s="42"/>
      <c r="K290" s="42"/>
      <c r="L290" s="46"/>
      <c r="M290" s="299"/>
      <c r="N290" s="300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586</v>
      </c>
      <c r="AU290" s="19" t="s">
        <v>90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4144</v>
      </c>
      <c r="G291" s="255"/>
      <c r="H291" s="258">
        <v>8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90</v>
      </c>
      <c r="AV291" s="14" t="s">
        <v>82</v>
      </c>
      <c r="AW291" s="14" t="s">
        <v>30</v>
      </c>
      <c r="AX291" s="14" t="s">
        <v>80</v>
      </c>
      <c r="AY291" s="264" t="s">
        <v>202</v>
      </c>
    </row>
    <row r="292" s="2" customFormat="1" ht="33" customHeight="1">
      <c r="A292" s="40"/>
      <c r="B292" s="41"/>
      <c r="C292" s="230" t="s">
        <v>1078</v>
      </c>
      <c r="D292" s="230" t="s">
        <v>204</v>
      </c>
      <c r="E292" s="231" t="s">
        <v>3896</v>
      </c>
      <c r="F292" s="232" t="s">
        <v>3897</v>
      </c>
      <c r="G292" s="233" t="s">
        <v>844</v>
      </c>
      <c r="H292" s="234">
        <v>1</v>
      </c>
      <c r="I292" s="235"/>
      <c r="J292" s="236">
        <f>ROUND(I292*H292,2)</f>
        <v>0</v>
      </c>
      <c r="K292" s="232" t="s">
        <v>208</v>
      </c>
      <c r="L292" s="46"/>
      <c r="M292" s="237" t="s">
        <v>1</v>
      </c>
      <c r="N292" s="238" t="s">
        <v>38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1" t="s">
        <v>317</v>
      </c>
      <c r="AT292" s="241" t="s">
        <v>204</v>
      </c>
      <c r="AU292" s="241" t="s">
        <v>90</v>
      </c>
      <c r="AY292" s="19" t="s">
        <v>202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80</v>
      </c>
      <c r="BK292" s="242">
        <f>ROUND(I292*H292,2)</f>
        <v>0</v>
      </c>
      <c r="BL292" s="19" t="s">
        <v>317</v>
      </c>
      <c r="BM292" s="241" t="s">
        <v>4145</v>
      </c>
    </row>
    <row r="293" s="2" customFormat="1">
      <c r="A293" s="40"/>
      <c r="B293" s="41"/>
      <c r="C293" s="42"/>
      <c r="D293" s="245" t="s">
        <v>586</v>
      </c>
      <c r="E293" s="42"/>
      <c r="F293" s="297" t="s">
        <v>4142</v>
      </c>
      <c r="G293" s="42"/>
      <c r="H293" s="42"/>
      <c r="I293" s="298"/>
      <c r="J293" s="42"/>
      <c r="K293" s="42"/>
      <c r="L293" s="46"/>
      <c r="M293" s="299"/>
      <c r="N293" s="300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586</v>
      </c>
      <c r="AU293" s="19" t="s">
        <v>90</v>
      </c>
    </row>
    <row r="294" s="2" customFormat="1" ht="16.5" customHeight="1">
      <c r="A294" s="40"/>
      <c r="B294" s="41"/>
      <c r="C294" s="287" t="s">
        <v>1082</v>
      </c>
      <c r="D294" s="287" t="s">
        <v>534</v>
      </c>
      <c r="E294" s="288" t="s">
        <v>3900</v>
      </c>
      <c r="F294" s="289" t="s">
        <v>3901</v>
      </c>
      <c r="G294" s="290" t="s">
        <v>844</v>
      </c>
      <c r="H294" s="291">
        <v>1</v>
      </c>
      <c r="I294" s="292"/>
      <c r="J294" s="293">
        <f>ROUND(I294*H294,2)</f>
        <v>0</v>
      </c>
      <c r="K294" s="289" t="s">
        <v>208</v>
      </c>
      <c r="L294" s="294"/>
      <c r="M294" s="295" t="s">
        <v>1</v>
      </c>
      <c r="N294" s="296" t="s">
        <v>38</v>
      </c>
      <c r="O294" s="93"/>
      <c r="P294" s="239">
        <f>O294*H294</f>
        <v>0</v>
      </c>
      <c r="Q294" s="239">
        <v>0.01367</v>
      </c>
      <c r="R294" s="239">
        <f>Q294*H294</f>
        <v>0.01367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442</v>
      </c>
      <c r="AT294" s="241" t="s">
        <v>534</v>
      </c>
      <c r="AU294" s="241" t="s">
        <v>90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317</v>
      </c>
      <c r="BM294" s="241" t="s">
        <v>4146</v>
      </c>
    </row>
    <row r="295" s="2" customFormat="1">
      <c r="A295" s="40"/>
      <c r="B295" s="41"/>
      <c r="C295" s="42"/>
      <c r="D295" s="245" t="s">
        <v>586</v>
      </c>
      <c r="E295" s="42"/>
      <c r="F295" s="297" t="s">
        <v>4142</v>
      </c>
      <c r="G295" s="42"/>
      <c r="H295" s="42"/>
      <c r="I295" s="298"/>
      <c r="J295" s="42"/>
      <c r="K295" s="42"/>
      <c r="L295" s="46"/>
      <c r="M295" s="299"/>
      <c r="N295" s="300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586</v>
      </c>
      <c r="AU295" s="19" t="s">
        <v>90</v>
      </c>
    </row>
    <row r="296" s="2" customFormat="1" ht="37.8" customHeight="1">
      <c r="A296" s="40"/>
      <c r="B296" s="41"/>
      <c r="C296" s="230" t="s">
        <v>1089</v>
      </c>
      <c r="D296" s="230" t="s">
        <v>204</v>
      </c>
      <c r="E296" s="231" t="s">
        <v>3904</v>
      </c>
      <c r="F296" s="232" t="s">
        <v>3905</v>
      </c>
      <c r="G296" s="233" t="s">
        <v>844</v>
      </c>
      <c r="H296" s="234">
        <v>14.4</v>
      </c>
      <c r="I296" s="235"/>
      <c r="J296" s="236">
        <f>ROUND(I296*H296,2)</f>
        <v>0</v>
      </c>
      <c r="K296" s="232" t="s">
        <v>208</v>
      </c>
      <c r="L296" s="46"/>
      <c r="M296" s="237" t="s">
        <v>1</v>
      </c>
      <c r="N296" s="238" t="s">
        <v>38</v>
      </c>
      <c r="O296" s="93"/>
      <c r="P296" s="239">
        <f>O296*H296</f>
        <v>0</v>
      </c>
      <c r="Q296" s="239">
        <v>0.0034429999999999999</v>
      </c>
      <c r="R296" s="239">
        <f>Q296*H296</f>
        <v>0.049579199999999997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317</v>
      </c>
      <c r="AT296" s="241" t="s">
        <v>204</v>
      </c>
      <c r="AU296" s="241" t="s">
        <v>90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317</v>
      </c>
      <c r="BM296" s="241" t="s">
        <v>4147</v>
      </c>
    </row>
    <row r="297" s="14" customFormat="1">
      <c r="A297" s="14"/>
      <c r="B297" s="254"/>
      <c r="C297" s="255"/>
      <c r="D297" s="245" t="s">
        <v>211</v>
      </c>
      <c r="E297" s="256" t="s">
        <v>1</v>
      </c>
      <c r="F297" s="257" t="s">
        <v>3922</v>
      </c>
      <c r="G297" s="255"/>
      <c r="H297" s="258">
        <v>14.4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211</v>
      </c>
      <c r="AU297" s="264" t="s">
        <v>90</v>
      </c>
      <c r="AV297" s="14" t="s">
        <v>82</v>
      </c>
      <c r="AW297" s="14" t="s">
        <v>30</v>
      </c>
      <c r="AX297" s="14" t="s">
        <v>80</v>
      </c>
      <c r="AY297" s="264" t="s">
        <v>202</v>
      </c>
    </row>
    <row r="298" s="2" customFormat="1" ht="33" customHeight="1">
      <c r="A298" s="40"/>
      <c r="B298" s="41"/>
      <c r="C298" s="230" t="s">
        <v>1100</v>
      </c>
      <c r="D298" s="230" t="s">
        <v>204</v>
      </c>
      <c r="E298" s="231" t="s">
        <v>3916</v>
      </c>
      <c r="F298" s="232" t="s">
        <v>3917</v>
      </c>
      <c r="G298" s="233" t="s">
        <v>844</v>
      </c>
      <c r="H298" s="234">
        <v>14.4</v>
      </c>
      <c r="I298" s="235"/>
      <c r="J298" s="236">
        <f>ROUND(I298*H298,2)</f>
        <v>0</v>
      </c>
      <c r="K298" s="232" t="s">
        <v>208</v>
      </c>
      <c r="L298" s="46"/>
      <c r="M298" s="237" t="s">
        <v>1</v>
      </c>
      <c r="N298" s="238" t="s">
        <v>38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317</v>
      </c>
      <c r="AT298" s="241" t="s">
        <v>204</v>
      </c>
      <c r="AU298" s="241" t="s">
        <v>90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317</v>
      </c>
      <c r="BM298" s="241" t="s">
        <v>4148</v>
      </c>
    </row>
    <row r="299" s="2" customFormat="1" ht="33" customHeight="1">
      <c r="A299" s="40"/>
      <c r="B299" s="41"/>
      <c r="C299" s="287" t="s">
        <v>1107</v>
      </c>
      <c r="D299" s="287" t="s">
        <v>534</v>
      </c>
      <c r="E299" s="288" t="s">
        <v>4149</v>
      </c>
      <c r="F299" s="289" t="s">
        <v>4150</v>
      </c>
      <c r="G299" s="290" t="s">
        <v>844</v>
      </c>
      <c r="H299" s="291">
        <v>14.4</v>
      </c>
      <c r="I299" s="292"/>
      <c r="J299" s="293">
        <f>ROUND(I299*H299,2)</f>
        <v>0</v>
      </c>
      <c r="K299" s="289" t="s">
        <v>208</v>
      </c>
      <c r="L299" s="294"/>
      <c r="M299" s="295" t="s">
        <v>1</v>
      </c>
      <c r="N299" s="296" t="s">
        <v>38</v>
      </c>
      <c r="O299" s="93"/>
      <c r="P299" s="239">
        <f>O299*H299</f>
        <v>0</v>
      </c>
      <c r="Q299" s="239">
        <v>0.0126</v>
      </c>
      <c r="R299" s="239">
        <f>Q299*H299</f>
        <v>0.18144000000000002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442</v>
      </c>
      <c r="AT299" s="241" t="s">
        <v>534</v>
      </c>
      <c r="AU299" s="241" t="s">
        <v>90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317</v>
      </c>
      <c r="BM299" s="241" t="s">
        <v>4151</v>
      </c>
    </row>
    <row r="300" s="14" customFormat="1">
      <c r="A300" s="14"/>
      <c r="B300" s="254"/>
      <c r="C300" s="255"/>
      <c r="D300" s="245" t="s">
        <v>211</v>
      </c>
      <c r="E300" s="256" t="s">
        <v>1</v>
      </c>
      <c r="F300" s="257" t="s">
        <v>3922</v>
      </c>
      <c r="G300" s="255"/>
      <c r="H300" s="258">
        <v>14.4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211</v>
      </c>
      <c r="AU300" s="264" t="s">
        <v>90</v>
      </c>
      <c r="AV300" s="14" t="s">
        <v>82</v>
      </c>
      <c r="AW300" s="14" t="s">
        <v>30</v>
      </c>
      <c r="AX300" s="14" t="s">
        <v>80</v>
      </c>
      <c r="AY300" s="264" t="s">
        <v>202</v>
      </c>
    </row>
    <row r="301" s="2" customFormat="1" ht="24.15" customHeight="1">
      <c r="A301" s="40"/>
      <c r="B301" s="41"/>
      <c r="C301" s="230" t="s">
        <v>1115</v>
      </c>
      <c r="D301" s="230" t="s">
        <v>204</v>
      </c>
      <c r="E301" s="231" t="s">
        <v>3923</v>
      </c>
      <c r="F301" s="232" t="s">
        <v>3924</v>
      </c>
      <c r="G301" s="233" t="s">
        <v>254</v>
      </c>
      <c r="H301" s="234">
        <v>15.6</v>
      </c>
      <c r="I301" s="235"/>
      <c r="J301" s="236">
        <f>ROUND(I301*H301,2)</f>
        <v>0</v>
      </c>
      <c r="K301" s="232" t="s">
        <v>208</v>
      </c>
      <c r="L301" s="46"/>
      <c r="M301" s="237" t="s">
        <v>1</v>
      </c>
      <c r="N301" s="238" t="s">
        <v>38</v>
      </c>
      <c r="O301" s="93"/>
      <c r="P301" s="239">
        <f>O301*H301</f>
        <v>0</v>
      </c>
      <c r="Q301" s="239">
        <v>0.0019835740000000001</v>
      </c>
      <c r="R301" s="239">
        <f>Q301*H301</f>
        <v>0.030943754400000002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317</v>
      </c>
      <c r="AT301" s="241" t="s">
        <v>204</v>
      </c>
      <c r="AU301" s="241" t="s">
        <v>90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317</v>
      </c>
      <c r="BM301" s="241" t="s">
        <v>4152</v>
      </c>
    </row>
    <row r="302" s="2" customFormat="1" ht="33" customHeight="1">
      <c r="A302" s="40"/>
      <c r="B302" s="41"/>
      <c r="C302" s="287" t="s">
        <v>1122</v>
      </c>
      <c r="D302" s="287" t="s">
        <v>534</v>
      </c>
      <c r="E302" s="288" t="s">
        <v>3926</v>
      </c>
      <c r="F302" s="289" t="s">
        <v>3927</v>
      </c>
      <c r="G302" s="290" t="s">
        <v>254</v>
      </c>
      <c r="H302" s="291">
        <v>8.4000000000000004</v>
      </c>
      <c r="I302" s="292"/>
      <c r="J302" s="293">
        <f>ROUND(I302*H302,2)</f>
        <v>0</v>
      </c>
      <c r="K302" s="289" t="s">
        <v>208</v>
      </c>
      <c r="L302" s="294"/>
      <c r="M302" s="295" t="s">
        <v>1</v>
      </c>
      <c r="N302" s="296" t="s">
        <v>38</v>
      </c>
      <c r="O302" s="93"/>
      <c r="P302" s="239">
        <f>O302*H302</f>
        <v>0</v>
      </c>
      <c r="Q302" s="239">
        <v>0.0030000000000000001</v>
      </c>
      <c r="R302" s="239">
        <f>Q302*H302</f>
        <v>0.0252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442</v>
      </c>
      <c r="AT302" s="241" t="s">
        <v>534</v>
      </c>
      <c r="AU302" s="241" t="s">
        <v>90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317</v>
      </c>
      <c r="BM302" s="241" t="s">
        <v>4153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4154</v>
      </c>
      <c r="G303" s="255"/>
      <c r="H303" s="258">
        <v>8.4000000000000004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90</v>
      </c>
      <c r="AV303" s="14" t="s">
        <v>82</v>
      </c>
      <c r="AW303" s="14" t="s">
        <v>30</v>
      </c>
      <c r="AX303" s="14" t="s">
        <v>80</v>
      </c>
      <c r="AY303" s="264" t="s">
        <v>202</v>
      </c>
    </row>
    <row r="304" s="2" customFormat="1" ht="33" customHeight="1">
      <c r="A304" s="40"/>
      <c r="B304" s="41"/>
      <c r="C304" s="287" t="s">
        <v>1127</v>
      </c>
      <c r="D304" s="287" t="s">
        <v>534</v>
      </c>
      <c r="E304" s="288" t="s">
        <v>3930</v>
      </c>
      <c r="F304" s="289" t="s">
        <v>3931</v>
      </c>
      <c r="G304" s="290" t="s">
        <v>254</v>
      </c>
      <c r="H304" s="291">
        <v>7.2000000000000002</v>
      </c>
      <c r="I304" s="292"/>
      <c r="J304" s="293">
        <f>ROUND(I304*H304,2)</f>
        <v>0</v>
      </c>
      <c r="K304" s="289" t="s">
        <v>208</v>
      </c>
      <c r="L304" s="294"/>
      <c r="M304" s="295" t="s">
        <v>1</v>
      </c>
      <c r="N304" s="296" t="s">
        <v>38</v>
      </c>
      <c r="O304" s="93"/>
      <c r="P304" s="239">
        <f>O304*H304</f>
        <v>0</v>
      </c>
      <c r="Q304" s="239">
        <v>0.0044999999999999997</v>
      </c>
      <c r="R304" s="239">
        <f>Q304*H304</f>
        <v>0.032399999999999998</v>
      </c>
      <c r="S304" s="239">
        <v>0</v>
      </c>
      <c r="T304" s="24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1" t="s">
        <v>442</v>
      </c>
      <c r="AT304" s="241" t="s">
        <v>534</v>
      </c>
      <c r="AU304" s="241" t="s">
        <v>90</v>
      </c>
      <c r="AY304" s="19" t="s">
        <v>202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80</v>
      </c>
      <c r="BK304" s="242">
        <f>ROUND(I304*H304,2)</f>
        <v>0</v>
      </c>
      <c r="BL304" s="19" t="s">
        <v>317</v>
      </c>
      <c r="BM304" s="241" t="s">
        <v>4155</v>
      </c>
    </row>
    <row r="305" s="14" customFormat="1">
      <c r="A305" s="14"/>
      <c r="B305" s="254"/>
      <c r="C305" s="255"/>
      <c r="D305" s="245" t="s">
        <v>211</v>
      </c>
      <c r="E305" s="256" t="s">
        <v>1</v>
      </c>
      <c r="F305" s="257" t="s">
        <v>3981</v>
      </c>
      <c r="G305" s="255"/>
      <c r="H305" s="258">
        <v>7.2000000000000002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211</v>
      </c>
      <c r="AU305" s="264" t="s">
        <v>90</v>
      </c>
      <c r="AV305" s="14" t="s">
        <v>82</v>
      </c>
      <c r="AW305" s="14" t="s">
        <v>30</v>
      </c>
      <c r="AX305" s="14" t="s">
        <v>80</v>
      </c>
      <c r="AY305" s="264" t="s">
        <v>202</v>
      </c>
    </row>
    <row r="306" s="12" customFormat="1" ht="20.88" customHeight="1">
      <c r="A306" s="12"/>
      <c r="B306" s="214"/>
      <c r="C306" s="215"/>
      <c r="D306" s="216" t="s">
        <v>72</v>
      </c>
      <c r="E306" s="228" t="s">
        <v>4156</v>
      </c>
      <c r="F306" s="228" t="s">
        <v>4157</v>
      </c>
      <c r="G306" s="215"/>
      <c r="H306" s="215"/>
      <c r="I306" s="218"/>
      <c r="J306" s="229">
        <f>BK306</f>
        <v>0</v>
      </c>
      <c r="K306" s="215"/>
      <c r="L306" s="220"/>
      <c r="M306" s="221"/>
      <c r="N306" s="222"/>
      <c r="O306" s="222"/>
      <c r="P306" s="223">
        <f>SUM(P307:P314)</f>
        <v>0</v>
      </c>
      <c r="Q306" s="222"/>
      <c r="R306" s="223">
        <f>SUM(R307:R314)</f>
        <v>0.010489999999999999</v>
      </c>
      <c r="S306" s="222"/>
      <c r="T306" s="224">
        <f>SUM(T307:T314)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5" t="s">
        <v>82</v>
      </c>
      <c r="AT306" s="226" t="s">
        <v>72</v>
      </c>
      <c r="AU306" s="226" t="s">
        <v>82</v>
      </c>
      <c r="AY306" s="225" t="s">
        <v>202</v>
      </c>
      <c r="BK306" s="227">
        <f>SUM(BK307:BK314)</f>
        <v>0</v>
      </c>
    </row>
    <row r="307" s="2" customFormat="1" ht="24.15" customHeight="1">
      <c r="A307" s="40"/>
      <c r="B307" s="41"/>
      <c r="C307" s="230" t="s">
        <v>1132</v>
      </c>
      <c r="D307" s="230" t="s">
        <v>204</v>
      </c>
      <c r="E307" s="231" t="s">
        <v>4158</v>
      </c>
      <c r="F307" s="232" t="s">
        <v>4159</v>
      </c>
      <c r="G307" s="233" t="s">
        <v>466</v>
      </c>
      <c r="H307" s="234">
        <v>1</v>
      </c>
      <c r="I307" s="235"/>
      <c r="J307" s="236">
        <f>ROUND(I307*H307,2)</f>
        <v>0</v>
      </c>
      <c r="K307" s="232" t="s">
        <v>208</v>
      </c>
      <c r="L307" s="46"/>
      <c r="M307" s="237" t="s">
        <v>1</v>
      </c>
      <c r="N307" s="238" t="s">
        <v>38</v>
      </c>
      <c r="O307" s="9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317</v>
      </c>
      <c r="AT307" s="241" t="s">
        <v>204</v>
      </c>
      <c r="AU307" s="241" t="s">
        <v>90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317</v>
      </c>
      <c r="BM307" s="241" t="s">
        <v>4160</v>
      </c>
    </row>
    <row r="308" s="2" customFormat="1" ht="24.15" customHeight="1">
      <c r="A308" s="40"/>
      <c r="B308" s="41"/>
      <c r="C308" s="287" t="s">
        <v>1138</v>
      </c>
      <c r="D308" s="287" t="s">
        <v>534</v>
      </c>
      <c r="E308" s="288" t="s">
        <v>4161</v>
      </c>
      <c r="F308" s="289" t="s">
        <v>4162</v>
      </c>
      <c r="G308" s="290" t="s">
        <v>466</v>
      </c>
      <c r="H308" s="291">
        <v>1</v>
      </c>
      <c r="I308" s="292"/>
      <c r="J308" s="293">
        <f>ROUND(I308*H308,2)</f>
        <v>0</v>
      </c>
      <c r="K308" s="289" t="s">
        <v>208</v>
      </c>
      <c r="L308" s="294"/>
      <c r="M308" s="295" t="s">
        <v>1</v>
      </c>
      <c r="N308" s="296" t="s">
        <v>38</v>
      </c>
      <c r="O308" s="93"/>
      <c r="P308" s="239">
        <f>O308*H308</f>
        <v>0</v>
      </c>
      <c r="Q308" s="239">
        <v>0.00089999999999999998</v>
      </c>
      <c r="R308" s="239">
        <f>Q308*H308</f>
        <v>0.00089999999999999998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442</v>
      </c>
      <c r="AT308" s="241" t="s">
        <v>534</v>
      </c>
      <c r="AU308" s="241" t="s">
        <v>90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317</v>
      </c>
      <c r="BM308" s="241" t="s">
        <v>4163</v>
      </c>
    </row>
    <row r="309" s="2" customFormat="1" ht="24.15" customHeight="1">
      <c r="A309" s="40"/>
      <c r="B309" s="41"/>
      <c r="C309" s="230" t="s">
        <v>1143</v>
      </c>
      <c r="D309" s="230" t="s">
        <v>204</v>
      </c>
      <c r="E309" s="231" t="s">
        <v>4083</v>
      </c>
      <c r="F309" s="232" t="s">
        <v>4084</v>
      </c>
      <c r="G309" s="233" t="s">
        <v>466</v>
      </c>
      <c r="H309" s="234">
        <v>1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317</v>
      </c>
      <c r="AT309" s="241" t="s">
        <v>204</v>
      </c>
      <c r="AU309" s="241" t="s">
        <v>90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317</v>
      </c>
      <c r="BM309" s="241" t="s">
        <v>4164</v>
      </c>
    </row>
    <row r="310" s="2" customFormat="1" ht="24.15" customHeight="1">
      <c r="A310" s="40"/>
      <c r="B310" s="41"/>
      <c r="C310" s="287" t="s">
        <v>1149</v>
      </c>
      <c r="D310" s="287" t="s">
        <v>534</v>
      </c>
      <c r="E310" s="288" t="s">
        <v>4165</v>
      </c>
      <c r="F310" s="289" t="s">
        <v>4166</v>
      </c>
      <c r="G310" s="290" t="s">
        <v>466</v>
      </c>
      <c r="H310" s="291">
        <v>1</v>
      </c>
      <c r="I310" s="292"/>
      <c r="J310" s="293">
        <f>ROUND(I310*H310,2)</f>
        <v>0</v>
      </c>
      <c r="K310" s="289" t="s">
        <v>208</v>
      </c>
      <c r="L310" s="294"/>
      <c r="M310" s="295" t="s">
        <v>1</v>
      </c>
      <c r="N310" s="296" t="s">
        <v>38</v>
      </c>
      <c r="O310" s="93"/>
      <c r="P310" s="239">
        <f>O310*H310</f>
        <v>0</v>
      </c>
      <c r="Q310" s="239">
        <v>0.00080000000000000004</v>
      </c>
      <c r="R310" s="239">
        <f>Q310*H310</f>
        <v>0.00080000000000000004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442</v>
      </c>
      <c r="AT310" s="241" t="s">
        <v>534</v>
      </c>
      <c r="AU310" s="241" t="s">
        <v>90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317</v>
      </c>
      <c r="BM310" s="241" t="s">
        <v>4167</v>
      </c>
    </row>
    <row r="311" s="2" customFormat="1">
      <c r="A311" s="40"/>
      <c r="B311" s="41"/>
      <c r="C311" s="42"/>
      <c r="D311" s="245" t="s">
        <v>586</v>
      </c>
      <c r="E311" s="42"/>
      <c r="F311" s="297" t="s">
        <v>4168</v>
      </c>
      <c r="G311" s="42"/>
      <c r="H311" s="42"/>
      <c r="I311" s="298"/>
      <c r="J311" s="42"/>
      <c r="K311" s="42"/>
      <c r="L311" s="46"/>
      <c r="M311" s="299"/>
      <c r="N311" s="300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586</v>
      </c>
      <c r="AU311" s="19" t="s">
        <v>90</v>
      </c>
    </row>
    <row r="312" s="2" customFormat="1" ht="24.15" customHeight="1">
      <c r="A312" s="40"/>
      <c r="B312" s="41"/>
      <c r="C312" s="230" t="s">
        <v>1157</v>
      </c>
      <c r="D312" s="230" t="s">
        <v>204</v>
      </c>
      <c r="E312" s="231" t="s">
        <v>4074</v>
      </c>
      <c r="F312" s="232" t="s">
        <v>4075</v>
      </c>
      <c r="G312" s="233" t="s">
        <v>466</v>
      </c>
      <c r="H312" s="234">
        <v>2</v>
      </c>
      <c r="I312" s="235"/>
      <c r="J312" s="236">
        <f>ROUND(I312*H312,2)</f>
        <v>0</v>
      </c>
      <c r="K312" s="232" t="s">
        <v>208</v>
      </c>
      <c r="L312" s="46"/>
      <c r="M312" s="237" t="s">
        <v>1</v>
      </c>
      <c r="N312" s="238" t="s">
        <v>38</v>
      </c>
      <c r="O312" s="93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1" t="s">
        <v>317</v>
      </c>
      <c r="AT312" s="241" t="s">
        <v>204</v>
      </c>
      <c r="AU312" s="241" t="s">
        <v>90</v>
      </c>
      <c r="AY312" s="19" t="s">
        <v>202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80</v>
      </c>
      <c r="BK312" s="242">
        <f>ROUND(I312*H312,2)</f>
        <v>0</v>
      </c>
      <c r="BL312" s="19" t="s">
        <v>317</v>
      </c>
      <c r="BM312" s="241" t="s">
        <v>4169</v>
      </c>
    </row>
    <row r="313" s="2" customFormat="1" ht="21.75" customHeight="1">
      <c r="A313" s="40"/>
      <c r="B313" s="41"/>
      <c r="C313" s="287" t="s">
        <v>1170</v>
      </c>
      <c r="D313" s="287" t="s">
        <v>534</v>
      </c>
      <c r="E313" s="288" t="s">
        <v>4170</v>
      </c>
      <c r="F313" s="289" t="s">
        <v>4171</v>
      </c>
      <c r="G313" s="290" t="s">
        <v>466</v>
      </c>
      <c r="H313" s="291">
        <v>2</v>
      </c>
      <c r="I313" s="292"/>
      <c r="J313" s="293">
        <f>ROUND(I313*H313,2)</f>
        <v>0</v>
      </c>
      <c r="K313" s="289" t="s">
        <v>208</v>
      </c>
      <c r="L313" s="294"/>
      <c r="M313" s="295" t="s">
        <v>1</v>
      </c>
      <c r="N313" s="296" t="s">
        <v>38</v>
      </c>
      <c r="O313" s="93"/>
      <c r="P313" s="239">
        <f>O313*H313</f>
        <v>0</v>
      </c>
      <c r="Q313" s="239">
        <v>0.00029999999999999997</v>
      </c>
      <c r="R313" s="239">
        <f>Q313*H313</f>
        <v>0.00059999999999999995</v>
      </c>
      <c r="S313" s="239">
        <v>0</v>
      </c>
      <c r="T313" s="24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1" t="s">
        <v>442</v>
      </c>
      <c r="AT313" s="241" t="s">
        <v>534</v>
      </c>
      <c r="AU313" s="241" t="s">
        <v>90</v>
      </c>
      <c r="AY313" s="19" t="s">
        <v>202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80</v>
      </c>
      <c r="BK313" s="242">
        <f>ROUND(I313*H313,2)</f>
        <v>0</v>
      </c>
      <c r="BL313" s="19" t="s">
        <v>317</v>
      </c>
      <c r="BM313" s="241" t="s">
        <v>4172</v>
      </c>
    </row>
    <row r="314" s="2" customFormat="1" ht="16.5" customHeight="1">
      <c r="A314" s="40"/>
      <c r="B314" s="41"/>
      <c r="C314" s="230" t="s">
        <v>1173</v>
      </c>
      <c r="D314" s="230" t="s">
        <v>204</v>
      </c>
      <c r="E314" s="231" t="s">
        <v>4173</v>
      </c>
      <c r="F314" s="232" t="s">
        <v>4174</v>
      </c>
      <c r="G314" s="233" t="s">
        <v>844</v>
      </c>
      <c r="H314" s="234">
        <v>6</v>
      </c>
      <c r="I314" s="235"/>
      <c r="J314" s="236">
        <f>ROUND(I314*H314,2)</f>
        <v>0</v>
      </c>
      <c r="K314" s="232" t="s">
        <v>208</v>
      </c>
      <c r="L314" s="46"/>
      <c r="M314" s="237" t="s">
        <v>1</v>
      </c>
      <c r="N314" s="238" t="s">
        <v>38</v>
      </c>
      <c r="O314" s="93"/>
      <c r="P314" s="239">
        <f>O314*H314</f>
        <v>0</v>
      </c>
      <c r="Q314" s="239">
        <v>0.0013649999999999999</v>
      </c>
      <c r="R314" s="239">
        <f>Q314*H314</f>
        <v>0.0081899999999999994</v>
      </c>
      <c r="S314" s="239">
        <v>0</v>
      </c>
      <c r="T314" s="24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1" t="s">
        <v>317</v>
      </c>
      <c r="AT314" s="241" t="s">
        <v>204</v>
      </c>
      <c r="AU314" s="241" t="s">
        <v>90</v>
      </c>
      <c r="AY314" s="19" t="s">
        <v>202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80</v>
      </c>
      <c r="BK314" s="242">
        <f>ROUND(I314*H314,2)</f>
        <v>0</v>
      </c>
      <c r="BL314" s="19" t="s">
        <v>317</v>
      </c>
      <c r="BM314" s="241" t="s">
        <v>4175</v>
      </c>
    </row>
    <row r="315" s="12" customFormat="1" ht="25.92" customHeight="1">
      <c r="A315" s="12"/>
      <c r="B315" s="214"/>
      <c r="C315" s="215"/>
      <c r="D315" s="216" t="s">
        <v>72</v>
      </c>
      <c r="E315" s="217" t="s">
        <v>3666</v>
      </c>
      <c r="F315" s="217" t="s">
        <v>3667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SUM(P316:P325)</f>
        <v>0</v>
      </c>
      <c r="Q315" s="222"/>
      <c r="R315" s="223">
        <f>SUM(R316:R325)</f>
        <v>0</v>
      </c>
      <c r="S315" s="222"/>
      <c r="T315" s="224">
        <f>SUM(T316:T325)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209</v>
      </c>
      <c r="AT315" s="226" t="s">
        <v>72</v>
      </c>
      <c r="AU315" s="226" t="s">
        <v>73</v>
      </c>
      <c r="AY315" s="225" t="s">
        <v>202</v>
      </c>
      <c r="BK315" s="227">
        <f>SUM(BK316:BK325)</f>
        <v>0</v>
      </c>
    </row>
    <row r="316" s="2" customFormat="1" ht="24.15" customHeight="1">
      <c r="A316" s="40"/>
      <c r="B316" s="41"/>
      <c r="C316" s="230" t="s">
        <v>1181</v>
      </c>
      <c r="D316" s="230" t="s">
        <v>204</v>
      </c>
      <c r="E316" s="231" t="s">
        <v>4176</v>
      </c>
      <c r="F316" s="232" t="s">
        <v>4177</v>
      </c>
      <c r="G316" s="233" t="s">
        <v>2365</v>
      </c>
      <c r="H316" s="301"/>
      <c r="I316" s="235"/>
      <c r="J316" s="236">
        <f>ROUND(I316*H316,2)</f>
        <v>0</v>
      </c>
      <c r="K316" s="232" t="s">
        <v>208</v>
      </c>
      <c r="L316" s="46"/>
      <c r="M316" s="237" t="s">
        <v>1</v>
      </c>
      <c r="N316" s="238" t="s">
        <v>38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317</v>
      </c>
      <c r="AT316" s="241" t="s">
        <v>204</v>
      </c>
      <c r="AU316" s="241" t="s">
        <v>80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317</v>
      </c>
      <c r="BM316" s="241" t="s">
        <v>4178</v>
      </c>
    </row>
    <row r="317" s="2" customFormat="1" ht="16.5" customHeight="1">
      <c r="A317" s="40"/>
      <c r="B317" s="41"/>
      <c r="C317" s="230" t="s">
        <v>1187</v>
      </c>
      <c r="D317" s="230" t="s">
        <v>204</v>
      </c>
      <c r="E317" s="231" t="s">
        <v>4179</v>
      </c>
      <c r="F317" s="232" t="s">
        <v>2868</v>
      </c>
      <c r="G317" s="233" t="s">
        <v>2365</v>
      </c>
      <c r="H317" s="301"/>
      <c r="I317" s="235"/>
      <c r="J317" s="236">
        <f>ROUND(I317*H317,2)</f>
        <v>0</v>
      </c>
      <c r="K317" s="232" t="s">
        <v>612</v>
      </c>
      <c r="L317" s="46"/>
      <c r="M317" s="237" t="s">
        <v>1</v>
      </c>
      <c r="N317" s="238" t="s">
        <v>38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1" t="s">
        <v>2865</v>
      </c>
      <c r="AT317" s="241" t="s">
        <v>204</v>
      </c>
      <c r="AU317" s="241" t="s">
        <v>80</v>
      </c>
      <c r="AY317" s="19" t="s">
        <v>202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80</v>
      </c>
      <c r="BK317" s="242">
        <f>ROUND(I317*H317,2)</f>
        <v>0</v>
      </c>
      <c r="BL317" s="19" t="s">
        <v>2865</v>
      </c>
      <c r="BM317" s="241" t="s">
        <v>4180</v>
      </c>
    </row>
    <row r="318" s="2" customFormat="1">
      <c r="A318" s="40"/>
      <c r="B318" s="41"/>
      <c r="C318" s="42"/>
      <c r="D318" s="245" t="s">
        <v>586</v>
      </c>
      <c r="E318" s="42"/>
      <c r="F318" s="297" t="s">
        <v>4181</v>
      </c>
      <c r="G318" s="42"/>
      <c r="H318" s="42"/>
      <c r="I318" s="298"/>
      <c r="J318" s="42"/>
      <c r="K318" s="42"/>
      <c r="L318" s="46"/>
      <c r="M318" s="299"/>
      <c r="N318" s="300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586</v>
      </c>
      <c r="AU318" s="19" t="s">
        <v>80</v>
      </c>
    </row>
    <row r="319" s="2" customFormat="1" ht="16.5" customHeight="1">
      <c r="A319" s="40"/>
      <c r="B319" s="41"/>
      <c r="C319" s="230" t="s">
        <v>1193</v>
      </c>
      <c r="D319" s="230" t="s">
        <v>204</v>
      </c>
      <c r="E319" s="231" t="s">
        <v>4182</v>
      </c>
      <c r="F319" s="232" t="s">
        <v>3814</v>
      </c>
      <c r="G319" s="233" t="s">
        <v>2365</v>
      </c>
      <c r="H319" s="301"/>
      <c r="I319" s="235"/>
      <c r="J319" s="236">
        <f>ROUND(I319*H319,2)</f>
        <v>0</v>
      </c>
      <c r="K319" s="232" t="s">
        <v>612</v>
      </c>
      <c r="L319" s="46"/>
      <c r="M319" s="237" t="s">
        <v>1</v>
      </c>
      <c r="N319" s="238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2865</v>
      </c>
      <c r="AT319" s="241" t="s">
        <v>204</v>
      </c>
      <c r="AU319" s="241" t="s">
        <v>80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2865</v>
      </c>
      <c r="BM319" s="241" t="s">
        <v>4183</v>
      </c>
    </row>
    <row r="320" s="2" customFormat="1" ht="24.15" customHeight="1">
      <c r="A320" s="40"/>
      <c r="B320" s="41"/>
      <c r="C320" s="230" t="s">
        <v>1198</v>
      </c>
      <c r="D320" s="230" t="s">
        <v>204</v>
      </c>
      <c r="E320" s="231" t="s">
        <v>4184</v>
      </c>
      <c r="F320" s="232" t="s">
        <v>4185</v>
      </c>
      <c r="G320" s="233" t="s">
        <v>466</v>
      </c>
      <c r="H320" s="234">
        <v>45</v>
      </c>
      <c r="I320" s="235"/>
      <c r="J320" s="236">
        <f>ROUND(I320*H320,2)</f>
        <v>0</v>
      </c>
      <c r="K320" s="232" t="s">
        <v>208</v>
      </c>
      <c r="L320" s="46"/>
      <c r="M320" s="237" t="s">
        <v>1</v>
      </c>
      <c r="N320" s="238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3570</v>
      </c>
      <c r="AT320" s="241" t="s">
        <v>204</v>
      </c>
      <c r="AU320" s="241" t="s">
        <v>80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3570</v>
      </c>
      <c r="BM320" s="241" t="s">
        <v>4186</v>
      </c>
    </row>
    <row r="321" s="2" customFormat="1" ht="16.5" customHeight="1">
      <c r="A321" s="40"/>
      <c r="B321" s="41"/>
      <c r="C321" s="230" t="s">
        <v>1203</v>
      </c>
      <c r="D321" s="230" t="s">
        <v>204</v>
      </c>
      <c r="E321" s="231" t="s">
        <v>4187</v>
      </c>
      <c r="F321" s="232" t="s">
        <v>4188</v>
      </c>
      <c r="G321" s="233" t="s">
        <v>4107</v>
      </c>
      <c r="H321" s="234">
        <v>8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3570</v>
      </c>
      <c r="AT321" s="241" t="s">
        <v>204</v>
      </c>
      <c r="AU321" s="241" t="s">
        <v>80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3570</v>
      </c>
      <c r="BM321" s="241" t="s">
        <v>4189</v>
      </c>
    </row>
    <row r="322" s="2" customFormat="1">
      <c r="A322" s="40"/>
      <c r="B322" s="41"/>
      <c r="C322" s="42"/>
      <c r="D322" s="245" t="s">
        <v>586</v>
      </c>
      <c r="E322" s="42"/>
      <c r="F322" s="297" t="s">
        <v>4190</v>
      </c>
      <c r="G322" s="42"/>
      <c r="H322" s="42"/>
      <c r="I322" s="298"/>
      <c r="J322" s="42"/>
      <c r="K322" s="42"/>
      <c r="L322" s="46"/>
      <c r="M322" s="299"/>
      <c r="N322" s="300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586</v>
      </c>
      <c r="AU322" s="19" t="s">
        <v>80</v>
      </c>
    </row>
    <row r="323" s="2" customFormat="1" ht="16.5" customHeight="1">
      <c r="A323" s="40"/>
      <c r="B323" s="41"/>
      <c r="C323" s="230" t="s">
        <v>1208</v>
      </c>
      <c r="D323" s="230" t="s">
        <v>204</v>
      </c>
      <c r="E323" s="231" t="s">
        <v>4191</v>
      </c>
      <c r="F323" s="232" t="s">
        <v>4192</v>
      </c>
      <c r="G323" s="233" t="s">
        <v>1085</v>
      </c>
      <c r="H323" s="234">
        <v>1</v>
      </c>
      <c r="I323" s="235"/>
      <c r="J323" s="236">
        <f>ROUND(I323*H323,2)</f>
        <v>0</v>
      </c>
      <c r="K323" s="232" t="s">
        <v>1</v>
      </c>
      <c r="L323" s="46"/>
      <c r="M323" s="237" t="s">
        <v>1</v>
      </c>
      <c r="N323" s="238" t="s">
        <v>38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2865</v>
      </c>
      <c r="AT323" s="241" t="s">
        <v>204</v>
      </c>
      <c r="AU323" s="241" t="s">
        <v>80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2865</v>
      </c>
      <c r="BM323" s="241" t="s">
        <v>4193</v>
      </c>
    </row>
    <row r="324" s="2" customFormat="1">
      <c r="A324" s="40"/>
      <c r="B324" s="41"/>
      <c r="C324" s="42"/>
      <c r="D324" s="245" t="s">
        <v>586</v>
      </c>
      <c r="E324" s="42"/>
      <c r="F324" s="297" t="s">
        <v>4194</v>
      </c>
      <c r="G324" s="42"/>
      <c r="H324" s="42"/>
      <c r="I324" s="298"/>
      <c r="J324" s="42"/>
      <c r="K324" s="42"/>
      <c r="L324" s="46"/>
      <c r="M324" s="299"/>
      <c r="N324" s="300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586</v>
      </c>
      <c r="AU324" s="19" t="s">
        <v>80</v>
      </c>
    </row>
    <row r="325" s="2" customFormat="1" ht="21.75" customHeight="1">
      <c r="A325" s="40"/>
      <c r="B325" s="41"/>
      <c r="C325" s="230" t="s">
        <v>1213</v>
      </c>
      <c r="D325" s="230" t="s">
        <v>204</v>
      </c>
      <c r="E325" s="231" t="s">
        <v>4195</v>
      </c>
      <c r="F325" s="232" t="s">
        <v>4196</v>
      </c>
      <c r="G325" s="233" t="s">
        <v>4107</v>
      </c>
      <c r="H325" s="234">
        <v>50</v>
      </c>
      <c r="I325" s="235"/>
      <c r="J325" s="236">
        <f>ROUND(I325*H325,2)</f>
        <v>0</v>
      </c>
      <c r="K325" s="232" t="s">
        <v>208</v>
      </c>
      <c r="L325" s="46"/>
      <c r="M325" s="307" t="s">
        <v>1</v>
      </c>
      <c r="N325" s="308" t="s">
        <v>38</v>
      </c>
      <c r="O325" s="304"/>
      <c r="P325" s="309">
        <f>O325*H325</f>
        <v>0</v>
      </c>
      <c r="Q325" s="309">
        <v>0</v>
      </c>
      <c r="R325" s="309">
        <f>Q325*H325</f>
        <v>0</v>
      </c>
      <c r="S325" s="309">
        <v>0</v>
      </c>
      <c r="T325" s="310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1" t="s">
        <v>3570</v>
      </c>
      <c r="AT325" s="241" t="s">
        <v>204</v>
      </c>
      <c r="AU325" s="241" t="s">
        <v>80</v>
      </c>
      <c r="AY325" s="19" t="s">
        <v>202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80</v>
      </c>
      <c r="BK325" s="242">
        <f>ROUND(I325*H325,2)</f>
        <v>0</v>
      </c>
      <c r="BL325" s="19" t="s">
        <v>3570</v>
      </c>
      <c r="BM325" s="241" t="s">
        <v>4197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RN35tnn5QNYZ+ctUFFuzjFaf8XFRH8jrbNxFHHU1o+A6qECPkElbMz6WCy6B/hjxewK772wTKZVfyx+tVKpRYg==" hashValue="rFRl2DRhMheMTF+7/2d0HxxrObospEIpJsqB0Q627BkGlBxUTc8+Bxjx9e5WQmepDARnZKM/vecTDNawDv3hQQ==" algorithmName="SHA-512" password="CC35"/>
  <autoFilter ref="C132:K3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4198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ROUND((SUM(BE140:BE262)),  2)</f>
        <v>0</v>
      </c>
      <c r="G37" s="40"/>
      <c r="H37" s="40"/>
      <c r="I37" s="167">
        <v>0.20999999999999999</v>
      </c>
      <c r="J37" s="166">
        <f>ROUND(((SUM(BE140:BE262))*I37),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ROUND((SUM(BF140:BF262)),  2)</f>
        <v>0</v>
      </c>
      <c r="G38" s="40"/>
      <c r="H38" s="40"/>
      <c r="I38" s="167">
        <v>0.14999999999999999</v>
      </c>
      <c r="J38" s="166">
        <f>ROUND(((SUM(BF140:BF262))*I38),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ROUND((SUM(BG140:BG262)),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ROUND((SUM(BH140:BH262)),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ROUND((SUM(BI140:BI262)),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D.1.4.E - SO 01 -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3683</v>
      </c>
      <c r="E101" s="195"/>
      <c r="F101" s="195"/>
      <c r="G101" s="195"/>
      <c r="H101" s="195"/>
      <c r="I101" s="195"/>
      <c r="J101" s="196">
        <f>J141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4199</v>
      </c>
      <c r="E102" s="200"/>
      <c r="F102" s="200"/>
      <c r="G102" s="200"/>
      <c r="H102" s="200"/>
      <c r="I102" s="200"/>
      <c r="J102" s="201">
        <f>J142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4200</v>
      </c>
      <c r="E103" s="200"/>
      <c r="F103" s="200"/>
      <c r="G103" s="200"/>
      <c r="H103" s="200"/>
      <c r="I103" s="200"/>
      <c r="J103" s="201">
        <f>J143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4201</v>
      </c>
      <c r="E104" s="200"/>
      <c r="F104" s="200"/>
      <c r="G104" s="200"/>
      <c r="H104" s="200"/>
      <c r="I104" s="200"/>
      <c r="J104" s="201">
        <f>J146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4202</v>
      </c>
      <c r="E105" s="200"/>
      <c r="F105" s="200"/>
      <c r="G105" s="200"/>
      <c r="H105" s="200"/>
      <c r="I105" s="200"/>
      <c r="J105" s="201">
        <f>J149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4203</v>
      </c>
      <c r="E106" s="200"/>
      <c r="F106" s="200"/>
      <c r="G106" s="200"/>
      <c r="H106" s="200"/>
      <c r="I106" s="200"/>
      <c r="J106" s="201">
        <f>J158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4204</v>
      </c>
      <c r="E107" s="200"/>
      <c r="F107" s="200"/>
      <c r="G107" s="200"/>
      <c r="H107" s="200"/>
      <c r="I107" s="200"/>
      <c r="J107" s="201">
        <f>J159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4205</v>
      </c>
      <c r="E108" s="200"/>
      <c r="F108" s="200"/>
      <c r="G108" s="200"/>
      <c r="H108" s="200"/>
      <c r="I108" s="200"/>
      <c r="J108" s="201">
        <f>J168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4206</v>
      </c>
      <c r="E109" s="200"/>
      <c r="F109" s="200"/>
      <c r="G109" s="200"/>
      <c r="H109" s="200"/>
      <c r="I109" s="200"/>
      <c r="J109" s="201">
        <f>J176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4207</v>
      </c>
      <c r="E110" s="200"/>
      <c r="F110" s="200"/>
      <c r="G110" s="200"/>
      <c r="H110" s="200"/>
      <c r="I110" s="200"/>
      <c r="J110" s="201">
        <f>J194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4208</v>
      </c>
      <c r="E111" s="200"/>
      <c r="F111" s="200"/>
      <c r="G111" s="200"/>
      <c r="H111" s="200"/>
      <c r="I111" s="200"/>
      <c r="J111" s="201">
        <f>J199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4209</v>
      </c>
      <c r="E112" s="200"/>
      <c r="F112" s="200"/>
      <c r="G112" s="200"/>
      <c r="H112" s="200"/>
      <c r="I112" s="200"/>
      <c r="J112" s="201">
        <f>J208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4210</v>
      </c>
      <c r="E113" s="200"/>
      <c r="F113" s="200"/>
      <c r="G113" s="200"/>
      <c r="H113" s="200"/>
      <c r="I113" s="200"/>
      <c r="J113" s="201">
        <f>J209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4211</v>
      </c>
      <c r="E114" s="200"/>
      <c r="F114" s="200"/>
      <c r="G114" s="200"/>
      <c r="H114" s="200"/>
      <c r="I114" s="200"/>
      <c r="J114" s="201">
        <f>J220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8"/>
      <c r="C115" s="134"/>
      <c r="D115" s="199" t="s">
        <v>4212</v>
      </c>
      <c r="E115" s="200"/>
      <c r="F115" s="200"/>
      <c r="G115" s="200"/>
      <c r="H115" s="200"/>
      <c r="I115" s="200"/>
      <c r="J115" s="201">
        <f>J229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8"/>
      <c r="C116" s="134"/>
      <c r="D116" s="199" t="s">
        <v>4213</v>
      </c>
      <c r="E116" s="200"/>
      <c r="F116" s="200"/>
      <c r="G116" s="200"/>
      <c r="H116" s="200"/>
      <c r="I116" s="200"/>
      <c r="J116" s="201">
        <f>J254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187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Kostelec n. Orlicí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3"/>
      <c r="C127" s="34" t="s">
        <v>148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1" customFormat="1" ht="16.5" customHeight="1">
      <c r="B128" s="23"/>
      <c r="C128" s="24"/>
      <c r="D128" s="24"/>
      <c r="E128" s="186" t="s">
        <v>149</v>
      </c>
      <c r="F128" s="24"/>
      <c r="G128" s="24"/>
      <c r="H128" s="24"/>
      <c r="I128" s="24"/>
      <c r="J128" s="24"/>
      <c r="K128" s="24"/>
      <c r="L128" s="22"/>
    </row>
    <row r="129" s="1" customFormat="1" ht="12" customHeight="1">
      <c r="B129" s="23"/>
      <c r="C129" s="34" t="s">
        <v>150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23.25" customHeight="1">
      <c r="A130" s="40"/>
      <c r="B130" s="41"/>
      <c r="C130" s="42"/>
      <c r="D130" s="42"/>
      <c r="E130" s="187" t="s">
        <v>151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152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E13</f>
        <v xml:space="preserve">D.1.4.E - SO 01 - Zařízení technických instalací 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F16</f>
        <v xml:space="preserve"> </v>
      </c>
      <c r="G134" s="42"/>
      <c r="H134" s="42"/>
      <c r="I134" s="34" t="s">
        <v>22</v>
      </c>
      <c r="J134" s="81" t="str">
        <f>IF(J16="","",J16)</f>
        <v>18. 1. 2023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E19</f>
        <v xml:space="preserve"> </v>
      </c>
      <c r="G136" s="42"/>
      <c r="H136" s="42"/>
      <c r="I136" s="34" t="s">
        <v>29</v>
      </c>
      <c r="J136" s="38" t="str">
        <f>E25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27</v>
      </c>
      <c r="D137" s="42"/>
      <c r="E137" s="42"/>
      <c r="F137" s="29" t="str">
        <f>IF(E22="","",E22)</f>
        <v>Vyplň údaj</v>
      </c>
      <c r="G137" s="42"/>
      <c r="H137" s="42"/>
      <c r="I137" s="34" t="s">
        <v>31</v>
      </c>
      <c r="J137" s="38" t="str">
        <f>E28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3"/>
      <c r="B139" s="204"/>
      <c r="C139" s="205" t="s">
        <v>188</v>
      </c>
      <c r="D139" s="206" t="s">
        <v>58</v>
      </c>
      <c r="E139" s="206" t="s">
        <v>54</v>
      </c>
      <c r="F139" s="206" t="s">
        <v>55</v>
      </c>
      <c r="G139" s="206" t="s">
        <v>189</v>
      </c>
      <c r="H139" s="206" t="s">
        <v>190</v>
      </c>
      <c r="I139" s="206" t="s">
        <v>191</v>
      </c>
      <c r="J139" s="206" t="s">
        <v>156</v>
      </c>
      <c r="K139" s="207" t="s">
        <v>192</v>
      </c>
      <c r="L139" s="208"/>
      <c r="M139" s="102" t="s">
        <v>1</v>
      </c>
      <c r="N139" s="103" t="s">
        <v>37</v>
      </c>
      <c r="O139" s="103" t="s">
        <v>193</v>
      </c>
      <c r="P139" s="103" t="s">
        <v>194</v>
      </c>
      <c r="Q139" s="103" t="s">
        <v>195</v>
      </c>
      <c r="R139" s="103" t="s">
        <v>196</v>
      </c>
      <c r="S139" s="103" t="s">
        <v>197</v>
      </c>
      <c r="T139" s="104" t="s">
        <v>198</v>
      </c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</row>
    <row r="140" s="2" customFormat="1" ht="22.8" customHeight="1">
      <c r="A140" s="40"/>
      <c r="B140" s="41"/>
      <c r="C140" s="109" t="s">
        <v>199</v>
      </c>
      <c r="D140" s="42"/>
      <c r="E140" s="42"/>
      <c r="F140" s="42"/>
      <c r="G140" s="42"/>
      <c r="H140" s="42"/>
      <c r="I140" s="42"/>
      <c r="J140" s="209">
        <f>BK140</f>
        <v>0</v>
      </c>
      <c r="K140" s="42"/>
      <c r="L140" s="46"/>
      <c r="M140" s="105"/>
      <c r="N140" s="210"/>
      <c r="O140" s="106"/>
      <c r="P140" s="211">
        <f>P141</f>
        <v>0</v>
      </c>
      <c r="Q140" s="106"/>
      <c r="R140" s="211">
        <f>R141</f>
        <v>2.8397445602000002</v>
      </c>
      <c r="S140" s="106"/>
      <c r="T140" s="212">
        <f>T141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</v>
      </c>
      <c r="AU140" s="19" t="s">
        <v>158</v>
      </c>
      <c r="BK140" s="213">
        <f>BK141</f>
        <v>0</v>
      </c>
    </row>
    <row r="141" s="12" customFormat="1" ht="25.92" customHeight="1">
      <c r="A141" s="12"/>
      <c r="B141" s="214"/>
      <c r="C141" s="215"/>
      <c r="D141" s="216" t="s">
        <v>72</v>
      </c>
      <c r="E141" s="217" t="s">
        <v>1485</v>
      </c>
      <c r="F141" s="217" t="s">
        <v>1485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P142+P158+P208</f>
        <v>0</v>
      </c>
      <c r="Q141" s="222"/>
      <c r="R141" s="223">
        <f>R142+R158+R208</f>
        <v>2.8397445602000002</v>
      </c>
      <c r="S141" s="222"/>
      <c r="T141" s="224">
        <f>T142+T158+T208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72</v>
      </c>
      <c r="AU141" s="226" t="s">
        <v>73</v>
      </c>
      <c r="AY141" s="225" t="s">
        <v>202</v>
      </c>
      <c r="BK141" s="227">
        <f>BK142+BK158+BK208</f>
        <v>0</v>
      </c>
    </row>
    <row r="142" s="12" customFormat="1" ht="22.8" customHeight="1">
      <c r="A142" s="12"/>
      <c r="B142" s="214"/>
      <c r="C142" s="215"/>
      <c r="D142" s="216" t="s">
        <v>72</v>
      </c>
      <c r="E142" s="228" t="s">
        <v>4214</v>
      </c>
      <c r="F142" s="228" t="s">
        <v>4215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P143+P146+P149</f>
        <v>0</v>
      </c>
      <c r="Q142" s="222"/>
      <c r="R142" s="223">
        <f>R143+R146+R149</f>
        <v>0.18827559999999999</v>
      </c>
      <c r="S142" s="222"/>
      <c r="T142" s="224">
        <f>T143+T146+T149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80</v>
      </c>
      <c r="AT142" s="226" t="s">
        <v>72</v>
      </c>
      <c r="AU142" s="226" t="s">
        <v>80</v>
      </c>
      <c r="AY142" s="225" t="s">
        <v>202</v>
      </c>
      <c r="BK142" s="227">
        <f>BK143+BK146+BK149</f>
        <v>0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4216</v>
      </c>
      <c r="F143" s="228" t="s">
        <v>4217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0.18127559999999998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80</v>
      </c>
      <c r="AT143" s="226" t="s">
        <v>72</v>
      </c>
      <c r="AU143" s="226" t="s">
        <v>82</v>
      </c>
      <c r="AY143" s="225" t="s">
        <v>202</v>
      </c>
      <c r="BK143" s="227">
        <f>SUM(BK144:BK145)</f>
        <v>0</v>
      </c>
    </row>
    <row r="144" s="2" customFormat="1" ht="24.15" customHeight="1">
      <c r="A144" s="40"/>
      <c r="B144" s="41"/>
      <c r="C144" s="230" t="s">
        <v>80</v>
      </c>
      <c r="D144" s="230" t="s">
        <v>204</v>
      </c>
      <c r="E144" s="231" t="s">
        <v>4218</v>
      </c>
      <c r="F144" s="232" t="s">
        <v>4219</v>
      </c>
      <c r="G144" s="233" t="s">
        <v>844</v>
      </c>
      <c r="H144" s="234">
        <v>30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0.0034790400000000001</v>
      </c>
      <c r="R144" s="239">
        <f>Q144*H144</f>
        <v>0.1043712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4220</v>
      </c>
    </row>
    <row r="145" s="2" customFormat="1" ht="16.5" customHeight="1">
      <c r="A145" s="40"/>
      <c r="B145" s="41"/>
      <c r="C145" s="230" t="s">
        <v>82</v>
      </c>
      <c r="D145" s="230" t="s">
        <v>204</v>
      </c>
      <c r="E145" s="231" t="s">
        <v>4221</v>
      </c>
      <c r="F145" s="232" t="s">
        <v>4222</v>
      </c>
      <c r="G145" s="233" t="s">
        <v>844</v>
      </c>
      <c r="H145" s="234">
        <v>30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0.0025634799999999999</v>
      </c>
      <c r="R145" s="239">
        <f>Q145*H145</f>
        <v>0.076904399999999998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4223</v>
      </c>
    </row>
    <row r="146" s="12" customFormat="1" ht="20.88" customHeight="1">
      <c r="A146" s="12"/>
      <c r="B146" s="214"/>
      <c r="C146" s="215"/>
      <c r="D146" s="216" t="s">
        <v>72</v>
      </c>
      <c r="E146" s="228" t="s">
        <v>4224</v>
      </c>
      <c r="F146" s="228" t="s">
        <v>4225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0.0070000000000000001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80</v>
      </c>
      <c r="AT146" s="226" t="s">
        <v>72</v>
      </c>
      <c r="AU146" s="226" t="s">
        <v>82</v>
      </c>
      <c r="AY146" s="225" t="s">
        <v>202</v>
      </c>
      <c r="BK146" s="227">
        <f>SUM(BK147:BK148)</f>
        <v>0</v>
      </c>
    </row>
    <row r="147" s="2" customFormat="1" ht="24.15" customHeight="1">
      <c r="A147" s="40"/>
      <c r="B147" s="41"/>
      <c r="C147" s="230" t="s">
        <v>90</v>
      </c>
      <c r="D147" s="230" t="s">
        <v>204</v>
      </c>
      <c r="E147" s="231" t="s">
        <v>4226</v>
      </c>
      <c r="F147" s="232" t="s">
        <v>4227</v>
      </c>
      <c r="G147" s="233" t="s">
        <v>466</v>
      </c>
      <c r="H147" s="234">
        <v>4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0.00093000000000000005</v>
      </c>
      <c r="R147" s="239">
        <f>Q147*H147</f>
        <v>0.0037200000000000002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4228</v>
      </c>
    </row>
    <row r="148" s="2" customFormat="1" ht="24.15" customHeight="1">
      <c r="A148" s="40"/>
      <c r="B148" s="41"/>
      <c r="C148" s="230" t="s">
        <v>209</v>
      </c>
      <c r="D148" s="230" t="s">
        <v>204</v>
      </c>
      <c r="E148" s="231" t="s">
        <v>4229</v>
      </c>
      <c r="F148" s="232" t="s">
        <v>4230</v>
      </c>
      <c r="G148" s="233" t="s">
        <v>2864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0.0032799999999999999</v>
      </c>
      <c r="R148" s="239">
        <f>Q148*H148</f>
        <v>0.0032799999999999999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4231</v>
      </c>
    </row>
    <row r="149" s="12" customFormat="1" ht="20.88" customHeight="1">
      <c r="A149" s="12"/>
      <c r="B149" s="214"/>
      <c r="C149" s="215"/>
      <c r="D149" s="216" t="s">
        <v>72</v>
      </c>
      <c r="E149" s="228" t="s">
        <v>4232</v>
      </c>
      <c r="F149" s="228" t="s">
        <v>4233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72</v>
      </c>
      <c r="AU149" s="226" t="s">
        <v>82</v>
      </c>
      <c r="AY149" s="225" t="s">
        <v>202</v>
      </c>
      <c r="BK149" s="227">
        <f>SUM(BK150:BK157)</f>
        <v>0</v>
      </c>
    </row>
    <row r="150" s="2" customFormat="1" ht="24.15" customHeight="1">
      <c r="A150" s="40"/>
      <c r="B150" s="41"/>
      <c r="C150" s="230" t="s">
        <v>251</v>
      </c>
      <c r="D150" s="230" t="s">
        <v>204</v>
      </c>
      <c r="E150" s="231" t="s">
        <v>4234</v>
      </c>
      <c r="F150" s="232" t="s">
        <v>4235</v>
      </c>
      <c r="G150" s="233" t="s">
        <v>2365</v>
      </c>
      <c r="H150" s="301"/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4236</v>
      </c>
    </row>
    <row r="151" s="2" customFormat="1" ht="16.5" customHeight="1">
      <c r="A151" s="40"/>
      <c r="B151" s="41"/>
      <c r="C151" s="230" t="s">
        <v>258</v>
      </c>
      <c r="D151" s="230" t="s">
        <v>204</v>
      </c>
      <c r="E151" s="231" t="s">
        <v>4237</v>
      </c>
      <c r="F151" s="232" t="s">
        <v>4238</v>
      </c>
      <c r="G151" s="233" t="s">
        <v>1085</v>
      </c>
      <c r="H151" s="234">
        <v>1</v>
      </c>
      <c r="I151" s="235"/>
      <c r="J151" s="236">
        <f>ROUND(I151*H151,2)</f>
        <v>0</v>
      </c>
      <c r="K151" s="232" t="s">
        <v>1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4239</v>
      </c>
    </row>
    <row r="152" s="2" customFormat="1" ht="33" customHeight="1">
      <c r="A152" s="40"/>
      <c r="B152" s="41"/>
      <c r="C152" s="230" t="s">
        <v>262</v>
      </c>
      <c r="D152" s="230" t="s">
        <v>204</v>
      </c>
      <c r="E152" s="231" t="s">
        <v>4240</v>
      </c>
      <c r="F152" s="232" t="s">
        <v>4241</v>
      </c>
      <c r="G152" s="233" t="s">
        <v>1085</v>
      </c>
      <c r="H152" s="234">
        <v>1</v>
      </c>
      <c r="I152" s="235"/>
      <c r="J152" s="236">
        <f>ROUND(I152*H152,2)</f>
        <v>0</v>
      </c>
      <c r="K152" s="232" t="s">
        <v>4242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317</v>
      </c>
      <c r="AT152" s="241" t="s">
        <v>204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317</v>
      </c>
      <c r="BM152" s="241" t="s">
        <v>4243</v>
      </c>
    </row>
    <row r="153" s="2" customFormat="1" ht="24.15" customHeight="1">
      <c r="A153" s="40"/>
      <c r="B153" s="41"/>
      <c r="C153" s="230" t="s">
        <v>270</v>
      </c>
      <c r="D153" s="230" t="s">
        <v>204</v>
      </c>
      <c r="E153" s="231" t="s">
        <v>4244</v>
      </c>
      <c r="F153" s="232" t="s">
        <v>4245</v>
      </c>
      <c r="G153" s="233" t="s">
        <v>1085</v>
      </c>
      <c r="H153" s="234">
        <v>1</v>
      </c>
      <c r="I153" s="235"/>
      <c r="J153" s="236">
        <f>ROUND(I153*H153,2)</f>
        <v>0</v>
      </c>
      <c r="K153" s="232" t="s">
        <v>1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4246</v>
      </c>
    </row>
    <row r="154" s="2" customFormat="1" ht="16.5" customHeight="1">
      <c r="A154" s="40"/>
      <c r="B154" s="41"/>
      <c r="C154" s="230" t="s">
        <v>274</v>
      </c>
      <c r="D154" s="230" t="s">
        <v>204</v>
      </c>
      <c r="E154" s="231" t="s">
        <v>4247</v>
      </c>
      <c r="F154" s="232" t="s">
        <v>3817</v>
      </c>
      <c r="G154" s="233" t="s">
        <v>2365</v>
      </c>
      <c r="H154" s="301"/>
      <c r="I154" s="235"/>
      <c r="J154" s="236">
        <f>ROUND(I154*H154,2)</f>
        <v>0</v>
      </c>
      <c r="K154" s="232" t="s">
        <v>1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4248</v>
      </c>
    </row>
    <row r="155" s="2" customFormat="1" ht="16.5" customHeight="1">
      <c r="A155" s="40"/>
      <c r="B155" s="41"/>
      <c r="C155" s="230" t="s">
        <v>278</v>
      </c>
      <c r="D155" s="230" t="s">
        <v>204</v>
      </c>
      <c r="E155" s="231" t="s">
        <v>4249</v>
      </c>
      <c r="F155" s="232" t="s">
        <v>4250</v>
      </c>
      <c r="G155" s="233" t="s">
        <v>1085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4251</v>
      </c>
    </row>
    <row r="156" s="2" customFormat="1" ht="16.5" customHeight="1">
      <c r="A156" s="40"/>
      <c r="B156" s="41"/>
      <c r="C156" s="230" t="s">
        <v>284</v>
      </c>
      <c r="D156" s="230" t="s">
        <v>204</v>
      </c>
      <c r="E156" s="231" t="s">
        <v>4252</v>
      </c>
      <c r="F156" s="232" t="s">
        <v>4253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4254</v>
      </c>
    </row>
    <row r="157" s="2" customFormat="1" ht="16.5" customHeight="1">
      <c r="A157" s="40"/>
      <c r="B157" s="41"/>
      <c r="C157" s="230" t="s">
        <v>294</v>
      </c>
      <c r="D157" s="230" t="s">
        <v>204</v>
      </c>
      <c r="E157" s="231" t="s">
        <v>4255</v>
      </c>
      <c r="F157" s="232" t="s">
        <v>4256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4257</v>
      </c>
    </row>
    <row r="158" s="12" customFormat="1" ht="22.8" customHeight="1">
      <c r="A158" s="12"/>
      <c r="B158" s="214"/>
      <c r="C158" s="215"/>
      <c r="D158" s="216" t="s">
        <v>72</v>
      </c>
      <c r="E158" s="228" t="s">
        <v>4258</v>
      </c>
      <c r="F158" s="228" t="s">
        <v>4259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P159+P168+P176+P194+P199</f>
        <v>0</v>
      </c>
      <c r="Q158" s="222"/>
      <c r="R158" s="223">
        <f>R159+R168+R176+R194+R199</f>
        <v>1.9844040716000002</v>
      </c>
      <c r="S158" s="222"/>
      <c r="T158" s="224">
        <f>T159+T168+T176+T194+T199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82</v>
      </c>
      <c r="AT158" s="226" t="s">
        <v>72</v>
      </c>
      <c r="AU158" s="226" t="s">
        <v>80</v>
      </c>
      <c r="AY158" s="225" t="s">
        <v>202</v>
      </c>
      <c r="BK158" s="227">
        <f>BK159+BK168+BK176+BK194+BK199</f>
        <v>0</v>
      </c>
    </row>
    <row r="159" s="12" customFormat="1" ht="20.88" customHeight="1">
      <c r="A159" s="12"/>
      <c r="B159" s="214"/>
      <c r="C159" s="215"/>
      <c r="D159" s="216" t="s">
        <v>72</v>
      </c>
      <c r="E159" s="228" t="s">
        <v>4260</v>
      </c>
      <c r="F159" s="228" t="s">
        <v>4261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0.47856559999999998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82</v>
      </c>
      <c r="AT159" s="226" t="s">
        <v>72</v>
      </c>
      <c r="AU159" s="226" t="s">
        <v>82</v>
      </c>
      <c r="AY159" s="225" t="s">
        <v>202</v>
      </c>
      <c r="BK159" s="227">
        <f>SUM(BK160:BK167)</f>
        <v>0</v>
      </c>
    </row>
    <row r="160" s="2" customFormat="1" ht="37.8" customHeight="1">
      <c r="A160" s="40"/>
      <c r="B160" s="41"/>
      <c r="C160" s="230" t="s">
        <v>301</v>
      </c>
      <c r="D160" s="230" t="s">
        <v>204</v>
      </c>
      <c r="E160" s="231" t="s">
        <v>4262</v>
      </c>
      <c r="F160" s="232" t="s">
        <v>4263</v>
      </c>
      <c r="G160" s="233" t="s">
        <v>207</v>
      </c>
      <c r="H160" s="234">
        <v>120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4264</v>
      </c>
    </row>
    <row r="161" s="2" customFormat="1" ht="16.5" customHeight="1">
      <c r="A161" s="40"/>
      <c r="B161" s="41"/>
      <c r="C161" s="230" t="s">
        <v>307</v>
      </c>
      <c r="D161" s="230" t="s">
        <v>204</v>
      </c>
      <c r="E161" s="231" t="s">
        <v>4265</v>
      </c>
      <c r="F161" s="232" t="s">
        <v>4266</v>
      </c>
      <c r="G161" s="233" t="s">
        <v>207</v>
      </c>
      <c r="H161" s="234">
        <v>75</v>
      </c>
      <c r="I161" s="235"/>
      <c r="J161" s="236">
        <f>ROUND(I161*H161,2)</f>
        <v>0</v>
      </c>
      <c r="K161" s="232" t="s">
        <v>1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4267</v>
      </c>
    </row>
    <row r="162" s="2" customFormat="1" ht="16.5" customHeight="1">
      <c r="A162" s="40"/>
      <c r="B162" s="41"/>
      <c r="C162" s="230" t="s">
        <v>8</v>
      </c>
      <c r="D162" s="230" t="s">
        <v>204</v>
      </c>
      <c r="E162" s="231" t="s">
        <v>4268</v>
      </c>
      <c r="F162" s="232" t="s">
        <v>4269</v>
      </c>
      <c r="G162" s="233" t="s">
        <v>207</v>
      </c>
      <c r="H162" s="234">
        <v>45</v>
      </c>
      <c r="I162" s="235"/>
      <c r="J162" s="236">
        <f>ROUND(I162*H162,2)</f>
        <v>0</v>
      </c>
      <c r="K162" s="232" t="s">
        <v>1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4270</v>
      </c>
    </row>
    <row r="163" s="2" customFormat="1" ht="24.15" customHeight="1">
      <c r="A163" s="40"/>
      <c r="B163" s="41"/>
      <c r="C163" s="230" t="s">
        <v>317</v>
      </c>
      <c r="D163" s="230" t="s">
        <v>204</v>
      </c>
      <c r="E163" s="231" t="s">
        <v>4271</v>
      </c>
      <c r="F163" s="232" t="s">
        <v>4272</v>
      </c>
      <c r="G163" s="233" t="s">
        <v>466</v>
      </c>
      <c r="H163" s="234">
        <v>2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0.045071100000000003</v>
      </c>
      <c r="R163" s="239">
        <f>Q163*H163</f>
        <v>0.090142200000000006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4273</v>
      </c>
    </row>
    <row r="164" s="2" customFormat="1" ht="33" customHeight="1">
      <c r="A164" s="40"/>
      <c r="B164" s="41"/>
      <c r="C164" s="230" t="s">
        <v>325</v>
      </c>
      <c r="D164" s="230" t="s">
        <v>204</v>
      </c>
      <c r="E164" s="231" t="s">
        <v>4274</v>
      </c>
      <c r="F164" s="232" t="s">
        <v>4275</v>
      </c>
      <c r="G164" s="233" t="s">
        <v>466</v>
      </c>
      <c r="H164" s="234">
        <v>2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0.035349999999999999</v>
      </c>
      <c r="R164" s="239">
        <f>Q164*H164</f>
        <v>0.070699999999999999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317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4276</v>
      </c>
    </row>
    <row r="165" s="2" customFormat="1" ht="24.15" customHeight="1">
      <c r="A165" s="40"/>
      <c r="B165" s="41"/>
      <c r="C165" s="230" t="s">
        <v>332</v>
      </c>
      <c r="D165" s="230" t="s">
        <v>204</v>
      </c>
      <c r="E165" s="231" t="s">
        <v>4277</v>
      </c>
      <c r="F165" s="232" t="s">
        <v>4278</v>
      </c>
      <c r="G165" s="233" t="s">
        <v>466</v>
      </c>
      <c r="H165" s="234">
        <v>1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0.1860762</v>
      </c>
      <c r="R165" s="239">
        <f>Q165*H165</f>
        <v>0.1860762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4279</v>
      </c>
    </row>
    <row r="166" s="2" customFormat="1" ht="24.15" customHeight="1">
      <c r="A166" s="40"/>
      <c r="B166" s="41"/>
      <c r="C166" s="230" t="s">
        <v>336</v>
      </c>
      <c r="D166" s="230" t="s">
        <v>204</v>
      </c>
      <c r="E166" s="231" t="s">
        <v>4280</v>
      </c>
      <c r="F166" s="232" t="s">
        <v>4281</v>
      </c>
      <c r="G166" s="233" t="s">
        <v>466</v>
      </c>
      <c r="H166" s="234">
        <v>1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0.044787199999999999</v>
      </c>
      <c r="R166" s="239">
        <f>Q166*H166</f>
        <v>0.044787199999999999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4282</v>
      </c>
    </row>
    <row r="167" s="2" customFormat="1" ht="33" customHeight="1">
      <c r="A167" s="40"/>
      <c r="B167" s="41"/>
      <c r="C167" s="230" t="s">
        <v>341</v>
      </c>
      <c r="D167" s="230" t="s">
        <v>204</v>
      </c>
      <c r="E167" s="231" t="s">
        <v>4283</v>
      </c>
      <c r="F167" s="232" t="s">
        <v>4284</v>
      </c>
      <c r="G167" s="233" t="s">
        <v>466</v>
      </c>
      <c r="H167" s="234">
        <v>1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0.086860000000000007</v>
      </c>
      <c r="R167" s="239">
        <f>Q167*H167</f>
        <v>0.086860000000000007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4285</v>
      </c>
    </row>
    <row r="168" s="12" customFormat="1" ht="20.88" customHeight="1">
      <c r="A168" s="12"/>
      <c r="B168" s="214"/>
      <c r="C168" s="215"/>
      <c r="D168" s="216" t="s">
        <v>72</v>
      </c>
      <c r="E168" s="228" t="s">
        <v>4286</v>
      </c>
      <c r="F168" s="228" t="s">
        <v>4287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SUM(P169:P175)</f>
        <v>0</v>
      </c>
      <c r="Q168" s="222"/>
      <c r="R168" s="223">
        <f>SUM(R169:R175)</f>
        <v>0.92402485000000001</v>
      </c>
      <c r="S168" s="222"/>
      <c r="T168" s="224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82</v>
      </c>
      <c r="AT168" s="226" t="s">
        <v>72</v>
      </c>
      <c r="AU168" s="226" t="s">
        <v>82</v>
      </c>
      <c r="AY168" s="225" t="s">
        <v>202</v>
      </c>
      <c r="BK168" s="227">
        <f>SUM(BK169:BK175)</f>
        <v>0</v>
      </c>
    </row>
    <row r="169" s="2" customFormat="1" ht="21.75" customHeight="1">
      <c r="A169" s="40"/>
      <c r="B169" s="41"/>
      <c r="C169" s="230" t="s">
        <v>7</v>
      </c>
      <c r="D169" s="230" t="s">
        <v>204</v>
      </c>
      <c r="E169" s="231" t="s">
        <v>4288</v>
      </c>
      <c r="F169" s="232" t="s">
        <v>4289</v>
      </c>
      <c r="G169" s="233" t="s">
        <v>844</v>
      </c>
      <c r="H169" s="234">
        <v>50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0.0014215499999999999</v>
      </c>
      <c r="R169" s="239">
        <f>Q169*H169</f>
        <v>0.071077500000000002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4290</v>
      </c>
    </row>
    <row r="170" s="2" customFormat="1" ht="21.75" customHeight="1">
      <c r="A170" s="40"/>
      <c r="B170" s="41"/>
      <c r="C170" s="230" t="s">
        <v>355</v>
      </c>
      <c r="D170" s="230" t="s">
        <v>204</v>
      </c>
      <c r="E170" s="231" t="s">
        <v>4095</v>
      </c>
      <c r="F170" s="232" t="s">
        <v>4291</v>
      </c>
      <c r="G170" s="233" t="s">
        <v>844</v>
      </c>
      <c r="H170" s="234">
        <v>60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0.007443</v>
      </c>
      <c r="R170" s="239">
        <f>Q170*H170</f>
        <v>0.44657999999999998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4292</v>
      </c>
    </row>
    <row r="171" s="2" customFormat="1" ht="21.75" customHeight="1">
      <c r="A171" s="40"/>
      <c r="B171" s="41"/>
      <c r="C171" s="230" t="s">
        <v>363</v>
      </c>
      <c r="D171" s="230" t="s">
        <v>204</v>
      </c>
      <c r="E171" s="231" t="s">
        <v>4293</v>
      </c>
      <c r="F171" s="232" t="s">
        <v>4294</v>
      </c>
      <c r="G171" s="233" t="s">
        <v>844</v>
      </c>
      <c r="H171" s="234">
        <v>25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0.01232225</v>
      </c>
      <c r="R171" s="239">
        <f>Q171*H171</f>
        <v>0.30805624999999998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4295</v>
      </c>
    </row>
    <row r="172" s="2" customFormat="1" ht="24.15" customHeight="1">
      <c r="A172" s="40"/>
      <c r="B172" s="41"/>
      <c r="C172" s="230" t="s">
        <v>375</v>
      </c>
      <c r="D172" s="230" t="s">
        <v>204</v>
      </c>
      <c r="E172" s="231" t="s">
        <v>4296</v>
      </c>
      <c r="F172" s="232" t="s">
        <v>4297</v>
      </c>
      <c r="G172" s="233" t="s">
        <v>844</v>
      </c>
      <c r="H172" s="234">
        <v>12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0.00058679999999999995</v>
      </c>
      <c r="R172" s="239">
        <f>Q172*H172</f>
        <v>0.0070415999999999994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4298</v>
      </c>
    </row>
    <row r="173" s="2" customFormat="1" ht="24.15" customHeight="1">
      <c r="A173" s="40"/>
      <c r="B173" s="41"/>
      <c r="C173" s="230" t="s">
        <v>382</v>
      </c>
      <c r="D173" s="230" t="s">
        <v>204</v>
      </c>
      <c r="E173" s="231" t="s">
        <v>4299</v>
      </c>
      <c r="F173" s="232" t="s">
        <v>4300</v>
      </c>
      <c r="G173" s="233" t="s">
        <v>844</v>
      </c>
      <c r="H173" s="234">
        <v>30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0.0020098999999999998</v>
      </c>
      <c r="R173" s="239">
        <f>Q173*H173</f>
        <v>0.060296999999999996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4301</v>
      </c>
    </row>
    <row r="174" s="2" customFormat="1" ht="24.15" customHeight="1">
      <c r="A174" s="40"/>
      <c r="B174" s="41"/>
      <c r="C174" s="230" t="s">
        <v>390</v>
      </c>
      <c r="D174" s="230" t="s">
        <v>204</v>
      </c>
      <c r="E174" s="231" t="s">
        <v>4302</v>
      </c>
      <c r="F174" s="232" t="s">
        <v>4303</v>
      </c>
      <c r="G174" s="233" t="s">
        <v>844</v>
      </c>
      <c r="H174" s="234">
        <v>65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0.00047649999999999998</v>
      </c>
      <c r="R174" s="239">
        <f>Q174*H174</f>
        <v>0.0309725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4304</v>
      </c>
    </row>
    <row r="175" s="2" customFormat="1" ht="16.5" customHeight="1">
      <c r="A175" s="40"/>
      <c r="B175" s="41"/>
      <c r="C175" s="230" t="s">
        <v>395</v>
      </c>
      <c r="D175" s="230" t="s">
        <v>204</v>
      </c>
      <c r="E175" s="231" t="s">
        <v>4305</v>
      </c>
      <c r="F175" s="232" t="s">
        <v>4306</v>
      </c>
      <c r="G175" s="233" t="s">
        <v>1085</v>
      </c>
      <c r="H175" s="234">
        <v>2</v>
      </c>
      <c r="I175" s="235"/>
      <c r="J175" s="236">
        <f>ROUND(I175*H175,2)</f>
        <v>0</v>
      </c>
      <c r="K175" s="232" t="s">
        <v>4307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4308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4309</v>
      </c>
      <c r="F176" s="228" t="s">
        <v>4310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SUM(P177:P193)</f>
        <v>0</v>
      </c>
      <c r="Q176" s="222"/>
      <c r="R176" s="223">
        <f>SUM(R177:R193)</f>
        <v>0.57561112160000005</v>
      </c>
      <c r="S176" s="222"/>
      <c r="T176" s="224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72</v>
      </c>
      <c r="AU176" s="226" t="s">
        <v>82</v>
      </c>
      <c r="AY176" s="225" t="s">
        <v>202</v>
      </c>
      <c r="BK176" s="227">
        <f>SUM(BK177:BK193)</f>
        <v>0</v>
      </c>
    </row>
    <row r="177" s="2" customFormat="1" ht="24.15" customHeight="1">
      <c r="A177" s="40"/>
      <c r="B177" s="41"/>
      <c r="C177" s="230" t="s">
        <v>399</v>
      </c>
      <c r="D177" s="230" t="s">
        <v>204</v>
      </c>
      <c r="E177" s="231" t="s">
        <v>4311</v>
      </c>
      <c r="F177" s="232" t="s">
        <v>4312</v>
      </c>
      <c r="G177" s="233" t="s">
        <v>466</v>
      </c>
      <c r="H177" s="234">
        <v>18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4313</v>
      </c>
    </row>
    <row r="178" s="2" customFormat="1" ht="24.15" customHeight="1">
      <c r="A178" s="40"/>
      <c r="B178" s="41"/>
      <c r="C178" s="230" t="s">
        <v>405</v>
      </c>
      <c r="D178" s="230" t="s">
        <v>204</v>
      </c>
      <c r="E178" s="231" t="s">
        <v>4314</v>
      </c>
      <c r="F178" s="232" t="s">
        <v>4315</v>
      </c>
      <c r="G178" s="233" t="s">
        <v>466</v>
      </c>
      <c r="H178" s="234">
        <v>7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4316</v>
      </c>
    </row>
    <row r="179" s="2" customFormat="1" ht="24.15" customHeight="1">
      <c r="A179" s="40"/>
      <c r="B179" s="41"/>
      <c r="C179" s="230" t="s">
        <v>417</v>
      </c>
      <c r="D179" s="230" t="s">
        <v>204</v>
      </c>
      <c r="E179" s="231" t="s">
        <v>4317</v>
      </c>
      <c r="F179" s="232" t="s">
        <v>4318</v>
      </c>
      <c r="G179" s="233" t="s">
        <v>466</v>
      </c>
      <c r="H179" s="234">
        <v>1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0.00148</v>
      </c>
      <c r="R179" s="239">
        <f>Q179*H179</f>
        <v>0.00148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4319</v>
      </c>
    </row>
    <row r="180" s="2" customFormat="1" ht="24.15" customHeight="1">
      <c r="A180" s="40"/>
      <c r="B180" s="41"/>
      <c r="C180" s="230" t="s">
        <v>426</v>
      </c>
      <c r="D180" s="230" t="s">
        <v>204</v>
      </c>
      <c r="E180" s="231" t="s">
        <v>4320</v>
      </c>
      <c r="F180" s="232" t="s">
        <v>4321</v>
      </c>
      <c r="G180" s="233" t="s">
        <v>466</v>
      </c>
      <c r="H180" s="234">
        <v>2</v>
      </c>
      <c r="I180" s="235"/>
      <c r="J180" s="236">
        <f>ROUND(I180*H180,2)</f>
        <v>0</v>
      </c>
      <c r="K180" s="232" t="s">
        <v>4322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4323</v>
      </c>
    </row>
    <row r="181" s="2" customFormat="1" ht="16.5" customHeight="1">
      <c r="A181" s="40"/>
      <c r="B181" s="41"/>
      <c r="C181" s="230" t="s">
        <v>442</v>
      </c>
      <c r="D181" s="230" t="s">
        <v>204</v>
      </c>
      <c r="E181" s="231" t="s">
        <v>4324</v>
      </c>
      <c r="F181" s="232" t="s">
        <v>4325</v>
      </c>
      <c r="G181" s="233" t="s">
        <v>1085</v>
      </c>
      <c r="H181" s="234">
        <v>1</v>
      </c>
      <c r="I181" s="235"/>
      <c r="J181" s="236">
        <f>ROUND(I181*H181,2)</f>
        <v>0</v>
      </c>
      <c r="K181" s="232" t="s">
        <v>4326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4327</v>
      </c>
    </row>
    <row r="182" s="2" customFormat="1" ht="24.15" customHeight="1">
      <c r="A182" s="40"/>
      <c r="B182" s="41"/>
      <c r="C182" s="230" t="s">
        <v>448</v>
      </c>
      <c r="D182" s="230" t="s">
        <v>204</v>
      </c>
      <c r="E182" s="231" t="s">
        <v>4328</v>
      </c>
      <c r="F182" s="232" t="s">
        <v>4329</v>
      </c>
      <c r="G182" s="233" t="s">
        <v>1085</v>
      </c>
      <c r="H182" s="234">
        <v>4</v>
      </c>
      <c r="I182" s="235"/>
      <c r="J182" s="236">
        <f>ROUND(I182*H182,2)</f>
        <v>0</v>
      </c>
      <c r="K182" s="232" t="s">
        <v>4330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4331</v>
      </c>
    </row>
    <row r="183" s="2" customFormat="1" ht="16.5" customHeight="1">
      <c r="A183" s="40"/>
      <c r="B183" s="41"/>
      <c r="C183" s="230" t="s">
        <v>453</v>
      </c>
      <c r="D183" s="230" t="s">
        <v>204</v>
      </c>
      <c r="E183" s="231" t="s">
        <v>4332</v>
      </c>
      <c r="F183" s="232" t="s">
        <v>4333</v>
      </c>
      <c r="G183" s="233" t="s">
        <v>466</v>
      </c>
      <c r="H183" s="234">
        <v>2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0.00028499999999999999</v>
      </c>
      <c r="R183" s="239">
        <f>Q183*H183</f>
        <v>0.00056999999999999998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317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4334</v>
      </c>
    </row>
    <row r="184" s="2" customFormat="1" ht="16.5" customHeight="1">
      <c r="A184" s="40"/>
      <c r="B184" s="41"/>
      <c r="C184" s="230" t="s">
        <v>457</v>
      </c>
      <c r="D184" s="230" t="s">
        <v>204</v>
      </c>
      <c r="E184" s="231" t="s">
        <v>4335</v>
      </c>
      <c r="F184" s="232" t="s">
        <v>4336</v>
      </c>
      <c r="G184" s="233" t="s">
        <v>466</v>
      </c>
      <c r="H184" s="234">
        <v>1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0.00016124999999999999</v>
      </c>
      <c r="R184" s="239">
        <f>Q184*H184</f>
        <v>0.00016124999999999999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317</v>
      </c>
      <c r="AT184" s="241" t="s">
        <v>204</v>
      </c>
      <c r="AU184" s="241" t="s">
        <v>90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317</v>
      </c>
      <c r="BM184" s="241" t="s">
        <v>4337</v>
      </c>
    </row>
    <row r="185" s="2" customFormat="1" ht="16.5" customHeight="1">
      <c r="A185" s="40"/>
      <c r="B185" s="41"/>
      <c r="C185" s="230" t="s">
        <v>463</v>
      </c>
      <c r="D185" s="230" t="s">
        <v>204</v>
      </c>
      <c r="E185" s="231" t="s">
        <v>4338</v>
      </c>
      <c r="F185" s="232" t="s">
        <v>4339</v>
      </c>
      <c r="G185" s="233" t="s">
        <v>466</v>
      </c>
      <c r="H185" s="234">
        <v>2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8.0000000000000007E-05</v>
      </c>
      <c r="R185" s="239">
        <f>Q185*H185</f>
        <v>0.00016000000000000001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4340</v>
      </c>
    </row>
    <row r="186" s="2" customFormat="1" ht="37.8" customHeight="1">
      <c r="A186" s="40"/>
      <c r="B186" s="41"/>
      <c r="C186" s="230" t="s">
        <v>469</v>
      </c>
      <c r="D186" s="230" t="s">
        <v>204</v>
      </c>
      <c r="E186" s="231" t="s">
        <v>4341</v>
      </c>
      <c r="F186" s="232" t="s">
        <v>4342</v>
      </c>
      <c r="G186" s="233" t="s">
        <v>466</v>
      </c>
      <c r="H186" s="234">
        <v>5</v>
      </c>
      <c r="I186" s="235"/>
      <c r="J186" s="236">
        <f>ROUND(I186*H186,2)</f>
        <v>0</v>
      </c>
      <c r="K186" s="232" t="s">
        <v>4343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0.016969999999999999</v>
      </c>
      <c r="R186" s="239">
        <f>Q186*H186</f>
        <v>0.084849999999999995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317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317</v>
      </c>
      <c r="BM186" s="241" t="s">
        <v>4344</v>
      </c>
    </row>
    <row r="187" s="2" customFormat="1" ht="21.75" customHeight="1">
      <c r="A187" s="40"/>
      <c r="B187" s="41"/>
      <c r="C187" s="230" t="s">
        <v>475</v>
      </c>
      <c r="D187" s="230" t="s">
        <v>204</v>
      </c>
      <c r="E187" s="231" t="s">
        <v>4345</v>
      </c>
      <c r="F187" s="232" t="s">
        <v>4346</v>
      </c>
      <c r="G187" s="233" t="s">
        <v>466</v>
      </c>
      <c r="H187" s="234">
        <v>2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0.017610000000000001</v>
      </c>
      <c r="R187" s="239">
        <f>Q187*H187</f>
        <v>0.035220000000000001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4347</v>
      </c>
    </row>
    <row r="188" s="2" customFormat="1" ht="37.8" customHeight="1">
      <c r="A188" s="40"/>
      <c r="B188" s="41"/>
      <c r="C188" s="230" t="s">
        <v>480</v>
      </c>
      <c r="D188" s="230" t="s">
        <v>204</v>
      </c>
      <c r="E188" s="231" t="s">
        <v>4348</v>
      </c>
      <c r="F188" s="232" t="s">
        <v>4349</v>
      </c>
      <c r="G188" s="233" t="s">
        <v>466</v>
      </c>
      <c r="H188" s="234">
        <v>10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0.016469276500000001</v>
      </c>
      <c r="R188" s="239">
        <f>Q188*H188</f>
        <v>0.16469276500000002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317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4350</v>
      </c>
    </row>
    <row r="189" s="2" customFormat="1" ht="21.75" customHeight="1">
      <c r="A189" s="40"/>
      <c r="B189" s="41"/>
      <c r="C189" s="230" t="s">
        <v>486</v>
      </c>
      <c r="D189" s="230" t="s">
        <v>204</v>
      </c>
      <c r="E189" s="231" t="s">
        <v>4351</v>
      </c>
      <c r="F189" s="232" t="s">
        <v>4352</v>
      </c>
      <c r="G189" s="233" t="s">
        <v>466</v>
      </c>
      <c r="H189" s="234">
        <v>4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0.012340858499999999</v>
      </c>
      <c r="R189" s="239">
        <f>Q189*H189</f>
        <v>0.049363433999999998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4353</v>
      </c>
    </row>
    <row r="190" s="2" customFormat="1" ht="33" customHeight="1">
      <c r="A190" s="40"/>
      <c r="B190" s="41"/>
      <c r="C190" s="230" t="s">
        <v>491</v>
      </c>
      <c r="D190" s="230" t="s">
        <v>204</v>
      </c>
      <c r="E190" s="231" t="s">
        <v>4354</v>
      </c>
      <c r="F190" s="232" t="s">
        <v>4355</v>
      </c>
      <c r="G190" s="233" t="s">
        <v>1085</v>
      </c>
      <c r="H190" s="234">
        <v>4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0.030359000000000001</v>
      </c>
      <c r="R190" s="239">
        <f>Q190*H190</f>
        <v>0.121436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317</v>
      </c>
      <c r="AT190" s="241" t="s">
        <v>204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4356</v>
      </c>
    </row>
    <row r="191" s="2" customFormat="1" ht="24.15" customHeight="1">
      <c r="A191" s="40"/>
      <c r="B191" s="41"/>
      <c r="C191" s="230" t="s">
        <v>496</v>
      </c>
      <c r="D191" s="230" t="s">
        <v>204</v>
      </c>
      <c r="E191" s="231" t="s">
        <v>4357</v>
      </c>
      <c r="F191" s="232" t="s">
        <v>4358</v>
      </c>
      <c r="G191" s="233" t="s">
        <v>466</v>
      </c>
      <c r="H191" s="234">
        <v>1</v>
      </c>
      <c r="I191" s="235"/>
      <c r="J191" s="236">
        <f>ROUND(I191*H191,2)</f>
        <v>0</v>
      </c>
      <c r="K191" s="232" t="s">
        <v>4359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0.0049300000000000004</v>
      </c>
      <c r="R191" s="239">
        <f>Q191*H191</f>
        <v>0.0049300000000000004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4360</v>
      </c>
    </row>
    <row r="192" s="2" customFormat="1" ht="33" customHeight="1">
      <c r="A192" s="40"/>
      <c r="B192" s="41"/>
      <c r="C192" s="230" t="s">
        <v>501</v>
      </c>
      <c r="D192" s="230" t="s">
        <v>204</v>
      </c>
      <c r="E192" s="231" t="s">
        <v>4361</v>
      </c>
      <c r="F192" s="232" t="s">
        <v>4362</v>
      </c>
      <c r="G192" s="233" t="s">
        <v>466</v>
      </c>
      <c r="H192" s="234">
        <v>2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0.0147488363</v>
      </c>
      <c r="R192" s="239">
        <f>Q192*H192</f>
        <v>0.0294976726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4363</v>
      </c>
    </row>
    <row r="193" s="2" customFormat="1" ht="55.5" customHeight="1">
      <c r="A193" s="40"/>
      <c r="B193" s="41"/>
      <c r="C193" s="230" t="s">
        <v>506</v>
      </c>
      <c r="D193" s="230" t="s">
        <v>204</v>
      </c>
      <c r="E193" s="231" t="s">
        <v>4364</v>
      </c>
      <c r="F193" s="232" t="s">
        <v>4365</v>
      </c>
      <c r="G193" s="233" t="s">
        <v>466</v>
      </c>
      <c r="H193" s="234">
        <v>5</v>
      </c>
      <c r="I193" s="235"/>
      <c r="J193" s="236">
        <f>ROUND(I193*H193,2)</f>
        <v>0</v>
      </c>
      <c r="K193" s="232" t="s">
        <v>4366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0.016650000000000002</v>
      </c>
      <c r="R193" s="239">
        <f>Q193*H193</f>
        <v>0.083250000000000005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4367</v>
      </c>
    </row>
    <row r="194" s="12" customFormat="1" ht="20.88" customHeight="1">
      <c r="A194" s="12"/>
      <c r="B194" s="214"/>
      <c r="C194" s="215"/>
      <c r="D194" s="216" t="s">
        <v>72</v>
      </c>
      <c r="E194" s="228" t="s">
        <v>4368</v>
      </c>
      <c r="F194" s="228" t="s">
        <v>4369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0.0062024999999999997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82</v>
      </c>
      <c r="AT194" s="226" t="s">
        <v>72</v>
      </c>
      <c r="AU194" s="226" t="s">
        <v>82</v>
      </c>
      <c r="AY194" s="225" t="s">
        <v>202</v>
      </c>
      <c r="BK194" s="227">
        <f>SUM(BK195:BK198)</f>
        <v>0</v>
      </c>
    </row>
    <row r="195" s="2" customFormat="1" ht="24.15" customHeight="1">
      <c r="A195" s="40"/>
      <c r="B195" s="41"/>
      <c r="C195" s="230" t="s">
        <v>515</v>
      </c>
      <c r="D195" s="230" t="s">
        <v>204</v>
      </c>
      <c r="E195" s="231" t="s">
        <v>4370</v>
      </c>
      <c r="F195" s="232" t="s">
        <v>4371</v>
      </c>
      <c r="G195" s="233" t="s">
        <v>466</v>
      </c>
      <c r="H195" s="234">
        <v>10</v>
      </c>
      <c r="I195" s="235"/>
      <c r="J195" s="236">
        <f>ROUND(I195*H195,2)</f>
        <v>0</v>
      </c>
      <c r="K195" s="232" t="s">
        <v>208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0.0002375</v>
      </c>
      <c r="R195" s="239">
        <f>Q195*H195</f>
        <v>0.0023749999999999999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317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4372</v>
      </c>
    </row>
    <row r="196" s="2" customFormat="1" ht="24.15" customHeight="1">
      <c r="A196" s="40"/>
      <c r="B196" s="41"/>
      <c r="C196" s="230" t="s">
        <v>525</v>
      </c>
      <c r="D196" s="230" t="s">
        <v>204</v>
      </c>
      <c r="E196" s="231" t="s">
        <v>4373</v>
      </c>
      <c r="F196" s="232" t="s">
        <v>4374</v>
      </c>
      <c r="G196" s="233" t="s">
        <v>466</v>
      </c>
      <c r="H196" s="234">
        <v>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0.00027750000000000002</v>
      </c>
      <c r="R196" s="239">
        <f>Q196*H196</f>
        <v>0.00027750000000000002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90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4375</v>
      </c>
    </row>
    <row r="197" s="2" customFormat="1" ht="37.8" customHeight="1">
      <c r="A197" s="40"/>
      <c r="B197" s="41"/>
      <c r="C197" s="230" t="s">
        <v>529</v>
      </c>
      <c r="D197" s="230" t="s">
        <v>204</v>
      </c>
      <c r="E197" s="231" t="s">
        <v>4376</v>
      </c>
      <c r="F197" s="232" t="s">
        <v>4377</v>
      </c>
      <c r="G197" s="233" t="s">
        <v>466</v>
      </c>
      <c r="H197" s="234">
        <v>4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0.00075000000000000002</v>
      </c>
      <c r="R197" s="239">
        <f>Q197*H197</f>
        <v>0.0030000000000000001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4378</v>
      </c>
    </row>
    <row r="198" s="2" customFormat="1" ht="16.5" customHeight="1">
      <c r="A198" s="40"/>
      <c r="B198" s="41"/>
      <c r="C198" s="230" t="s">
        <v>533</v>
      </c>
      <c r="D198" s="230" t="s">
        <v>204</v>
      </c>
      <c r="E198" s="231" t="s">
        <v>4379</v>
      </c>
      <c r="F198" s="232" t="s">
        <v>4380</v>
      </c>
      <c r="G198" s="233" t="s">
        <v>466</v>
      </c>
      <c r="H198" s="234">
        <v>2</v>
      </c>
      <c r="I198" s="235"/>
      <c r="J198" s="236">
        <f>ROUND(I198*H198,2)</f>
        <v>0</v>
      </c>
      <c r="K198" s="232" t="s">
        <v>208</v>
      </c>
      <c r="L198" s="46"/>
      <c r="M198" s="237" t="s">
        <v>1</v>
      </c>
      <c r="N198" s="238" t="s">
        <v>38</v>
      </c>
      <c r="O198" s="93"/>
      <c r="P198" s="239">
        <f>O198*H198</f>
        <v>0</v>
      </c>
      <c r="Q198" s="239">
        <v>0.00027500000000000002</v>
      </c>
      <c r="R198" s="239">
        <f>Q198*H198</f>
        <v>0.00055000000000000003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317</v>
      </c>
      <c r="AT198" s="241" t="s">
        <v>204</v>
      </c>
      <c r="AU198" s="241" t="s">
        <v>90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4381</v>
      </c>
    </row>
    <row r="199" s="12" customFormat="1" ht="20.88" customHeight="1">
      <c r="A199" s="12"/>
      <c r="B199" s="214"/>
      <c r="C199" s="215"/>
      <c r="D199" s="216" t="s">
        <v>72</v>
      </c>
      <c r="E199" s="228" t="s">
        <v>4382</v>
      </c>
      <c r="F199" s="228" t="s">
        <v>4383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SUM(P200:P207)</f>
        <v>0</v>
      </c>
      <c r="Q199" s="222"/>
      <c r="R199" s="223">
        <f>SUM(R200:R207)</f>
        <v>0</v>
      </c>
      <c r="S199" s="222"/>
      <c r="T199" s="224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82</v>
      </c>
      <c r="AT199" s="226" t="s">
        <v>72</v>
      </c>
      <c r="AU199" s="226" t="s">
        <v>82</v>
      </c>
      <c r="AY199" s="225" t="s">
        <v>202</v>
      </c>
      <c r="BK199" s="227">
        <f>SUM(BK200:BK207)</f>
        <v>0</v>
      </c>
    </row>
    <row r="200" s="2" customFormat="1" ht="44.25" customHeight="1">
      <c r="A200" s="40"/>
      <c r="B200" s="41"/>
      <c r="C200" s="230" t="s">
        <v>541</v>
      </c>
      <c r="D200" s="230" t="s">
        <v>204</v>
      </c>
      <c r="E200" s="231" t="s">
        <v>4384</v>
      </c>
      <c r="F200" s="232" t="s">
        <v>4385</v>
      </c>
      <c r="G200" s="233" t="s">
        <v>2365</v>
      </c>
      <c r="H200" s="301"/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317</v>
      </c>
      <c r="AT200" s="241" t="s">
        <v>204</v>
      </c>
      <c r="AU200" s="241" t="s">
        <v>90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4386</v>
      </c>
    </row>
    <row r="201" s="2" customFormat="1" ht="16.5" customHeight="1">
      <c r="A201" s="40"/>
      <c r="B201" s="41"/>
      <c r="C201" s="230" t="s">
        <v>545</v>
      </c>
      <c r="D201" s="230" t="s">
        <v>204</v>
      </c>
      <c r="E201" s="231" t="s">
        <v>4387</v>
      </c>
      <c r="F201" s="232" t="s">
        <v>4388</v>
      </c>
      <c r="G201" s="233" t="s">
        <v>1085</v>
      </c>
      <c r="H201" s="234">
        <v>1</v>
      </c>
      <c r="I201" s="235"/>
      <c r="J201" s="236">
        <f>ROUND(I201*H201,2)</f>
        <v>0</v>
      </c>
      <c r="K201" s="232" t="s">
        <v>1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90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4389</v>
      </c>
    </row>
    <row r="202" s="2" customFormat="1" ht="16.5" customHeight="1">
      <c r="A202" s="40"/>
      <c r="B202" s="41"/>
      <c r="C202" s="230" t="s">
        <v>549</v>
      </c>
      <c r="D202" s="230" t="s">
        <v>204</v>
      </c>
      <c r="E202" s="231" t="s">
        <v>4390</v>
      </c>
      <c r="F202" s="232" t="s">
        <v>3817</v>
      </c>
      <c r="G202" s="233" t="s">
        <v>2365</v>
      </c>
      <c r="H202" s="301"/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4391</v>
      </c>
    </row>
    <row r="203" s="2" customFormat="1" ht="16.5" customHeight="1">
      <c r="A203" s="40"/>
      <c r="B203" s="41"/>
      <c r="C203" s="230" t="s">
        <v>563</v>
      </c>
      <c r="D203" s="230" t="s">
        <v>204</v>
      </c>
      <c r="E203" s="231" t="s">
        <v>4392</v>
      </c>
      <c r="F203" s="232" t="s">
        <v>4393</v>
      </c>
      <c r="G203" s="233" t="s">
        <v>1085</v>
      </c>
      <c r="H203" s="234">
        <v>1</v>
      </c>
      <c r="I203" s="235"/>
      <c r="J203" s="236">
        <f>ROUND(I203*H203,2)</f>
        <v>0</v>
      </c>
      <c r="K203" s="232" t="s">
        <v>1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90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4394</v>
      </c>
    </row>
    <row r="204" s="2" customFormat="1" ht="24.15" customHeight="1">
      <c r="A204" s="40"/>
      <c r="B204" s="41"/>
      <c r="C204" s="230" t="s">
        <v>571</v>
      </c>
      <c r="D204" s="230" t="s">
        <v>204</v>
      </c>
      <c r="E204" s="231" t="s">
        <v>4395</v>
      </c>
      <c r="F204" s="232" t="s">
        <v>4245</v>
      </c>
      <c r="G204" s="233" t="s">
        <v>1085</v>
      </c>
      <c r="H204" s="234">
        <v>1</v>
      </c>
      <c r="I204" s="235"/>
      <c r="J204" s="236">
        <f>ROUND(I204*H204,2)</f>
        <v>0</v>
      </c>
      <c r="K204" s="232" t="s">
        <v>1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317</v>
      </c>
      <c r="AT204" s="241" t="s">
        <v>204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4396</v>
      </c>
    </row>
    <row r="205" s="2" customFormat="1" ht="16.5" customHeight="1">
      <c r="A205" s="40"/>
      <c r="B205" s="41"/>
      <c r="C205" s="230" t="s">
        <v>582</v>
      </c>
      <c r="D205" s="230" t="s">
        <v>204</v>
      </c>
      <c r="E205" s="231" t="s">
        <v>4397</v>
      </c>
      <c r="F205" s="232" t="s">
        <v>4398</v>
      </c>
      <c r="G205" s="233" t="s">
        <v>1085</v>
      </c>
      <c r="H205" s="234">
        <v>1</v>
      </c>
      <c r="I205" s="235"/>
      <c r="J205" s="236">
        <f>ROUND(I205*H205,2)</f>
        <v>0</v>
      </c>
      <c r="K205" s="232" t="s">
        <v>1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90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4399</v>
      </c>
    </row>
    <row r="206" s="2" customFormat="1" ht="21.75" customHeight="1">
      <c r="A206" s="40"/>
      <c r="B206" s="41"/>
      <c r="C206" s="230" t="s">
        <v>588</v>
      </c>
      <c r="D206" s="230" t="s">
        <v>204</v>
      </c>
      <c r="E206" s="231" t="s">
        <v>4400</v>
      </c>
      <c r="F206" s="232" t="s">
        <v>4401</v>
      </c>
      <c r="G206" s="233" t="s">
        <v>1085</v>
      </c>
      <c r="H206" s="234">
        <v>2</v>
      </c>
      <c r="I206" s="235"/>
      <c r="J206" s="236">
        <f>ROUND(I206*H206,2)</f>
        <v>0</v>
      </c>
      <c r="K206" s="232" t="s">
        <v>4402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90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4403</v>
      </c>
    </row>
    <row r="207" s="2" customFormat="1" ht="16.5" customHeight="1">
      <c r="A207" s="40"/>
      <c r="B207" s="41"/>
      <c r="C207" s="230" t="s">
        <v>593</v>
      </c>
      <c r="D207" s="230" t="s">
        <v>204</v>
      </c>
      <c r="E207" s="231" t="s">
        <v>4404</v>
      </c>
      <c r="F207" s="232" t="s">
        <v>4250</v>
      </c>
      <c r="G207" s="233" t="s">
        <v>1085</v>
      </c>
      <c r="H207" s="234">
        <v>1</v>
      </c>
      <c r="I207" s="235"/>
      <c r="J207" s="236">
        <f>ROUND(I207*H207,2)</f>
        <v>0</v>
      </c>
      <c r="K207" s="232" t="s">
        <v>1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317</v>
      </c>
      <c r="AT207" s="241" t="s">
        <v>204</v>
      </c>
      <c r="AU207" s="241" t="s">
        <v>90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4405</v>
      </c>
    </row>
    <row r="208" s="12" customFormat="1" ht="22.8" customHeight="1">
      <c r="A208" s="12"/>
      <c r="B208" s="214"/>
      <c r="C208" s="215"/>
      <c r="D208" s="216" t="s">
        <v>72</v>
      </c>
      <c r="E208" s="228" t="s">
        <v>4406</v>
      </c>
      <c r="F208" s="228" t="s">
        <v>4407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P209+P220+P229+P254</f>
        <v>0</v>
      </c>
      <c r="Q208" s="222"/>
      <c r="R208" s="223">
        <f>R209+R220+R229+R254</f>
        <v>0.66706488860000002</v>
      </c>
      <c r="S208" s="222"/>
      <c r="T208" s="224">
        <f>T209+T220+T229+T254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82</v>
      </c>
      <c r="AT208" s="226" t="s">
        <v>72</v>
      </c>
      <c r="AU208" s="226" t="s">
        <v>80</v>
      </c>
      <c r="AY208" s="225" t="s">
        <v>202</v>
      </c>
      <c r="BK208" s="227">
        <f>BK209+BK220+BK229+BK254</f>
        <v>0</v>
      </c>
    </row>
    <row r="209" s="12" customFormat="1" ht="20.88" customHeight="1">
      <c r="A209" s="12"/>
      <c r="B209" s="214"/>
      <c r="C209" s="215"/>
      <c r="D209" s="216" t="s">
        <v>72</v>
      </c>
      <c r="E209" s="228" t="s">
        <v>4408</v>
      </c>
      <c r="F209" s="228" t="s">
        <v>4409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SUM(P210:P219)</f>
        <v>0</v>
      </c>
      <c r="Q209" s="222"/>
      <c r="R209" s="223">
        <f>SUM(R210:R219)</f>
        <v>0.49090055999999999</v>
      </c>
      <c r="S209" s="222"/>
      <c r="T209" s="224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82</v>
      </c>
      <c r="AT209" s="226" t="s">
        <v>72</v>
      </c>
      <c r="AU209" s="226" t="s">
        <v>82</v>
      </c>
      <c r="AY209" s="225" t="s">
        <v>202</v>
      </c>
      <c r="BK209" s="227">
        <f>SUM(BK210:BK219)</f>
        <v>0</v>
      </c>
    </row>
    <row r="210" s="2" customFormat="1" ht="24.15" customHeight="1">
      <c r="A210" s="40"/>
      <c r="B210" s="41"/>
      <c r="C210" s="230" t="s">
        <v>602</v>
      </c>
      <c r="D210" s="230" t="s">
        <v>204</v>
      </c>
      <c r="E210" s="231" t="s">
        <v>4410</v>
      </c>
      <c r="F210" s="232" t="s">
        <v>4411</v>
      </c>
      <c r="G210" s="233" t="s">
        <v>844</v>
      </c>
      <c r="H210" s="234">
        <v>5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0.0030910960000000002</v>
      </c>
      <c r="R210" s="239">
        <f>Q210*H210</f>
        <v>0.015455480000000001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317</v>
      </c>
      <c r="AT210" s="241" t="s">
        <v>204</v>
      </c>
      <c r="AU210" s="241" t="s">
        <v>90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317</v>
      </c>
      <c r="BM210" s="241" t="s">
        <v>4412</v>
      </c>
    </row>
    <row r="211" s="2" customFormat="1" ht="24.15" customHeight="1">
      <c r="A211" s="40"/>
      <c r="B211" s="41"/>
      <c r="C211" s="230" t="s">
        <v>609</v>
      </c>
      <c r="D211" s="230" t="s">
        <v>204</v>
      </c>
      <c r="E211" s="231" t="s">
        <v>4413</v>
      </c>
      <c r="F211" s="232" t="s">
        <v>4414</v>
      </c>
      <c r="G211" s="233" t="s">
        <v>844</v>
      </c>
      <c r="H211" s="234">
        <v>40</v>
      </c>
      <c r="I211" s="235"/>
      <c r="J211" s="236">
        <f>ROUND(I211*H211,2)</f>
        <v>0</v>
      </c>
      <c r="K211" s="232" t="s">
        <v>208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0.0045059940000000001</v>
      </c>
      <c r="R211" s="239">
        <f>Q211*H211</f>
        <v>0.18023976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317</v>
      </c>
      <c r="AT211" s="241" t="s">
        <v>204</v>
      </c>
      <c r="AU211" s="241" t="s">
        <v>90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317</v>
      </c>
      <c r="BM211" s="241" t="s">
        <v>4415</v>
      </c>
    </row>
    <row r="212" s="2" customFormat="1" ht="24.15" customHeight="1">
      <c r="A212" s="40"/>
      <c r="B212" s="41"/>
      <c r="C212" s="230" t="s">
        <v>617</v>
      </c>
      <c r="D212" s="230" t="s">
        <v>204</v>
      </c>
      <c r="E212" s="231" t="s">
        <v>4416</v>
      </c>
      <c r="F212" s="232" t="s">
        <v>4417</v>
      </c>
      <c r="G212" s="233" t="s">
        <v>844</v>
      </c>
      <c r="H212" s="234">
        <v>20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0.00084230000000000004</v>
      </c>
      <c r="R212" s="239">
        <f>Q212*H212</f>
        <v>0.016846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317</v>
      </c>
      <c r="AT212" s="241" t="s">
        <v>204</v>
      </c>
      <c r="AU212" s="241" t="s">
        <v>90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317</v>
      </c>
      <c r="BM212" s="241" t="s">
        <v>4418</v>
      </c>
    </row>
    <row r="213" s="2" customFormat="1" ht="33" customHeight="1">
      <c r="A213" s="40"/>
      <c r="B213" s="41"/>
      <c r="C213" s="230" t="s">
        <v>632</v>
      </c>
      <c r="D213" s="230" t="s">
        <v>204</v>
      </c>
      <c r="E213" s="231" t="s">
        <v>4419</v>
      </c>
      <c r="F213" s="232" t="s">
        <v>4420</v>
      </c>
      <c r="G213" s="233" t="s">
        <v>844</v>
      </c>
      <c r="H213" s="234">
        <v>35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0.0011590999999999999</v>
      </c>
      <c r="R213" s="239">
        <f>Q213*H213</f>
        <v>0.0405685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90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4421</v>
      </c>
    </row>
    <row r="214" s="2" customFormat="1" ht="33" customHeight="1">
      <c r="A214" s="40"/>
      <c r="B214" s="41"/>
      <c r="C214" s="230" t="s">
        <v>638</v>
      </c>
      <c r="D214" s="230" t="s">
        <v>204</v>
      </c>
      <c r="E214" s="231" t="s">
        <v>4422</v>
      </c>
      <c r="F214" s="232" t="s">
        <v>4423</v>
      </c>
      <c r="G214" s="233" t="s">
        <v>844</v>
      </c>
      <c r="H214" s="234">
        <v>40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0.0014411999999999999</v>
      </c>
      <c r="R214" s="239">
        <f>Q214*H214</f>
        <v>0.057647999999999998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317</v>
      </c>
      <c r="AT214" s="241" t="s">
        <v>204</v>
      </c>
      <c r="AU214" s="241" t="s">
        <v>90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317</v>
      </c>
      <c r="BM214" s="241" t="s">
        <v>4424</v>
      </c>
    </row>
    <row r="215" s="2" customFormat="1" ht="33" customHeight="1">
      <c r="A215" s="40"/>
      <c r="B215" s="41"/>
      <c r="C215" s="230" t="s">
        <v>649</v>
      </c>
      <c r="D215" s="230" t="s">
        <v>204</v>
      </c>
      <c r="E215" s="231" t="s">
        <v>4425</v>
      </c>
      <c r="F215" s="232" t="s">
        <v>4426</v>
      </c>
      <c r="G215" s="233" t="s">
        <v>844</v>
      </c>
      <c r="H215" s="234">
        <v>10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0.0028100400000000002</v>
      </c>
      <c r="R215" s="239">
        <f>Q215*H215</f>
        <v>0.028100400000000001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90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4427</v>
      </c>
    </row>
    <row r="216" s="2" customFormat="1" ht="24.15" customHeight="1">
      <c r="A216" s="40"/>
      <c r="B216" s="41"/>
      <c r="C216" s="230" t="s">
        <v>653</v>
      </c>
      <c r="D216" s="230" t="s">
        <v>204</v>
      </c>
      <c r="E216" s="231" t="s">
        <v>4428</v>
      </c>
      <c r="F216" s="232" t="s">
        <v>4429</v>
      </c>
      <c r="G216" s="233" t="s">
        <v>844</v>
      </c>
      <c r="H216" s="234">
        <v>15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0.0036178</v>
      </c>
      <c r="R216" s="239">
        <f>Q216*H216</f>
        <v>0.054267000000000003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317</v>
      </c>
      <c r="AT216" s="241" t="s">
        <v>204</v>
      </c>
      <c r="AU216" s="241" t="s">
        <v>90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317</v>
      </c>
      <c r="BM216" s="241" t="s">
        <v>4430</v>
      </c>
    </row>
    <row r="217" s="2" customFormat="1" ht="33" customHeight="1">
      <c r="A217" s="40"/>
      <c r="B217" s="41"/>
      <c r="C217" s="230" t="s">
        <v>662</v>
      </c>
      <c r="D217" s="230" t="s">
        <v>204</v>
      </c>
      <c r="E217" s="231" t="s">
        <v>4431</v>
      </c>
      <c r="F217" s="232" t="s">
        <v>4432</v>
      </c>
      <c r="G217" s="233" t="s">
        <v>844</v>
      </c>
      <c r="H217" s="234">
        <v>25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0.000976972</v>
      </c>
      <c r="R217" s="239">
        <f>Q217*H217</f>
        <v>0.024424299999999999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317</v>
      </c>
      <c r="AT217" s="241" t="s">
        <v>204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4433</v>
      </c>
    </row>
    <row r="218" s="2" customFormat="1" ht="33" customHeight="1">
      <c r="A218" s="40"/>
      <c r="B218" s="41"/>
      <c r="C218" s="230" t="s">
        <v>670</v>
      </c>
      <c r="D218" s="230" t="s">
        <v>204</v>
      </c>
      <c r="E218" s="231" t="s">
        <v>4434</v>
      </c>
      <c r="F218" s="232" t="s">
        <v>4435</v>
      </c>
      <c r="G218" s="233" t="s">
        <v>844</v>
      </c>
      <c r="H218" s="234">
        <v>40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0.0012616000000000001</v>
      </c>
      <c r="R218" s="239">
        <f>Q218*H218</f>
        <v>0.050464000000000002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90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4436</v>
      </c>
    </row>
    <row r="219" s="2" customFormat="1" ht="33" customHeight="1">
      <c r="A219" s="40"/>
      <c r="B219" s="41"/>
      <c r="C219" s="230" t="s">
        <v>680</v>
      </c>
      <c r="D219" s="230" t="s">
        <v>204</v>
      </c>
      <c r="E219" s="231" t="s">
        <v>4437</v>
      </c>
      <c r="F219" s="232" t="s">
        <v>4438</v>
      </c>
      <c r="G219" s="233" t="s">
        <v>844</v>
      </c>
      <c r="H219" s="234">
        <v>15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0.001525808</v>
      </c>
      <c r="R219" s="239">
        <f>Q219*H219</f>
        <v>0.02288712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90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4439</v>
      </c>
    </row>
    <row r="220" s="12" customFormat="1" ht="20.88" customHeight="1">
      <c r="A220" s="12"/>
      <c r="B220" s="214"/>
      <c r="C220" s="215"/>
      <c r="D220" s="216" t="s">
        <v>72</v>
      </c>
      <c r="E220" s="228" t="s">
        <v>4440</v>
      </c>
      <c r="F220" s="228" t="s">
        <v>4441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SUM(P221:P228)</f>
        <v>0</v>
      </c>
      <c r="Q220" s="222"/>
      <c r="R220" s="223">
        <f>SUM(R221:R228)</f>
        <v>0</v>
      </c>
      <c r="S220" s="222"/>
      <c r="T220" s="224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82</v>
      </c>
      <c r="AT220" s="226" t="s">
        <v>72</v>
      </c>
      <c r="AU220" s="226" t="s">
        <v>82</v>
      </c>
      <c r="AY220" s="225" t="s">
        <v>202</v>
      </c>
      <c r="BK220" s="227">
        <f>SUM(BK221:BK228)</f>
        <v>0</v>
      </c>
    </row>
    <row r="221" s="2" customFormat="1" ht="33" customHeight="1">
      <c r="A221" s="40"/>
      <c r="B221" s="41"/>
      <c r="C221" s="230" t="s">
        <v>687</v>
      </c>
      <c r="D221" s="230" t="s">
        <v>204</v>
      </c>
      <c r="E221" s="231" t="s">
        <v>4442</v>
      </c>
      <c r="F221" s="232" t="s">
        <v>4443</v>
      </c>
      <c r="G221" s="233" t="s">
        <v>844</v>
      </c>
      <c r="H221" s="234">
        <v>20</v>
      </c>
      <c r="I221" s="235"/>
      <c r="J221" s="236">
        <f>ROUND(I221*H221,2)</f>
        <v>0</v>
      </c>
      <c r="K221" s="232" t="s">
        <v>4444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4445</v>
      </c>
    </row>
    <row r="222" s="2" customFormat="1" ht="33" customHeight="1">
      <c r="A222" s="40"/>
      <c r="B222" s="41"/>
      <c r="C222" s="230" t="s">
        <v>691</v>
      </c>
      <c r="D222" s="230" t="s">
        <v>204</v>
      </c>
      <c r="E222" s="231" t="s">
        <v>4446</v>
      </c>
      <c r="F222" s="232" t="s">
        <v>4447</v>
      </c>
      <c r="G222" s="233" t="s">
        <v>844</v>
      </c>
      <c r="H222" s="234">
        <v>35</v>
      </c>
      <c r="I222" s="235"/>
      <c r="J222" s="236">
        <f>ROUND(I222*H222,2)</f>
        <v>0</v>
      </c>
      <c r="K222" s="232" t="s">
        <v>4444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317</v>
      </c>
      <c r="AT222" s="241" t="s">
        <v>204</v>
      </c>
      <c r="AU222" s="241" t="s">
        <v>90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317</v>
      </c>
      <c r="BM222" s="241" t="s">
        <v>4448</v>
      </c>
    </row>
    <row r="223" s="2" customFormat="1" ht="33" customHeight="1">
      <c r="A223" s="40"/>
      <c r="B223" s="41"/>
      <c r="C223" s="230" t="s">
        <v>697</v>
      </c>
      <c r="D223" s="230" t="s">
        <v>204</v>
      </c>
      <c r="E223" s="231" t="s">
        <v>4449</v>
      </c>
      <c r="F223" s="232" t="s">
        <v>4450</v>
      </c>
      <c r="G223" s="233" t="s">
        <v>844</v>
      </c>
      <c r="H223" s="234">
        <v>40</v>
      </c>
      <c r="I223" s="235"/>
      <c r="J223" s="236">
        <f>ROUND(I223*H223,2)</f>
        <v>0</v>
      </c>
      <c r="K223" s="232" t="s">
        <v>4444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90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4451</v>
      </c>
    </row>
    <row r="224" s="2" customFormat="1" ht="33" customHeight="1">
      <c r="A224" s="40"/>
      <c r="B224" s="41"/>
      <c r="C224" s="230" t="s">
        <v>706</v>
      </c>
      <c r="D224" s="230" t="s">
        <v>204</v>
      </c>
      <c r="E224" s="231" t="s">
        <v>4452</v>
      </c>
      <c r="F224" s="232" t="s">
        <v>4453</v>
      </c>
      <c r="G224" s="233" t="s">
        <v>844</v>
      </c>
      <c r="H224" s="234">
        <v>10</v>
      </c>
      <c r="I224" s="235"/>
      <c r="J224" s="236">
        <f>ROUND(I224*H224,2)</f>
        <v>0</v>
      </c>
      <c r="K224" s="232" t="s">
        <v>4444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317</v>
      </c>
      <c r="AT224" s="241" t="s">
        <v>204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4454</v>
      </c>
    </row>
    <row r="225" s="2" customFormat="1" ht="33" customHeight="1">
      <c r="A225" s="40"/>
      <c r="B225" s="41"/>
      <c r="C225" s="230" t="s">
        <v>710</v>
      </c>
      <c r="D225" s="230" t="s">
        <v>204</v>
      </c>
      <c r="E225" s="231" t="s">
        <v>4455</v>
      </c>
      <c r="F225" s="232" t="s">
        <v>4456</v>
      </c>
      <c r="G225" s="233" t="s">
        <v>1</v>
      </c>
      <c r="H225" s="234">
        <v>25</v>
      </c>
      <c r="I225" s="235"/>
      <c r="J225" s="236">
        <f>ROUND(I225*H225,2)</f>
        <v>0</v>
      </c>
      <c r="K225" s="232" t="s">
        <v>4444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4457</v>
      </c>
    </row>
    <row r="226" s="2" customFormat="1" ht="33" customHeight="1">
      <c r="A226" s="40"/>
      <c r="B226" s="41"/>
      <c r="C226" s="230" t="s">
        <v>728</v>
      </c>
      <c r="D226" s="230" t="s">
        <v>204</v>
      </c>
      <c r="E226" s="231" t="s">
        <v>4458</v>
      </c>
      <c r="F226" s="232" t="s">
        <v>4459</v>
      </c>
      <c r="G226" s="233" t="s">
        <v>844</v>
      </c>
      <c r="H226" s="234">
        <v>40</v>
      </c>
      <c r="I226" s="235"/>
      <c r="J226" s="236">
        <f>ROUND(I226*H226,2)</f>
        <v>0</v>
      </c>
      <c r="K226" s="232" t="s">
        <v>4444</v>
      </c>
      <c r="L226" s="46"/>
      <c r="M226" s="237" t="s">
        <v>1</v>
      </c>
      <c r="N226" s="238" t="s">
        <v>38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317</v>
      </c>
      <c r="AT226" s="241" t="s">
        <v>204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317</v>
      </c>
      <c r="BM226" s="241" t="s">
        <v>4460</v>
      </c>
    </row>
    <row r="227" s="2" customFormat="1" ht="37.8" customHeight="1">
      <c r="A227" s="40"/>
      <c r="B227" s="41"/>
      <c r="C227" s="230" t="s">
        <v>743</v>
      </c>
      <c r="D227" s="230" t="s">
        <v>204</v>
      </c>
      <c r="E227" s="231" t="s">
        <v>4461</v>
      </c>
      <c r="F227" s="232" t="s">
        <v>4462</v>
      </c>
      <c r="G227" s="233" t="s">
        <v>844</v>
      </c>
      <c r="H227" s="234">
        <v>15</v>
      </c>
      <c r="I227" s="235"/>
      <c r="J227" s="236">
        <f>ROUND(I227*H227,2)</f>
        <v>0</v>
      </c>
      <c r="K227" s="232" t="s">
        <v>4444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4463</v>
      </c>
    </row>
    <row r="228" s="2" customFormat="1" ht="33" customHeight="1">
      <c r="A228" s="40"/>
      <c r="B228" s="41"/>
      <c r="C228" s="230" t="s">
        <v>747</v>
      </c>
      <c r="D228" s="230" t="s">
        <v>204</v>
      </c>
      <c r="E228" s="231" t="s">
        <v>4464</v>
      </c>
      <c r="F228" s="232" t="s">
        <v>4465</v>
      </c>
      <c r="G228" s="233" t="s">
        <v>844</v>
      </c>
      <c r="H228" s="234">
        <v>15</v>
      </c>
      <c r="I228" s="235"/>
      <c r="J228" s="236">
        <f>ROUND(I228*H228,2)</f>
        <v>0</v>
      </c>
      <c r="K228" s="232" t="s">
        <v>4444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317</v>
      </c>
      <c r="AT228" s="241" t="s">
        <v>204</v>
      </c>
      <c r="AU228" s="241" t="s">
        <v>90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317</v>
      </c>
      <c r="BM228" s="241" t="s">
        <v>4466</v>
      </c>
    </row>
    <row r="229" s="12" customFormat="1" ht="20.88" customHeight="1">
      <c r="A229" s="12"/>
      <c r="B229" s="214"/>
      <c r="C229" s="215"/>
      <c r="D229" s="216" t="s">
        <v>72</v>
      </c>
      <c r="E229" s="228" t="s">
        <v>4467</v>
      </c>
      <c r="F229" s="228" t="s">
        <v>4468</v>
      </c>
      <c r="G229" s="215"/>
      <c r="H229" s="215"/>
      <c r="I229" s="218"/>
      <c r="J229" s="229">
        <f>BK229</f>
        <v>0</v>
      </c>
      <c r="K229" s="215"/>
      <c r="L229" s="220"/>
      <c r="M229" s="221"/>
      <c r="N229" s="222"/>
      <c r="O229" s="222"/>
      <c r="P229" s="223">
        <f>SUM(P230:P253)</f>
        <v>0</v>
      </c>
      <c r="Q229" s="222"/>
      <c r="R229" s="223">
        <f>SUM(R230:R253)</f>
        <v>0.1761643286</v>
      </c>
      <c r="S229" s="222"/>
      <c r="T229" s="224">
        <f>SUM(T230:T253)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82</v>
      </c>
      <c r="AT229" s="226" t="s">
        <v>72</v>
      </c>
      <c r="AU229" s="226" t="s">
        <v>82</v>
      </c>
      <c r="AY229" s="225" t="s">
        <v>202</v>
      </c>
      <c r="BK229" s="227">
        <f>SUM(BK230:BK253)</f>
        <v>0</v>
      </c>
    </row>
    <row r="230" s="2" customFormat="1" ht="24.15" customHeight="1">
      <c r="A230" s="40"/>
      <c r="B230" s="41"/>
      <c r="C230" s="230" t="s">
        <v>761</v>
      </c>
      <c r="D230" s="230" t="s">
        <v>204</v>
      </c>
      <c r="E230" s="231" t="s">
        <v>4469</v>
      </c>
      <c r="F230" s="232" t="s">
        <v>4470</v>
      </c>
      <c r="G230" s="233" t="s">
        <v>466</v>
      </c>
      <c r="H230" s="234">
        <v>42</v>
      </c>
      <c r="I230" s="235"/>
      <c r="J230" s="236">
        <f>ROUND(I230*H230,2)</f>
        <v>0</v>
      </c>
      <c r="K230" s="232" t="s">
        <v>208</v>
      </c>
      <c r="L230" s="46"/>
      <c r="M230" s="237" t="s">
        <v>1</v>
      </c>
      <c r="N230" s="238" t="s">
        <v>38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317</v>
      </c>
      <c r="AT230" s="241" t="s">
        <v>204</v>
      </c>
      <c r="AU230" s="241" t="s">
        <v>90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317</v>
      </c>
      <c r="BM230" s="241" t="s">
        <v>4471</v>
      </c>
    </row>
    <row r="231" s="2" customFormat="1" ht="66.75" customHeight="1">
      <c r="A231" s="40"/>
      <c r="B231" s="41"/>
      <c r="C231" s="230" t="s">
        <v>807</v>
      </c>
      <c r="D231" s="230" t="s">
        <v>204</v>
      </c>
      <c r="E231" s="231" t="s">
        <v>4472</v>
      </c>
      <c r="F231" s="232" t="s">
        <v>4473</v>
      </c>
      <c r="G231" s="233" t="s">
        <v>1085</v>
      </c>
      <c r="H231" s="234">
        <v>1</v>
      </c>
      <c r="I231" s="235"/>
      <c r="J231" s="236">
        <f>ROUND(I231*H231,2)</f>
        <v>0</v>
      </c>
      <c r="K231" s="232" t="s">
        <v>4474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317</v>
      </c>
      <c r="AT231" s="241" t="s">
        <v>204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4475</v>
      </c>
    </row>
    <row r="232" s="2" customFormat="1" ht="44.25" customHeight="1">
      <c r="A232" s="40"/>
      <c r="B232" s="41"/>
      <c r="C232" s="230" t="s">
        <v>814</v>
      </c>
      <c r="D232" s="230" t="s">
        <v>204</v>
      </c>
      <c r="E232" s="231" t="s">
        <v>4476</v>
      </c>
      <c r="F232" s="232" t="s">
        <v>4477</v>
      </c>
      <c r="G232" s="233" t="s">
        <v>1085</v>
      </c>
      <c r="H232" s="234">
        <v>1</v>
      </c>
      <c r="I232" s="235"/>
      <c r="J232" s="236">
        <f>ROUND(I232*H232,2)</f>
        <v>0</v>
      </c>
      <c r="K232" s="232" t="s">
        <v>4478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4479</v>
      </c>
    </row>
    <row r="233" s="2" customFormat="1" ht="24.15" customHeight="1">
      <c r="A233" s="40"/>
      <c r="B233" s="41"/>
      <c r="C233" s="230" t="s">
        <v>930</v>
      </c>
      <c r="D233" s="230" t="s">
        <v>204</v>
      </c>
      <c r="E233" s="231" t="s">
        <v>4480</v>
      </c>
      <c r="F233" s="232" t="s">
        <v>4481</v>
      </c>
      <c r="G233" s="233" t="s">
        <v>1085</v>
      </c>
      <c r="H233" s="234">
        <v>18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0.00023913999999999999</v>
      </c>
      <c r="R233" s="239">
        <f>Q233*H233</f>
        <v>0.00430452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317</v>
      </c>
      <c r="AT233" s="241" t="s">
        <v>204</v>
      </c>
      <c r="AU233" s="241" t="s">
        <v>90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317</v>
      </c>
      <c r="BM233" s="241" t="s">
        <v>4482</v>
      </c>
    </row>
    <row r="234" s="2" customFormat="1" ht="66.75" customHeight="1">
      <c r="A234" s="40"/>
      <c r="B234" s="41"/>
      <c r="C234" s="230" t="s">
        <v>938</v>
      </c>
      <c r="D234" s="230" t="s">
        <v>204</v>
      </c>
      <c r="E234" s="231" t="s">
        <v>4483</v>
      </c>
      <c r="F234" s="232" t="s">
        <v>4484</v>
      </c>
      <c r="G234" s="233" t="s">
        <v>1085</v>
      </c>
      <c r="H234" s="234">
        <v>2</v>
      </c>
      <c r="I234" s="235"/>
      <c r="J234" s="236">
        <f>ROUND(I234*H234,2)</f>
        <v>0</v>
      </c>
      <c r="K234" s="232" t="s">
        <v>4485</v>
      </c>
      <c r="L234" s="46"/>
      <c r="M234" s="237" t="s">
        <v>1</v>
      </c>
      <c r="N234" s="238" t="s">
        <v>38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317</v>
      </c>
      <c r="AT234" s="241" t="s">
        <v>204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317</v>
      </c>
      <c r="BM234" s="241" t="s">
        <v>4486</v>
      </c>
    </row>
    <row r="235" s="2" customFormat="1" ht="37.8" customHeight="1">
      <c r="A235" s="40"/>
      <c r="B235" s="41"/>
      <c r="C235" s="230" t="s">
        <v>950</v>
      </c>
      <c r="D235" s="230" t="s">
        <v>204</v>
      </c>
      <c r="E235" s="231" t="s">
        <v>4487</v>
      </c>
      <c r="F235" s="232" t="s">
        <v>4488</v>
      </c>
      <c r="G235" s="233" t="s">
        <v>1085</v>
      </c>
      <c r="H235" s="234">
        <v>1</v>
      </c>
      <c r="I235" s="235"/>
      <c r="J235" s="236">
        <f>ROUND(I235*H235,2)</f>
        <v>0</v>
      </c>
      <c r="K235" s="232" t="s">
        <v>208</v>
      </c>
      <c r="L235" s="46"/>
      <c r="M235" s="237" t="s">
        <v>1</v>
      </c>
      <c r="N235" s="238" t="s">
        <v>38</v>
      </c>
      <c r="O235" s="93"/>
      <c r="P235" s="239">
        <f>O235*H235</f>
        <v>0</v>
      </c>
      <c r="Q235" s="239">
        <v>0.0018</v>
      </c>
      <c r="R235" s="239">
        <f>Q235*H235</f>
        <v>0.0018</v>
      </c>
      <c r="S235" s="239">
        <v>0</v>
      </c>
      <c r="T235" s="24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1" t="s">
        <v>317</v>
      </c>
      <c r="AT235" s="241" t="s">
        <v>204</v>
      </c>
      <c r="AU235" s="241" t="s">
        <v>90</v>
      </c>
      <c r="AY235" s="19" t="s">
        <v>202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80</v>
      </c>
      <c r="BK235" s="242">
        <f>ROUND(I235*H235,2)</f>
        <v>0</v>
      </c>
      <c r="BL235" s="19" t="s">
        <v>317</v>
      </c>
      <c r="BM235" s="241" t="s">
        <v>4489</v>
      </c>
    </row>
    <row r="236" s="2" customFormat="1" ht="76.35" customHeight="1">
      <c r="A236" s="40"/>
      <c r="B236" s="41"/>
      <c r="C236" s="230" t="s">
        <v>956</v>
      </c>
      <c r="D236" s="230" t="s">
        <v>204</v>
      </c>
      <c r="E236" s="231" t="s">
        <v>4490</v>
      </c>
      <c r="F236" s="232" t="s">
        <v>4491</v>
      </c>
      <c r="G236" s="233" t="s">
        <v>1085</v>
      </c>
      <c r="H236" s="234">
        <v>10</v>
      </c>
      <c r="I236" s="235"/>
      <c r="J236" s="236">
        <f>ROUND(I236*H236,2)</f>
        <v>0</v>
      </c>
      <c r="K236" s="232" t="s">
        <v>4492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0.0018</v>
      </c>
      <c r="R236" s="239">
        <f>Q236*H236</f>
        <v>0.017999999999999999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90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4493</v>
      </c>
    </row>
    <row r="237" s="2" customFormat="1" ht="24.15" customHeight="1">
      <c r="A237" s="40"/>
      <c r="B237" s="41"/>
      <c r="C237" s="230" t="s">
        <v>968</v>
      </c>
      <c r="D237" s="230" t="s">
        <v>204</v>
      </c>
      <c r="E237" s="231" t="s">
        <v>4494</v>
      </c>
      <c r="F237" s="232" t="s">
        <v>4495</v>
      </c>
      <c r="G237" s="233" t="s">
        <v>1085</v>
      </c>
      <c r="H237" s="234">
        <v>2</v>
      </c>
      <c r="I237" s="235"/>
      <c r="J237" s="236">
        <f>ROUND(I237*H237,2)</f>
        <v>0</v>
      </c>
      <c r="K237" s="232" t="s">
        <v>4496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0.0018</v>
      </c>
      <c r="R237" s="239">
        <f>Q237*H237</f>
        <v>0.0035999999999999999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4497</v>
      </c>
    </row>
    <row r="238" s="2" customFormat="1" ht="37.8" customHeight="1">
      <c r="A238" s="40"/>
      <c r="B238" s="41"/>
      <c r="C238" s="230" t="s">
        <v>972</v>
      </c>
      <c r="D238" s="230" t="s">
        <v>204</v>
      </c>
      <c r="E238" s="231" t="s">
        <v>4498</v>
      </c>
      <c r="F238" s="232" t="s">
        <v>4499</v>
      </c>
      <c r="G238" s="233" t="s">
        <v>1085</v>
      </c>
      <c r="H238" s="234">
        <v>4</v>
      </c>
      <c r="I238" s="235"/>
      <c r="J238" s="236">
        <f>ROUND(I238*H238,2)</f>
        <v>0</v>
      </c>
      <c r="K238" s="232" t="s">
        <v>4500</v>
      </c>
      <c r="L238" s="46"/>
      <c r="M238" s="237" t="s">
        <v>1</v>
      </c>
      <c r="N238" s="238" t="s">
        <v>38</v>
      </c>
      <c r="O238" s="93"/>
      <c r="P238" s="239">
        <f>O238*H238</f>
        <v>0</v>
      </c>
      <c r="Q238" s="239">
        <v>0.0018400000000000001</v>
      </c>
      <c r="R238" s="239">
        <f>Q238*H238</f>
        <v>0.0073600000000000002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317</v>
      </c>
      <c r="AT238" s="241" t="s">
        <v>204</v>
      </c>
      <c r="AU238" s="241" t="s">
        <v>90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317</v>
      </c>
      <c r="BM238" s="241" t="s">
        <v>4501</v>
      </c>
    </row>
    <row r="239" s="2" customFormat="1" ht="24.15" customHeight="1">
      <c r="A239" s="40"/>
      <c r="B239" s="41"/>
      <c r="C239" s="230" t="s">
        <v>977</v>
      </c>
      <c r="D239" s="230" t="s">
        <v>204</v>
      </c>
      <c r="E239" s="231" t="s">
        <v>4502</v>
      </c>
      <c r="F239" s="232" t="s">
        <v>4503</v>
      </c>
      <c r="G239" s="233" t="s">
        <v>2864</v>
      </c>
      <c r="H239" s="234">
        <v>2</v>
      </c>
      <c r="I239" s="235"/>
      <c r="J239" s="236">
        <f>ROUND(I239*H239,2)</f>
        <v>0</v>
      </c>
      <c r="K239" s="232" t="s">
        <v>208</v>
      </c>
      <c r="L239" s="46"/>
      <c r="M239" s="237" t="s">
        <v>1</v>
      </c>
      <c r="N239" s="238" t="s">
        <v>38</v>
      </c>
      <c r="O239" s="93"/>
      <c r="P239" s="239">
        <f>O239*H239</f>
        <v>0</v>
      </c>
      <c r="Q239" s="239">
        <v>0.029195570000000001</v>
      </c>
      <c r="R239" s="239">
        <f>Q239*H239</f>
        <v>0.058391140000000001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317</v>
      </c>
      <c r="AT239" s="241" t="s">
        <v>204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317</v>
      </c>
      <c r="BM239" s="241" t="s">
        <v>4504</v>
      </c>
    </row>
    <row r="240" s="2" customFormat="1" ht="21.75" customHeight="1">
      <c r="A240" s="40"/>
      <c r="B240" s="41"/>
      <c r="C240" s="230" t="s">
        <v>981</v>
      </c>
      <c r="D240" s="230" t="s">
        <v>204</v>
      </c>
      <c r="E240" s="231" t="s">
        <v>4505</v>
      </c>
      <c r="F240" s="232" t="s">
        <v>4506</v>
      </c>
      <c r="G240" s="233" t="s">
        <v>466</v>
      </c>
      <c r="H240" s="234">
        <v>1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0.00012557000000000001</v>
      </c>
      <c r="R240" s="239">
        <f>Q240*H240</f>
        <v>0.00012557000000000001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317</v>
      </c>
      <c r="AT240" s="241" t="s">
        <v>204</v>
      </c>
      <c r="AU240" s="241" t="s">
        <v>90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317</v>
      </c>
      <c r="BM240" s="241" t="s">
        <v>4507</v>
      </c>
    </row>
    <row r="241" s="2" customFormat="1" ht="16.5" customHeight="1">
      <c r="A241" s="40"/>
      <c r="B241" s="41"/>
      <c r="C241" s="230" t="s">
        <v>986</v>
      </c>
      <c r="D241" s="230" t="s">
        <v>204</v>
      </c>
      <c r="E241" s="231" t="s">
        <v>4508</v>
      </c>
      <c r="F241" s="232" t="s">
        <v>4509</v>
      </c>
      <c r="G241" s="233" t="s">
        <v>466</v>
      </c>
      <c r="H241" s="234">
        <v>6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0.00071957</v>
      </c>
      <c r="R241" s="239">
        <f>Q241*H241</f>
        <v>0.0043174199999999998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4510</v>
      </c>
    </row>
    <row r="242" s="2" customFormat="1" ht="16.5" customHeight="1">
      <c r="A242" s="40"/>
      <c r="B242" s="41"/>
      <c r="C242" s="230" t="s">
        <v>989</v>
      </c>
      <c r="D242" s="230" t="s">
        <v>204</v>
      </c>
      <c r="E242" s="231" t="s">
        <v>4511</v>
      </c>
      <c r="F242" s="232" t="s">
        <v>4512</v>
      </c>
      <c r="G242" s="233" t="s">
        <v>466</v>
      </c>
      <c r="H242" s="234">
        <v>1</v>
      </c>
      <c r="I242" s="235"/>
      <c r="J242" s="236">
        <f>ROUND(I242*H242,2)</f>
        <v>0</v>
      </c>
      <c r="K242" s="232" t="s">
        <v>208</v>
      </c>
      <c r="L242" s="46"/>
      <c r="M242" s="237" t="s">
        <v>1</v>
      </c>
      <c r="N242" s="238" t="s">
        <v>38</v>
      </c>
      <c r="O242" s="93"/>
      <c r="P242" s="239">
        <f>O242*H242</f>
        <v>0</v>
      </c>
      <c r="Q242" s="239">
        <v>0.0013195699999999999</v>
      </c>
      <c r="R242" s="239">
        <f>Q242*H242</f>
        <v>0.0013195699999999999</v>
      </c>
      <c r="S242" s="239">
        <v>0</v>
      </c>
      <c r="T242" s="24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1" t="s">
        <v>317</v>
      </c>
      <c r="AT242" s="241" t="s">
        <v>204</v>
      </c>
      <c r="AU242" s="241" t="s">
        <v>90</v>
      </c>
      <c r="AY242" s="19" t="s">
        <v>202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80</v>
      </c>
      <c r="BK242" s="242">
        <f>ROUND(I242*H242,2)</f>
        <v>0</v>
      </c>
      <c r="BL242" s="19" t="s">
        <v>317</v>
      </c>
      <c r="BM242" s="241" t="s">
        <v>4513</v>
      </c>
    </row>
    <row r="243" s="2" customFormat="1" ht="16.5" customHeight="1">
      <c r="A243" s="40"/>
      <c r="B243" s="41"/>
      <c r="C243" s="230" t="s">
        <v>996</v>
      </c>
      <c r="D243" s="230" t="s">
        <v>204</v>
      </c>
      <c r="E243" s="231" t="s">
        <v>4514</v>
      </c>
      <c r="F243" s="232" t="s">
        <v>4515</v>
      </c>
      <c r="G243" s="233" t="s">
        <v>466</v>
      </c>
      <c r="H243" s="234">
        <v>4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0.0026195699999999999</v>
      </c>
      <c r="R243" s="239">
        <f>Q243*H243</f>
        <v>0.01047828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317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317</v>
      </c>
      <c r="BM243" s="241" t="s">
        <v>4516</v>
      </c>
    </row>
    <row r="244" s="2" customFormat="1" ht="24.15" customHeight="1">
      <c r="A244" s="40"/>
      <c r="B244" s="41"/>
      <c r="C244" s="230" t="s">
        <v>1004</v>
      </c>
      <c r="D244" s="230" t="s">
        <v>204</v>
      </c>
      <c r="E244" s="231" t="s">
        <v>4517</v>
      </c>
      <c r="F244" s="232" t="s">
        <v>4518</v>
      </c>
      <c r="G244" s="233" t="s">
        <v>466</v>
      </c>
      <c r="H244" s="234">
        <v>1</v>
      </c>
      <c r="I244" s="235"/>
      <c r="J244" s="236">
        <f>ROUND(I244*H244,2)</f>
        <v>0</v>
      </c>
      <c r="K244" s="232" t="s">
        <v>208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0.00075956999999999999</v>
      </c>
      <c r="R244" s="239">
        <f>Q244*H244</f>
        <v>0.00075956999999999999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317</v>
      </c>
      <c r="AT244" s="241" t="s">
        <v>204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317</v>
      </c>
      <c r="BM244" s="241" t="s">
        <v>4519</v>
      </c>
    </row>
    <row r="245" s="2" customFormat="1" ht="21.75" customHeight="1">
      <c r="A245" s="40"/>
      <c r="B245" s="41"/>
      <c r="C245" s="230" t="s">
        <v>1009</v>
      </c>
      <c r="D245" s="230" t="s">
        <v>204</v>
      </c>
      <c r="E245" s="231" t="s">
        <v>4520</v>
      </c>
      <c r="F245" s="232" t="s">
        <v>4521</v>
      </c>
      <c r="G245" s="233" t="s">
        <v>466</v>
      </c>
      <c r="H245" s="234">
        <v>1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0.0034695699999999999</v>
      </c>
      <c r="R245" s="239">
        <f>Q245*H245</f>
        <v>0.0034695699999999999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317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317</v>
      </c>
      <c r="BM245" s="241" t="s">
        <v>4522</v>
      </c>
    </row>
    <row r="246" s="2" customFormat="1" ht="21.75" customHeight="1">
      <c r="A246" s="40"/>
      <c r="B246" s="41"/>
      <c r="C246" s="230" t="s">
        <v>1014</v>
      </c>
      <c r="D246" s="230" t="s">
        <v>204</v>
      </c>
      <c r="E246" s="231" t="s">
        <v>4523</v>
      </c>
      <c r="F246" s="232" t="s">
        <v>4524</v>
      </c>
      <c r="G246" s="233" t="s">
        <v>466</v>
      </c>
      <c r="H246" s="234">
        <v>1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0.00107957</v>
      </c>
      <c r="R246" s="239">
        <f>Q246*H246</f>
        <v>0.00107957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317</v>
      </c>
      <c r="AT246" s="241" t="s">
        <v>204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317</v>
      </c>
      <c r="BM246" s="241" t="s">
        <v>4525</v>
      </c>
    </row>
    <row r="247" s="2" customFormat="1" ht="21.75" customHeight="1">
      <c r="A247" s="40"/>
      <c r="B247" s="41"/>
      <c r="C247" s="230" t="s">
        <v>1020</v>
      </c>
      <c r="D247" s="230" t="s">
        <v>204</v>
      </c>
      <c r="E247" s="231" t="s">
        <v>4526</v>
      </c>
      <c r="F247" s="232" t="s">
        <v>4527</v>
      </c>
      <c r="G247" s="233" t="s">
        <v>466</v>
      </c>
      <c r="H247" s="234">
        <v>1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0.00030957000000000001</v>
      </c>
      <c r="R247" s="239">
        <f>Q247*H247</f>
        <v>0.00030957000000000001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317</v>
      </c>
      <c r="AT247" s="241" t="s">
        <v>204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317</v>
      </c>
      <c r="BM247" s="241" t="s">
        <v>4528</v>
      </c>
    </row>
    <row r="248" s="2" customFormat="1" ht="16.5" customHeight="1">
      <c r="A248" s="40"/>
      <c r="B248" s="41"/>
      <c r="C248" s="230" t="s">
        <v>1024</v>
      </c>
      <c r="D248" s="230" t="s">
        <v>204</v>
      </c>
      <c r="E248" s="231" t="s">
        <v>4529</v>
      </c>
      <c r="F248" s="232" t="s">
        <v>4530</v>
      </c>
      <c r="G248" s="233" t="s">
        <v>466</v>
      </c>
      <c r="H248" s="234">
        <v>2</v>
      </c>
      <c r="I248" s="235"/>
      <c r="J248" s="236">
        <f>ROUND(I248*H248,2)</f>
        <v>0</v>
      </c>
      <c r="K248" s="232" t="s">
        <v>208</v>
      </c>
      <c r="L248" s="46"/>
      <c r="M248" s="237" t="s">
        <v>1</v>
      </c>
      <c r="N248" s="238" t="s">
        <v>38</v>
      </c>
      <c r="O248" s="93"/>
      <c r="P248" s="239">
        <f>O248*H248</f>
        <v>0</v>
      </c>
      <c r="Q248" s="239">
        <v>0.0004062688</v>
      </c>
      <c r="R248" s="239">
        <f>Q248*H248</f>
        <v>0.00081253759999999999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317</v>
      </c>
      <c r="AT248" s="241" t="s">
        <v>204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317</v>
      </c>
      <c r="BM248" s="241" t="s">
        <v>4531</v>
      </c>
    </row>
    <row r="249" s="2" customFormat="1" ht="24.15" customHeight="1">
      <c r="A249" s="40"/>
      <c r="B249" s="41"/>
      <c r="C249" s="230" t="s">
        <v>1026</v>
      </c>
      <c r="D249" s="230" t="s">
        <v>204</v>
      </c>
      <c r="E249" s="231" t="s">
        <v>4532</v>
      </c>
      <c r="F249" s="232" t="s">
        <v>4533</v>
      </c>
      <c r="G249" s="233" t="s">
        <v>466</v>
      </c>
      <c r="H249" s="234">
        <v>2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0.00051957000000000001</v>
      </c>
      <c r="R249" s="239">
        <f>Q249*H249</f>
        <v>0.00103914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317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317</v>
      </c>
      <c r="BM249" s="241" t="s">
        <v>4534</v>
      </c>
    </row>
    <row r="250" s="2" customFormat="1" ht="24.15" customHeight="1">
      <c r="A250" s="40"/>
      <c r="B250" s="41"/>
      <c r="C250" s="230" t="s">
        <v>1031</v>
      </c>
      <c r="D250" s="230" t="s">
        <v>204</v>
      </c>
      <c r="E250" s="231" t="s">
        <v>4535</v>
      </c>
      <c r="F250" s="232" t="s">
        <v>4536</v>
      </c>
      <c r="G250" s="233" t="s">
        <v>466</v>
      </c>
      <c r="H250" s="234">
        <v>5</v>
      </c>
      <c r="I250" s="235"/>
      <c r="J250" s="236">
        <f>ROUND(I250*H250,2)</f>
        <v>0</v>
      </c>
      <c r="K250" s="232" t="s">
        <v>208</v>
      </c>
      <c r="L250" s="46"/>
      <c r="M250" s="237" t="s">
        <v>1</v>
      </c>
      <c r="N250" s="238" t="s">
        <v>38</v>
      </c>
      <c r="O250" s="93"/>
      <c r="P250" s="239">
        <f>O250*H250</f>
        <v>0</v>
      </c>
      <c r="Q250" s="239">
        <v>0.00021956999999999999</v>
      </c>
      <c r="R250" s="239">
        <f>Q250*H250</f>
        <v>0.00109785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317</v>
      </c>
      <c r="AT250" s="241" t="s">
        <v>204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4537</v>
      </c>
    </row>
    <row r="251" s="2" customFormat="1" ht="24.15" customHeight="1">
      <c r="A251" s="40"/>
      <c r="B251" s="41"/>
      <c r="C251" s="230" t="s">
        <v>1037</v>
      </c>
      <c r="D251" s="230" t="s">
        <v>204</v>
      </c>
      <c r="E251" s="231" t="s">
        <v>4538</v>
      </c>
      <c r="F251" s="232" t="s">
        <v>4539</v>
      </c>
      <c r="G251" s="233" t="s">
        <v>466</v>
      </c>
      <c r="H251" s="234">
        <v>1</v>
      </c>
      <c r="I251" s="235"/>
      <c r="J251" s="236">
        <f>ROUND(I251*H251,2)</f>
        <v>0</v>
      </c>
      <c r="K251" s="232" t="s">
        <v>208</v>
      </c>
      <c r="L251" s="46"/>
      <c r="M251" s="237" t="s">
        <v>1</v>
      </c>
      <c r="N251" s="238" t="s">
        <v>38</v>
      </c>
      <c r="O251" s="93"/>
      <c r="P251" s="239">
        <f>O251*H251</f>
        <v>0</v>
      </c>
      <c r="Q251" s="239">
        <v>0.00049956999999999996</v>
      </c>
      <c r="R251" s="239">
        <f>Q251*H251</f>
        <v>0.00049956999999999996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317</v>
      </c>
      <c r="AT251" s="241" t="s">
        <v>204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317</v>
      </c>
      <c r="BM251" s="241" t="s">
        <v>4540</v>
      </c>
    </row>
    <row r="252" s="2" customFormat="1" ht="24.15" customHeight="1">
      <c r="A252" s="40"/>
      <c r="B252" s="41"/>
      <c r="C252" s="230" t="s">
        <v>1041</v>
      </c>
      <c r="D252" s="230" t="s">
        <v>204</v>
      </c>
      <c r="E252" s="231" t="s">
        <v>4541</v>
      </c>
      <c r="F252" s="232" t="s">
        <v>4542</v>
      </c>
      <c r="G252" s="233" t="s">
        <v>466</v>
      </c>
      <c r="H252" s="234">
        <v>1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0.021058541</v>
      </c>
      <c r="R252" s="239">
        <f>Q252*H252</f>
        <v>0.021058541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317</v>
      </c>
      <c r="AT252" s="241" t="s">
        <v>204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317</v>
      </c>
      <c r="BM252" s="241" t="s">
        <v>4543</v>
      </c>
    </row>
    <row r="253" s="2" customFormat="1" ht="24.15" customHeight="1">
      <c r="A253" s="40"/>
      <c r="B253" s="41"/>
      <c r="C253" s="230" t="s">
        <v>1046</v>
      </c>
      <c r="D253" s="230" t="s">
        <v>204</v>
      </c>
      <c r="E253" s="231" t="s">
        <v>4544</v>
      </c>
      <c r="F253" s="232" t="s">
        <v>4545</v>
      </c>
      <c r="G253" s="233" t="s">
        <v>2864</v>
      </c>
      <c r="H253" s="234">
        <v>1</v>
      </c>
      <c r="I253" s="235"/>
      <c r="J253" s="236">
        <f>ROUND(I253*H253,2)</f>
        <v>0</v>
      </c>
      <c r="K253" s="232" t="s">
        <v>208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0.036341909999999998</v>
      </c>
      <c r="R253" s="239">
        <f>Q253*H253</f>
        <v>0.036341909999999998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317</v>
      </c>
      <c r="AT253" s="241" t="s">
        <v>204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317</v>
      </c>
      <c r="BM253" s="241" t="s">
        <v>4546</v>
      </c>
    </row>
    <row r="254" s="12" customFormat="1" ht="20.88" customHeight="1">
      <c r="A254" s="12"/>
      <c r="B254" s="214"/>
      <c r="C254" s="215"/>
      <c r="D254" s="216" t="s">
        <v>72</v>
      </c>
      <c r="E254" s="228" t="s">
        <v>4547</v>
      </c>
      <c r="F254" s="228" t="s">
        <v>4548</v>
      </c>
      <c r="G254" s="215"/>
      <c r="H254" s="215"/>
      <c r="I254" s="218"/>
      <c r="J254" s="229">
        <f>BK254</f>
        <v>0</v>
      </c>
      <c r="K254" s="215"/>
      <c r="L254" s="220"/>
      <c r="M254" s="221"/>
      <c r="N254" s="222"/>
      <c r="O254" s="222"/>
      <c r="P254" s="223">
        <f>SUM(P255:P262)</f>
        <v>0</v>
      </c>
      <c r="Q254" s="222"/>
      <c r="R254" s="223">
        <f>SUM(R255:R262)</f>
        <v>0</v>
      </c>
      <c r="S254" s="222"/>
      <c r="T254" s="224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82</v>
      </c>
      <c r="AT254" s="226" t="s">
        <v>72</v>
      </c>
      <c r="AU254" s="226" t="s">
        <v>82</v>
      </c>
      <c r="AY254" s="225" t="s">
        <v>202</v>
      </c>
      <c r="BK254" s="227">
        <f>SUM(BK255:BK262)</f>
        <v>0</v>
      </c>
    </row>
    <row r="255" s="2" customFormat="1" ht="44.25" customHeight="1">
      <c r="A255" s="40"/>
      <c r="B255" s="41"/>
      <c r="C255" s="230" t="s">
        <v>1050</v>
      </c>
      <c r="D255" s="230" t="s">
        <v>204</v>
      </c>
      <c r="E255" s="231" t="s">
        <v>4549</v>
      </c>
      <c r="F255" s="232" t="s">
        <v>4550</v>
      </c>
      <c r="G255" s="233" t="s">
        <v>2365</v>
      </c>
      <c r="H255" s="301"/>
      <c r="I255" s="235"/>
      <c r="J255" s="236">
        <f>ROUND(I255*H255,2)</f>
        <v>0</v>
      </c>
      <c r="K255" s="232" t="s">
        <v>208</v>
      </c>
      <c r="L255" s="46"/>
      <c r="M255" s="237" t="s">
        <v>1</v>
      </c>
      <c r="N255" s="238" t="s">
        <v>38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317</v>
      </c>
      <c r="AT255" s="241" t="s">
        <v>204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317</v>
      </c>
      <c r="BM255" s="241" t="s">
        <v>4551</v>
      </c>
    </row>
    <row r="256" s="2" customFormat="1" ht="16.5" customHeight="1">
      <c r="A256" s="40"/>
      <c r="B256" s="41"/>
      <c r="C256" s="230" t="s">
        <v>1055</v>
      </c>
      <c r="D256" s="230" t="s">
        <v>204</v>
      </c>
      <c r="E256" s="231" t="s">
        <v>4552</v>
      </c>
      <c r="F256" s="232" t="s">
        <v>4388</v>
      </c>
      <c r="G256" s="233" t="s">
        <v>1085</v>
      </c>
      <c r="H256" s="234">
        <v>1</v>
      </c>
      <c r="I256" s="235"/>
      <c r="J256" s="236">
        <f>ROUND(I256*H256,2)</f>
        <v>0</v>
      </c>
      <c r="K256" s="232" t="s">
        <v>1</v>
      </c>
      <c r="L256" s="46"/>
      <c r="M256" s="237" t="s">
        <v>1</v>
      </c>
      <c r="N256" s="238" t="s">
        <v>38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317</v>
      </c>
      <c r="AT256" s="241" t="s">
        <v>204</v>
      </c>
      <c r="AU256" s="241" t="s">
        <v>90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317</v>
      </c>
      <c r="BM256" s="241" t="s">
        <v>4553</v>
      </c>
    </row>
    <row r="257" s="2" customFormat="1" ht="16.5" customHeight="1">
      <c r="A257" s="40"/>
      <c r="B257" s="41"/>
      <c r="C257" s="230" t="s">
        <v>1060</v>
      </c>
      <c r="D257" s="230" t="s">
        <v>204</v>
      </c>
      <c r="E257" s="231" t="s">
        <v>4554</v>
      </c>
      <c r="F257" s="232" t="s">
        <v>4250</v>
      </c>
      <c r="G257" s="233" t="s">
        <v>1085</v>
      </c>
      <c r="H257" s="234">
        <v>1</v>
      </c>
      <c r="I257" s="235"/>
      <c r="J257" s="236">
        <f>ROUND(I257*H257,2)</f>
        <v>0</v>
      </c>
      <c r="K257" s="232" t="s">
        <v>1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317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317</v>
      </c>
      <c r="BM257" s="241" t="s">
        <v>4555</v>
      </c>
    </row>
    <row r="258" s="2" customFormat="1" ht="16.5" customHeight="1">
      <c r="A258" s="40"/>
      <c r="B258" s="41"/>
      <c r="C258" s="230" t="s">
        <v>1065</v>
      </c>
      <c r="D258" s="230" t="s">
        <v>204</v>
      </c>
      <c r="E258" s="231" t="s">
        <v>4556</v>
      </c>
      <c r="F258" s="232" t="s">
        <v>3817</v>
      </c>
      <c r="G258" s="233" t="s">
        <v>2365</v>
      </c>
      <c r="H258" s="301"/>
      <c r="I258" s="235"/>
      <c r="J258" s="236">
        <f>ROUND(I258*H258,2)</f>
        <v>0</v>
      </c>
      <c r="K258" s="232" t="s">
        <v>1</v>
      </c>
      <c r="L258" s="46"/>
      <c r="M258" s="237" t="s">
        <v>1</v>
      </c>
      <c r="N258" s="238" t="s">
        <v>38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317</v>
      </c>
      <c r="AT258" s="241" t="s">
        <v>204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317</v>
      </c>
      <c r="BM258" s="241" t="s">
        <v>4557</v>
      </c>
    </row>
    <row r="259" s="2" customFormat="1" ht="16.5" customHeight="1">
      <c r="A259" s="40"/>
      <c r="B259" s="41"/>
      <c r="C259" s="230" t="s">
        <v>1069</v>
      </c>
      <c r="D259" s="230" t="s">
        <v>204</v>
      </c>
      <c r="E259" s="231" t="s">
        <v>4558</v>
      </c>
      <c r="F259" s="232" t="s">
        <v>4559</v>
      </c>
      <c r="G259" s="233" t="s">
        <v>1085</v>
      </c>
      <c r="H259" s="234">
        <v>1</v>
      </c>
      <c r="I259" s="235"/>
      <c r="J259" s="236">
        <f>ROUND(I259*H259,2)</f>
        <v>0</v>
      </c>
      <c r="K259" s="232" t="s">
        <v>1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317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4560</v>
      </c>
    </row>
    <row r="260" s="2" customFormat="1" ht="24.15" customHeight="1">
      <c r="A260" s="40"/>
      <c r="B260" s="41"/>
      <c r="C260" s="230" t="s">
        <v>1073</v>
      </c>
      <c r="D260" s="230" t="s">
        <v>204</v>
      </c>
      <c r="E260" s="231" t="s">
        <v>4561</v>
      </c>
      <c r="F260" s="232" t="s">
        <v>4245</v>
      </c>
      <c r="G260" s="233" t="s">
        <v>1085</v>
      </c>
      <c r="H260" s="234">
        <v>1</v>
      </c>
      <c r="I260" s="235"/>
      <c r="J260" s="236">
        <f>ROUND(I260*H260,2)</f>
        <v>0</v>
      </c>
      <c r="K260" s="232" t="s">
        <v>1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317</v>
      </c>
      <c r="AT260" s="241" t="s">
        <v>204</v>
      </c>
      <c r="AU260" s="241" t="s">
        <v>90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317</v>
      </c>
      <c r="BM260" s="241" t="s">
        <v>4562</v>
      </c>
    </row>
    <row r="261" s="2" customFormat="1" ht="16.5" customHeight="1">
      <c r="A261" s="40"/>
      <c r="B261" s="41"/>
      <c r="C261" s="230" t="s">
        <v>1078</v>
      </c>
      <c r="D261" s="230" t="s">
        <v>204</v>
      </c>
      <c r="E261" s="231" t="s">
        <v>4563</v>
      </c>
      <c r="F261" s="232" t="s">
        <v>4564</v>
      </c>
      <c r="G261" s="233" t="s">
        <v>1085</v>
      </c>
      <c r="H261" s="234">
        <v>1</v>
      </c>
      <c r="I261" s="235"/>
      <c r="J261" s="236">
        <f>ROUND(I261*H261,2)</f>
        <v>0</v>
      </c>
      <c r="K261" s="232" t="s">
        <v>1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317</v>
      </c>
      <c r="AT261" s="241" t="s">
        <v>204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317</v>
      </c>
      <c r="BM261" s="241" t="s">
        <v>4565</v>
      </c>
    </row>
    <row r="262" s="2" customFormat="1" ht="16.5" customHeight="1">
      <c r="A262" s="40"/>
      <c r="B262" s="41"/>
      <c r="C262" s="230" t="s">
        <v>1082</v>
      </c>
      <c r="D262" s="230" t="s">
        <v>204</v>
      </c>
      <c r="E262" s="231" t="s">
        <v>4566</v>
      </c>
      <c r="F262" s="232" t="s">
        <v>4567</v>
      </c>
      <c r="G262" s="233" t="s">
        <v>1085</v>
      </c>
      <c r="H262" s="234">
        <v>1</v>
      </c>
      <c r="I262" s="235"/>
      <c r="J262" s="236">
        <f>ROUND(I262*H262,2)</f>
        <v>0</v>
      </c>
      <c r="K262" s="232" t="s">
        <v>1</v>
      </c>
      <c r="L262" s="46"/>
      <c r="M262" s="307" t="s">
        <v>1</v>
      </c>
      <c r="N262" s="308" t="s">
        <v>38</v>
      </c>
      <c r="O262" s="304"/>
      <c r="P262" s="309">
        <f>O262*H262</f>
        <v>0</v>
      </c>
      <c r="Q262" s="309">
        <v>0</v>
      </c>
      <c r="R262" s="309">
        <f>Q262*H262</f>
        <v>0</v>
      </c>
      <c r="S262" s="309">
        <v>0</v>
      </c>
      <c r="T262" s="31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317</v>
      </c>
      <c r="AT262" s="241" t="s">
        <v>204</v>
      </c>
      <c r="AU262" s="241" t="s">
        <v>90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317</v>
      </c>
      <c r="BM262" s="241" t="s">
        <v>4568</v>
      </c>
    </row>
    <row r="263" s="2" customFormat="1" ht="6.96" customHeight="1">
      <c r="A263" s="40"/>
      <c r="B263" s="68"/>
      <c r="C263" s="69"/>
      <c r="D263" s="69"/>
      <c r="E263" s="69"/>
      <c r="F263" s="69"/>
      <c r="G263" s="69"/>
      <c r="H263" s="69"/>
      <c r="I263" s="69"/>
      <c r="J263" s="69"/>
      <c r="K263" s="69"/>
      <c r="L263" s="46"/>
      <c r="M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</sheetData>
  <sheetProtection sheet="1" autoFilter="0" formatColumns="0" formatRows="0" objects="1" scenarios="1" spinCount="100000" saltValue="rQqbrI8zBZv/UGD4j8Up7zLl72e83hs7xtXVyZLoIcXC2WOccv0l33uWuL1sRGpWTEUu3gZPhivNfz99YB89qA==" hashValue="2L5r5DON2raN6nrisTeeRwwVYXSs9nda/cn8ODSMNUHozkQsUGNn6F70Aosn0eixTnVczeG9JZJ3UYSkLyh+VA==" algorithmName="SHA-512" password="CC35"/>
  <autoFilter ref="C139:K2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4569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ROUND((SUM(BE137:BE197)),  2)</f>
        <v>0</v>
      </c>
      <c r="G37" s="40"/>
      <c r="H37" s="40"/>
      <c r="I37" s="167">
        <v>0.20999999999999999</v>
      </c>
      <c r="J37" s="166">
        <f>ROUND(((SUM(BE137:BE197))*I37),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ROUND((SUM(BF137:BF197)),  2)</f>
        <v>0</v>
      </c>
      <c r="G38" s="40"/>
      <c r="H38" s="40"/>
      <c r="I38" s="167">
        <v>0.14999999999999999</v>
      </c>
      <c r="J38" s="166">
        <f>ROUND(((SUM(BF137:BF197))*I38),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ROUND((SUM(BG137:BG197)),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ROUND((SUM(BH137:BH197)),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ROUND((SUM(BI137:BI197)),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D.1.4.E - SO 02 -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3683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4203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4204</v>
      </c>
      <c r="E103" s="200"/>
      <c r="F103" s="200"/>
      <c r="G103" s="200"/>
      <c r="H103" s="200"/>
      <c r="I103" s="200"/>
      <c r="J103" s="201">
        <f>J140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4205</v>
      </c>
      <c r="E104" s="200"/>
      <c r="F104" s="200"/>
      <c r="G104" s="200"/>
      <c r="H104" s="200"/>
      <c r="I104" s="200"/>
      <c r="J104" s="201">
        <f>J144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4206</v>
      </c>
      <c r="E105" s="200"/>
      <c r="F105" s="200"/>
      <c r="G105" s="200"/>
      <c r="H105" s="200"/>
      <c r="I105" s="200"/>
      <c r="J105" s="201">
        <f>J147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4207</v>
      </c>
      <c r="E106" s="200"/>
      <c r="F106" s="200"/>
      <c r="G106" s="200"/>
      <c r="H106" s="200"/>
      <c r="I106" s="200"/>
      <c r="J106" s="201">
        <f>J152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4208</v>
      </c>
      <c r="E107" s="200"/>
      <c r="F107" s="200"/>
      <c r="G107" s="200"/>
      <c r="H107" s="200"/>
      <c r="I107" s="200"/>
      <c r="J107" s="201">
        <f>J154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4209</v>
      </c>
      <c r="E108" s="200"/>
      <c r="F108" s="200"/>
      <c r="G108" s="200"/>
      <c r="H108" s="200"/>
      <c r="I108" s="200"/>
      <c r="J108" s="201">
        <f>J162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4210</v>
      </c>
      <c r="E109" s="200"/>
      <c r="F109" s="200"/>
      <c r="G109" s="200"/>
      <c r="H109" s="200"/>
      <c r="I109" s="200"/>
      <c r="J109" s="201">
        <f>J163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4211</v>
      </c>
      <c r="E110" s="200"/>
      <c r="F110" s="200"/>
      <c r="G110" s="200"/>
      <c r="H110" s="200"/>
      <c r="I110" s="200"/>
      <c r="J110" s="201">
        <f>J169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4212</v>
      </c>
      <c r="E111" s="200"/>
      <c r="F111" s="200"/>
      <c r="G111" s="200"/>
      <c r="H111" s="200"/>
      <c r="I111" s="200"/>
      <c r="J111" s="201">
        <f>J172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4"/>
      <c r="D112" s="199" t="s">
        <v>4213</v>
      </c>
      <c r="E112" s="200"/>
      <c r="F112" s="200"/>
      <c r="G112" s="200"/>
      <c r="H112" s="200"/>
      <c r="I112" s="200"/>
      <c r="J112" s="201">
        <f>J176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4570</v>
      </c>
      <c r="E113" s="200"/>
      <c r="F113" s="200"/>
      <c r="G113" s="200"/>
      <c r="H113" s="200"/>
      <c r="I113" s="200"/>
      <c r="J113" s="201">
        <f>J184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5" t="s">
        <v>187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Kostelec n. Orlicí</v>
      </c>
      <c r="F123" s="34"/>
      <c r="G123" s="34"/>
      <c r="H123" s="34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3"/>
      <c r="C124" s="34" t="s">
        <v>148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1" customFormat="1" ht="16.5" customHeight="1">
      <c r="B125" s="23"/>
      <c r="C125" s="24"/>
      <c r="D125" s="24"/>
      <c r="E125" s="186" t="s">
        <v>149</v>
      </c>
      <c r="F125" s="24"/>
      <c r="G125" s="24"/>
      <c r="H125" s="24"/>
      <c r="I125" s="24"/>
      <c r="J125" s="24"/>
      <c r="K125" s="24"/>
      <c r="L125" s="22"/>
    </row>
    <row r="126" s="1" customFormat="1" ht="12" customHeight="1">
      <c r="B126" s="23"/>
      <c r="C126" s="34" t="s">
        <v>150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23.25" customHeight="1">
      <c r="A127" s="40"/>
      <c r="B127" s="41"/>
      <c r="C127" s="42"/>
      <c r="D127" s="42"/>
      <c r="E127" s="187" t="s">
        <v>151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152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 xml:space="preserve">D.1.4.E - SO 02 - Zařízení technických instalací 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F16</f>
        <v xml:space="preserve"> </v>
      </c>
      <c r="G131" s="42"/>
      <c r="H131" s="42"/>
      <c r="I131" s="34" t="s">
        <v>22</v>
      </c>
      <c r="J131" s="81" t="str">
        <f>IF(J16="","",J16)</f>
        <v>18. 1. 2023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E19</f>
        <v xml:space="preserve"> </v>
      </c>
      <c r="G133" s="42"/>
      <c r="H133" s="42"/>
      <c r="I133" s="34" t="s">
        <v>29</v>
      </c>
      <c r="J133" s="38" t="str">
        <f>E25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27</v>
      </c>
      <c r="D134" s="42"/>
      <c r="E134" s="42"/>
      <c r="F134" s="29" t="str">
        <f>IF(E22="","",E22)</f>
        <v>Vyplň údaj</v>
      </c>
      <c r="G134" s="42"/>
      <c r="H134" s="42"/>
      <c r="I134" s="34" t="s">
        <v>31</v>
      </c>
      <c r="J134" s="38" t="str">
        <f>E28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3"/>
      <c r="B136" s="204"/>
      <c r="C136" s="205" t="s">
        <v>188</v>
      </c>
      <c r="D136" s="206" t="s">
        <v>58</v>
      </c>
      <c r="E136" s="206" t="s">
        <v>54</v>
      </c>
      <c r="F136" s="206" t="s">
        <v>55</v>
      </c>
      <c r="G136" s="206" t="s">
        <v>189</v>
      </c>
      <c r="H136" s="206" t="s">
        <v>190</v>
      </c>
      <c r="I136" s="206" t="s">
        <v>191</v>
      </c>
      <c r="J136" s="206" t="s">
        <v>156</v>
      </c>
      <c r="K136" s="207" t="s">
        <v>192</v>
      </c>
      <c r="L136" s="208"/>
      <c r="M136" s="102" t="s">
        <v>1</v>
      </c>
      <c r="N136" s="103" t="s">
        <v>37</v>
      </c>
      <c r="O136" s="103" t="s">
        <v>193</v>
      </c>
      <c r="P136" s="103" t="s">
        <v>194</v>
      </c>
      <c r="Q136" s="103" t="s">
        <v>195</v>
      </c>
      <c r="R136" s="103" t="s">
        <v>196</v>
      </c>
      <c r="S136" s="103" t="s">
        <v>197</v>
      </c>
      <c r="T136" s="104" t="s">
        <v>198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40"/>
      <c r="B137" s="41"/>
      <c r="C137" s="109" t="s">
        <v>199</v>
      </c>
      <c r="D137" s="42"/>
      <c r="E137" s="42"/>
      <c r="F137" s="42"/>
      <c r="G137" s="42"/>
      <c r="H137" s="42"/>
      <c r="I137" s="42"/>
      <c r="J137" s="209">
        <f>BK137</f>
        <v>0</v>
      </c>
      <c r="K137" s="42"/>
      <c r="L137" s="46"/>
      <c r="M137" s="105"/>
      <c r="N137" s="210"/>
      <c r="O137" s="106"/>
      <c r="P137" s="211">
        <f>P138</f>
        <v>0</v>
      </c>
      <c r="Q137" s="106"/>
      <c r="R137" s="211">
        <f>R138</f>
        <v>0.090145076500000004</v>
      </c>
      <c r="S137" s="106"/>
      <c r="T137" s="212">
        <f>T138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72</v>
      </c>
      <c r="AU137" s="19" t="s">
        <v>158</v>
      </c>
      <c r="BK137" s="213">
        <f>BK138</f>
        <v>0</v>
      </c>
    </row>
    <row r="138" s="12" customFormat="1" ht="25.92" customHeight="1">
      <c r="A138" s="12"/>
      <c r="B138" s="214"/>
      <c r="C138" s="215"/>
      <c r="D138" s="216" t="s">
        <v>72</v>
      </c>
      <c r="E138" s="217" t="s">
        <v>1485</v>
      </c>
      <c r="F138" s="217" t="s">
        <v>1485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P139+P162</f>
        <v>0</v>
      </c>
      <c r="Q138" s="222"/>
      <c r="R138" s="223">
        <f>R139+R162</f>
        <v>0.090145076500000004</v>
      </c>
      <c r="S138" s="222"/>
      <c r="T138" s="224">
        <f>T139+T162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72</v>
      </c>
      <c r="AU138" s="226" t="s">
        <v>73</v>
      </c>
      <c r="AY138" s="225" t="s">
        <v>202</v>
      </c>
      <c r="BK138" s="227">
        <f>BK139+BK162</f>
        <v>0</v>
      </c>
    </row>
    <row r="139" s="12" customFormat="1" ht="22.8" customHeight="1">
      <c r="A139" s="12"/>
      <c r="B139" s="214"/>
      <c r="C139" s="215"/>
      <c r="D139" s="216" t="s">
        <v>72</v>
      </c>
      <c r="E139" s="228" t="s">
        <v>4258</v>
      </c>
      <c r="F139" s="228" t="s">
        <v>4259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P140+P144+P147+P152+P154</f>
        <v>0</v>
      </c>
      <c r="Q139" s="222"/>
      <c r="R139" s="223">
        <f>R140+R144+R147+R152+R154</f>
        <v>0.038069776499999999</v>
      </c>
      <c r="S139" s="222"/>
      <c r="T139" s="224">
        <f>T140+T144+T147+T152+T154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72</v>
      </c>
      <c r="AU139" s="226" t="s">
        <v>80</v>
      </c>
      <c r="AY139" s="225" t="s">
        <v>202</v>
      </c>
      <c r="BK139" s="227">
        <f>BK140+BK144+BK147+BK152+BK154</f>
        <v>0</v>
      </c>
    </row>
    <row r="140" s="12" customFormat="1" ht="20.88" customHeight="1">
      <c r="A140" s="12"/>
      <c r="B140" s="214"/>
      <c r="C140" s="215"/>
      <c r="D140" s="216" t="s">
        <v>72</v>
      </c>
      <c r="E140" s="228" t="s">
        <v>4260</v>
      </c>
      <c r="F140" s="228" t="s">
        <v>4261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82</v>
      </c>
      <c r="AT140" s="226" t="s">
        <v>72</v>
      </c>
      <c r="AU140" s="226" t="s">
        <v>82</v>
      </c>
      <c r="AY140" s="225" t="s">
        <v>202</v>
      </c>
      <c r="BK140" s="227">
        <f>SUM(BK141:BK143)</f>
        <v>0</v>
      </c>
    </row>
    <row r="141" s="2" customFormat="1" ht="37.8" customHeight="1">
      <c r="A141" s="40"/>
      <c r="B141" s="41"/>
      <c r="C141" s="230" t="s">
        <v>80</v>
      </c>
      <c r="D141" s="230" t="s">
        <v>204</v>
      </c>
      <c r="E141" s="231" t="s">
        <v>4262</v>
      </c>
      <c r="F141" s="232" t="s">
        <v>4263</v>
      </c>
      <c r="G141" s="233" t="s">
        <v>207</v>
      </c>
      <c r="H141" s="234">
        <v>8</v>
      </c>
      <c r="I141" s="235"/>
      <c r="J141" s="236">
        <f>ROUND(I141*H141,2)</f>
        <v>0</v>
      </c>
      <c r="K141" s="232" t="s">
        <v>1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4571</v>
      </c>
    </row>
    <row r="142" s="2" customFormat="1" ht="16.5" customHeight="1">
      <c r="A142" s="40"/>
      <c r="B142" s="41"/>
      <c r="C142" s="230" t="s">
        <v>82</v>
      </c>
      <c r="D142" s="230" t="s">
        <v>204</v>
      </c>
      <c r="E142" s="231" t="s">
        <v>4265</v>
      </c>
      <c r="F142" s="232" t="s">
        <v>4266</v>
      </c>
      <c r="G142" s="233" t="s">
        <v>207</v>
      </c>
      <c r="H142" s="234">
        <v>3</v>
      </c>
      <c r="I142" s="235"/>
      <c r="J142" s="236">
        <f>ROUND(I142*H142,2)</f>
        <v>0</v>
      </c>
      <c r="K142" s="232" t="s">
        <v>1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4572</v>
      </c>
    </row>
    <row r="143" s="2" customFormat="1" ht="16.5" customHeight="1">
      <c r="A143" s="40"/>
      <c r="B143" s="41"/>
      <c r="C143" s="230" t="s">
        <v>90</v>
      </c>
      <c r="D143" s="230" t="s">
        <v>204</v>
      </c>
      <c r="E143" s="231" t="s">
        <v>4268</v>
      </c>
      <c r="F143" s="232" t="s">
        <v>4269</v>
      </c>
      <c r="G143" s="233" t="s">
        <v>207</v>
      </c>
      <c r="H143" s="234">
        <v>5</v>
      </c>
      <c r="I143" s="235"/>
      <c r="J143" s="236">
        <f>ROUND(I143*H143,2)</f>
        <v>0</v>
      </c>
      <c r="K143" s="232" t="s">
        <v>1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317</v>
      </c>
      <c r="AT143" s="241" t="s">
        <v>204</v>
      </c>
      <c r="AU143" s="241" t="s">
        <v>90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317</v>
      </c>
      <c r="BM143" s="241" t="s">
        <v>4573</v>
      </c>
    </row>
    <row r="144" s="12" customFormat="1" ht="20.88" customHeight="1">
      <c r="A144" s="12"/>
      <c r="B144" s="214"/>
      <c r="C144" s="215"/>
      <c r="D144" s="216" t="s">
        <v>72</v>
      </c>
      <c r="E144" s="228" t="s">
        <v>4286</v>
      </c>
      <c r="F144" s="228" t="s">
        <v>4287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0.021363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82</v>
      </c>
      <c r="AT144" s="226" t="s">
        <v>72</v>
      </c>
      <c r="AU144" s="226" t="s">
        <v>82</v>
      </c>
      <c r="AY144" s="225" t="s">
        <v>202</v>
      </c>
      <c r="BK144" s="227">
        <f>SUM(BK145:BK146)</f>
        <v>0</v>
      </c>
    </row>
    <row r="145" s="2" customFormat="1" ht="21.75" customHeight="1">
      <c r="A145" s="40"/>
      <c r="B145" s="41"/>
      <c r="C145" s="230" t="s">
        <v>209</v>
      </c>
      <c r="D145" s="230" t="s">
        <v>204</v>
      </c>
      <c r="E145" s="231" t="s">
        <v>4288</v>
      </c>
      <c r="F145" s="232" t="s">
        <v>4289</v>
      </c>
      <c r="G145" s="233" t="s">
        <v>844</v>
      </c>
      <c r="H145" s="234">
        <v>10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0.0014215499999999999</v>
      </c>
      <c r="R145" s="239">
        <f>Q145*H145</f>
        <v>0.014215499999999999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4574</v>
      </c>
    </row>
    <row r="146" s="2" customFormat="1" ht="24.15" customHeight="1">
      <c r="A146" s="40"/>
      <c r="B146" s="41"/>
      <c r="C146" s="230" t="s">
        <v>251</v>
      </c>
      <c r="D146" s="230" t="s">
        <v>204</v>
      </c>
      <c r="E146" s="231" t="s">
        <v>4302</v>
      </c>
      <c r="F146" s="232" t="s">
        <v>4303</v>
      </c>
      <c r="G146" s="233" t="s">
        <v>844</v>
      </c>
      <c r="H146" s="234">
        <v>15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0.00047649999999999998</v>
      </c>
      <c r="R146" s="239">
        <f>Q146*H146</f>
        <v>0.0071474999999999993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4575</v>
      </c>
    </row>
    <row r="147" s="12" customFormat="1" ht="20.88" customHeight="1">
      <c r="A147" s="12"/>
      <c r="B147" s="214"/>
      <c r="C147" s="215"/>
      <c r="D147" s="216" t="s">
        <v>72</v>
      </c>
      <c r="E147" s="228" t="s">
        <v>4309</v>
      </c>
      <c r="F147" s="228" t="s">
        <v>4310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SUM(P148:P151)</f>
        <v>0</v>
      </c>
      <c r="Q147" s="222"/>
      <c r="R147" s="223">
        <f>SUM(R148:R151)</f>
        <v>0.016469276500000001</v>
      </c>
      <c r="S147" s="222"/>
      <c r="T147" s="224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82</v>
      </c>
      <c r="AT147" s="226" t="s">
        <v>72</v>
      </c>
      <c r="AU147" s="226" t="s">
        <v>82</v>
      </c>
      <c r="AY147" s="225" t="s">
        <v>202</v>
      </c>
      <c r="BK147" s="227">
        <f>SUM(BK148:BK151)</f>
        <v>0</v>
      </c>
    </row>
    <row r="148" s="2" customFormat="1" ht="24.15" customHeight="1">
      <c r="A148" s="40"/>
      <c r="B148" s="41"/>
      <c r="C148" s="230" t="s">
        <v>258</v>
      </c>
      <c r="D148" s="230" t="s">
        <v>204</v>
      </c>
      <c r="E148" s="231" t="s">
        <v>4311</v>
      </c>
      <c r="F148" s="232" t="s">
        <v>4312</v>
      </c>
      <c r="G148" s="233" t="s">
        <v>466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4576</v>
      </c>
    </row>
    <row r="149" s="2" customFormat="1" ht="16.5" customHeight="1">
      <c r="A149" s="40"/>
      <c r="B149" s="41"/>
      <c r="C149" s="230" t="s">
        <v>262</v>
      </c>
      <c r="D149" s="230" t="s">
        <v>204</v>
      </c>
      <c r="E149" s="231" t="s">
        <v>4324</v>
      </c>
      <c r="F149" s="232" t="s">
        <v>4325</v>
      </c>
      <c r="G149" s="233" t="s">
        <v>1085</v>
      </c>
      <c r="H149" s="234">
        <v>1</v>
      </c>
      <c r="I149" s="235"/>
      <c r="J149" s="236">
        <f>ROUND(I149*H149,2)</f>
        <v>0</v>
      </c>
      <c r="K149" s="232" t="s">
        <v>4577</v>
      </c>
      <c r="L149" s="46"/>
      <c r="M149" s="237" t="s">
        <v>1</v>
      </c>
      <c r="N149" s="238" t="s">
        <v>38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317</v>
      </c>
      <c r="AT149" s="241" t="s">
        <v>204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317</v>
      </c>
      <c r="BM149" s="241" t="s">
        <v>4578</v>
      </c>
    </row>
    <row r="150" s="2" customFormat="1" ht="24.15" customHeight="1">
      <c r="A150" s="40"/>
      <c r="B150" s="41"/>
      <c r="C150" s="230" t="s">
        <v>270</v>
      </c>
      <c r="D150" s="230" t="s">
        <v>204</v>
      </c>
      <c r="E150" s="231" t="s">
        <v>4328</v>
      </c>
      <c r="F150" s="232" t="s">
        <v>4329</v>
      </c>
      <c r="G150" s="233" t="s">
        <v>1085</v>
      </c>
      <c r="H150" s="234">
        <v>2</v>
      </c>
      <c r="I150" s="235"/>
      <c r="J150" s="236">
        <f>ROUND(I150*H150,2)</f>
        <v>0</v>
      </c>
      <c r="K150" s="232" t="s">
        <v>4579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4580</v>
      </c>
    </row>
    <row r="151" s="2" customFormat="1" ht="37.8" customHeight="1">
      <c r="A151" s="40"/>
      <c r="B151" s="41"/>
      <c r="C151" s="230" t="s">
        <v>274</v>
      </c>
      <c r="D151" s="230" t="s">
        <v>204</v>
      </c>
      <c r="E151" s="231" t="s">
        <v>4348</v>
      </c>
      <c r="F151" s="232" t="s">
        <v>4349</v>
      </c>
      <c r="G151" s="233" t="s">
        <v>466</v>
      </c>
      <c r="H151" s="234">
        <v>1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0.016469276500000001</v>
      </c>
      <c r="R151" s="239">
        <f>Q151*H151</f>
        <v>0.016469276500000001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4581</v>
      </c>
    </row>
    <row r="152" s="12" customFormat="1" ht="20.88" customHeight="1">
      <c r="A152" s="12"/>
      <c r="B152" s="214"/>
      <c r="C152" s="215"/>
      <c r="D152" s="216" t="s">
        <v>72</v>
      </c>
      <c r="E152" s="228" t="s">
        <v>4368</v>
      </c>
      <c r="F152" s="228" t="s">
        <v>4369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P153</f>
        <v>0</v>
      </c>
      <c r="Q152" s="222"/>
      <c r="R152" s="223">
        <f>R153</f>
        <v>0.0002375</v>
      </c>
      <c r="S152" s="222"/>
      <c r="T152" s="22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82</v>
      </c>
      <c r="AT152" s="226" t="s">
        <v>72</v>
      </c>
      <c r="AU152" s="226" t="s">
        <v>82</v>
      </c>
      <c r="AY152" s="225" t="s">
        <v>202</v>
      </c>
      <c r="BK152" s="227">
        <f>BK153</f>
        <v>0</v>
      </c>
    </row>
    <row r="153" s="2" customFormat="1" ht="24.15" customHeight="1">
      <c r="A153" s="40"/>
      <c r="B153" s="41"/>
      <c r="C153" s="230" t="s">
        <v>278</v>
      </c>
      <c r="D153" s="230" t="s">
        <v>204</v>
      </c>
      <c r="E153" s="231" t="s">
        <v>4370</v>
      </c>
      <c r="F153" s="232" t="s">
        <v>4371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0.0002375</v>
      </c>
      <c r="R153" s="239">
        <f>Q153*H153</f>
        <v>0.0002375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4582</v>
      </c>
    </row>
    <row r="154" s="12" customFormat="1" ht="20.88" customHeight="1">
      <c r="A154" s="12"/>
      <c r="B154" s="214"/>
      <c r="C154" s="215"/>
      <c r="D154" s="216" t="s">
        <v>72</v>
      </c>
      <c r="E154" s="228" t="s">
        <v>4382</v>
      </c>
      <c r="F154" s="228" t="s">
        <v>4383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SUM(P155:P161)</f>
        <v>0</v>
      </c>
      <c r="Q154" s="222"/>
      <c r="R154" s="223">
        <f>SUM(R155:R161)</f>
        <v>0</v>
      </c>
      <c r="S154" s="222"/>
      <c r="T154" s="224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82</v>
      </c>
      <c r="AT154" s="226" t="s">
        <v>72</v>
      </c>
      <c r="AU154" s="226" t="s">
        <v>82</v>
      </c>
      <c r="AY154" s="225" t="s">
        <v>202</v>
      </c>
      <c r="BK154" s="227">
        <f>SUM(BK155:BK161)</f>
        <v>0</v>
      </c>
    </row>
    <row r="155" s="2" customFormat="1" ht="44.25" customHeight="1">
      <c r="A155" s="40"/>
      <c r="B155" s="41"/>
      <c r="C155" s="230" t="s">
        <v>284</v>
      </c>
      <c r="D155" s="230" t="s">
        <v>204</v>
      </c>
      <c r="E155" s="231" t="s">
        <v>4384</v>
      </c>
      <c r="F155" s="232" t="s">
        <v>4385</v>
      </c>
      <c r="G155" s="233" t="s">
        <v>2365</v>
      </c>
      <c r="H155" s="301"/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4583</v>
      </c>
    </row>
    <row r="156" s="2" customFormat="1" ht="16.5" customHeight="1">
      <c r="A156" s="40"/>
      <c r="B156" s="41"/>
      <c r="C156" s="230" t="s">
        <v>294</v>
      </c>
      <c r="D156" s="230" t="s">
        <v>204</v>
      </c>
      <c r="E156" s="231" t="s">
        <v>4387</v>
      </c>
      <c r="F156" s="232" t="s">
        <v>4388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4584</v>
      </c>
    </row>
    <row r="157" s="2" customFormat="1" ht="16.5" customHeight="1">
      <c r="A157" s="40"/>
      <c r="B157" s="41"/>
      <c r="C157" s="230" t="s">
        <v>301</v>
      </c>
      <c r="D157" s="230" t="s">
        <v>204</v>
      </c>
      <c r="E157" s="231" t="s">
        <v>4390</v>
      </c>
      <c r="F157" s="232" t="s">
        <v>3817</v>
      </c>
      <c r="G157" s="233" t="s">
        <v>2365</v>
      </c>
      <c r="H157" s="301"/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4585</v>
      </c>
    </row>
    <row r="158" s="2" customFormat="1" ht="16.5" customHeight="1">
      <c r="A158" s="40"/>
      <c r="B158" s="41"/>
      <c r="C158" s="230" t="s">
        <v>307</v>
      </c>
      <c r="D158" s="230" t="s">
        <v>204</v>
      </c>
      <c r="E158" s="231" t="s">
        <v>4392</v>
      </c>
      <c r="F158" s="232" t="s">
        <v>4393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4586</v>
      </c>
    </row>
    <row r="159" s="2" customFormat="1" ht="24.15" customHeight="1">
      <c r="A159" s="40"/>
      <c r="B159" s="41"/>
      <c r="C159" s="230" t="s">
        <v>8</v>
      </c>
      <c r="D159" s="230" t="s">
        <v>204</v>
      </c>
      <c r="E159" s="231" t="s">
        <v>4395</v>
      </c>
      <c r="F159" s="232" t="s">
        <v>4245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4587</v>
      </c>
    </row>
    <row r="160" s="2" customFormat="1" ht="16.5" customHeight="1">
      <c r="A160" s="40"/>
      <c r="B160" s="41"/>
      <c r="C160" s="230" t="s">
        <v>317</v>
      </c>
      <c r="D160" s="230" t="s">
        <v>204</v>
      </c>
      <c r="E160" s="231" t="s">
        <v>4397</v>
      </c>
      <c r="F160" s="232" t="s">
        <v>4588</v>
      </c>
      <c r="G160" s="233" t="s">
        <v>1085</v>
      </c>
      <c r="H160" s="234">
        <v>1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4589</v>
      </c>
    </row>
    <row r="161" s="2" customFormat="1" ht="16.5" customHeight="1">
      <c r="A161" s="40"/>
      <c r="B161" s="41"/>
      <c r="C161" s="230" t="s">
        <v>325</v>
      </c>
      <c r="D161" s="230" t="s">
        <v>204</v>
      </c>
      <c r="E161" s="231" t="s">
        <v>4404</v>
      </c>
      <c r="F161" s="232" t="s">
        <v>4250</v>
      </c>
      <c r="G161" s="233" t="s">
        <v>1085</v>
      </c>
      <c r="H161" s="234">
        <v>1</v>
      </c>
      <c r="I161" s="235"/>
      <c r="J161" s="236">
        <f>ROUND(I161*H161,2)</f>
        <v>0</v>
      </c>
      <c r="K161" s="232" t="s">
        <v>1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4590</v>
      </c>
    </row>
    <row r="162" s="12" customFormat="1" ht="22.8" customHeight="1">
      <c r="A162" s="12"/>
      <c r="B162" s="214"/>
      <c r="C162" s="215"/>
      <c r="D162" s="216" t="s">
        <v>72</v>
      </c>
      <c r="E162" s="228" t="s">
        <v>4406</v>
      </c>
      <c r="F162" s="228" t="s">
        <v>4407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P163+P169+P172+P176+P184</f>
        <v>0</v>
      </c>
      <c r="Q162" s="222"/>
      <c r="R162" s="223">
        <f>R163+R169+R172+R176+R184</f>
        <v>0.052075299999999998</v>
      </c>
      <c r="S162" s="222"/>
      <c r="T162" s="224">
        <f>T163+T169+T172+T176+T184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82</v>
      </c>
      <c r="AT162" s="226" t="s">
        <v>72</v>
      </c>
      <c r="AU162" s="226" t="s">
        <v>80</v>
      </c>
      <c r="AY162" s="225" t="s">
        <v>202</v>
      </c>
      <c r="BK162" s="227">
        <f>BK163+BK169+BK172+BK176+BK184</f>
        <v>0</v>
      </c>
    </row>
    <row r="163" s="12" customFormat="1" ht="20.88" customHeight="1">
      <c r="A163" s="12"/>
      <c r="B163" s="214"/>
      <c r="C163" s="215"/>
      <c r="D163" s="216" t="s">
        <v>72</v>
      </c>
      <c r="E163" s="228" t="s">
        <v>4408</v>
      </c>
      <c r="F163" s="228" t="s">
        <v>4409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0.016675300000000001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82</v>
      </c>
      <c r="AT163" s="226" t="s">
        <v>72</v>
      </c>
      <c r="AU163" s="226" t="s">
        <v>82</v>
      </c>
      <c r="AY163" s="225" t="s">
        <v>202</v>
      </c>
      <c r="BK163" s="227">
        <f>SUM(BK164:BK168)</f>
        <v>0</v>
      </c>
    </row>
    <row r="164" s="2" customFormat="1" ht="24.15" customHeight="1">
      <c r="A164" s="40"/>
      <c r="B164" s="41"/>
      <c r="C164" s="230" t="s">
        <v>332</v>
      </c>
      <c r="D164" s="230" t="s">
        <v>204</v>
      </c>
      <c r="E164" s="231" t="s">
        <v>4416</v>
      </c>
      <c r="F164" s="232" t="s">
        <v>4417</v>
      </c>
      <c r="G164" s="233" t="s">
        <v>844</v>
      </c>
      <c r="H164" s="234">
        <v>1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0.00084230000000000004</v>
      </c>
      <c r="R164" s="239">
        <f>Q164*H164</f>
        <v>0.00084230000000000004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317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4591</v>
      </c>
    </row>
    <row r="165" s="2" customFormat="1" ht="33" customHeight="1">
      <c r="A165" s="40"/>
      <c r="B165" s="41"/>
      <c r="C165" s="230" t="s">
        <v>336</v>
      </c>
      <c r="D165" s="230" t="s">
        <v>204</v>
      </c>
      <c r="E165" s="231" t="s">
        <v>4422</v>
      </c>
      <c r="F165" s="232" t="s">
        <v>4423</v>
      </c>
      <c r="G165" s="233" t="s">
        <v>844</v>
      </c>
      <c r="H165" s="234">
        <v>10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0.0014411999999999999</v>
      </c>
      <c r="R165" s="239">
        <f>Q165*H165</f>
        <v>0.014412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4592</v>
      </c>
    </row>
    <row r="166" s="2" customFormat="1" ht="24.15" customHeight="1">
      <c r="A166" s="40"/>
      <c r="B166" s="41"/>
      <c r="C166" s="230" t="s">
        <v>341</v>
      </c>
      <c r="D166" s="230" t="s">
        <v>204</v>
      </c>
      <c r="E166" s="231" t="s">
        <v>4593</v>
      </c>
      <c r="F166" s="232" t="s">
        <v>4594</v>
      </c>
      <c r="G166" s="233" t="s">
        <v>844</v>
      </c>
      <c r="H166" s="234">
        <v>5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4595</v>
      </c>
    </row>
    <row r="167" s="2" customFormat="1" ht="24.15" customHeight="1">
      <c r="A167" s="40"/>
      <c r="B167" s="41"/>
      <c r="C167" s="287" t="s">
        <v>7</v>
      </c>
      <c r="D167" s="287" t="s">
        <v>534</v>
      </c>
      <c r="E167" s="288" t="s">
        <v>4596</v>
      </c>
      <c r="F167" s="289" t="s">
        <v>4597</v>
      </c>
      <c r="G167" s="290" t="s">
        <v>844</v>
      </c>
      <c r="H167" s="291">
        <v>5.0750000000000002</v>
      </c>
      <c r="I167" s="292"/>
      <c r="J167" s="293">
        <f>ROUND(I167*H167,2)</f>
        <v>0</v>
      </c>
      <c r="K167" s="289" t="s">
        <v>208</v>
      </c>
      <c r="L167" s="294"/>
      <c r="M167" s="295" t="s">
        <v>1</v>
      </c>
      <c r="N167" s="296" t="s">
        <v>38</v>
      </c>
      <c r="O167" s="93"/>
      <c r="P167" s="239">
        <f>O167*H167</f>
        <v>0</v>
      </c>
      <c r="Q167" s="239">
        <v>0.00027999999999999998</v>
      </c>
      <c r="R167" s="239">
        <f>Q167*H167</f>
        <v>0.001421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442</v>
      </c>
      <c r="AT167" s="241" t="s">
        <v>534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4598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4599</v>
      </c>
      <c r="G168" s="255"/>
      <c r="H168" s="258">
        <v>5.0750000000000002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90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12" customFormat="1" ht="20.88" customHeight="1">
      <c r="A169" s="12"/>
      <c r="B169" s="214"/>
      <c r="C169" s="215"/>
      <c r="D169" s="216" t="s">
        <v>72</v>
      </c>
      <c r="E169" s="228" t="s">
        <v>4440</v>
      </c>
      <c r="F169" s="228" t="s">
        <v>4441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SUM(P170:P171)</f>
        <v>0</v>
      </c>
      <c r="Q169" s="222"/>
      <c r="R169" s="223">
        <f>SUM(R170:R171)</f>
        <v>0</v>
      </c>
      <c r="S169" s="222"/>
      <c r="T169" s="22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82</v>
      </c>
      <c r="AT169" s="226" t="s">
        <v>72</v>
      </c>
      <c r="AU169" s="226" t="s">
        <v>82</v>
      </c>
      <c r="AY169" s="225" t="s">
        <v>202</v>
      </c>
      <c r="BK169" s="227">
        <f>SUM(BK170:BK171)</f>
        <v>0</v>
      </c>
    </row>
    <row r="170" s="2" customFormat="1" ht="33" customHeight="1">
      <c r="A170" s="40"/>
      <c r="B170" s="41"/>
      <c r="C170" s="230" t="s">
        <v>355</v>
      </c>
      <c r="D170" s="230" t="s">
        <v>204</v>
      </c>
      <c r="E170" s="231" t="s">
        <v>4442</v>
      </c>
      <c r="F170" s="232" t="s">
        <v>4443</v>
      </c>
      <c r="G170" s="233" t="s">
        <v>844</v>
      </c>
      <c r="H170" s="234">
        <v>1</v>
      </c>
      <c r="I170" s="235"/>
      <c r="J170" s="236">
        <f>ROUND(I170*H170,2)</f>
        <v>0</v>
      </c>
      <c r="K170" s="232" t="s">
        <v>4600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4601</v>
      </c>
    </row>
    <row r="171" s="2" customFormat="1" ht="33" customHeight="1">
      <c r="A171" s="40"/>
      <c r="B171" s="41"/>
      <c r="C171" s="230" t="s">
        <v>363</v>
      </c>
      <c r="D171" s="230" t="s">
        <v>204</v>
      </c>
      <c r="E171" s="231" t="s">
        <v>4449</v>
      </c>
      <c r="F171" s="232" t="s">
        <v>4450</v>
      </c>
      <c r="G171" s="233" t="s">
        <v>844</v>
      </c>
      <c r="H171" s="234">
        <v>10</v>
      </c>
      <c r="I171" s="235"/>
      <c r="J171" s="236">
        <f>ROUND(I171*H171,2)</f>
        <v>0</v>
      </c>
      <c r="K171" s="232" t="s">
        <v>4602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4603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4467</v>
      </c>
      <c r="F172" s="228" t="s">
        <v>4468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SUM(P173:P175)</f>
        <v>0</v>
      </c>
      <c r="Q172" s="222"/>
      <c r="R172" s="223">
        <f>SUM(R173:R175)</f>
        <v>0.0018</v>
      </c>
      <c r="S172" s="222"/>
      <c r="T172" s="224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SUM(BK173:BK175)</f>
        <v>0</v>
      </c>
    </row>
    <row r="173" s="2" customFormat="1" ht="24.15" customHeight="1">
      <c r="A173" s="40"/>
      <c r="B173" s="41"/>
      <c r="C173" s="230" t="s">
        <v>375</v>
      </c>
      <c r="D173" s="230" t="s">
        <v>204</v>
      </c>
      <c r="E173" s="231" t="s">
        <v>4469</v>
      </c>
      <c r="F173" s="232" t="s">
        <v>4470</v>
      </c>
      <c r="G173" s="233" t="s">
        <v>466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4604</v>
      </c>
    </row>
    <row r="174" s="2" customFormat="1" ht="76.35" customHeight="1">
      <c r="A174" s="40"/>
      <c r="B174" s="41"/>
      <c r="C174" s="230" t="s">
        <v>382</v>
      </c>
      <c r="D174" s="230" t="s">
        <v>204</v>
      </c>
      <c r="E174" s="231" t="s">
        <v>4490</v>
      </c>
      <c r="F174" s="232" t="s">
        <v>4491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4492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0.0018</v>
      </c>
      <c r="R174" s="239">
        <f>Q174*H174</f>
        <v>0.0018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4605</v>
      </c>
    </row>
    <row r="175" s="2" customFormat="1" ht="16.5" customHeight="1">
      <c r="A175" s="40"/>
      <c r="B175" s="41"/>
      <c r="C175" s="230" t="s">
        <v>390</v>
      </c>
      <c r="D175" s="230" t="s">
        <v>204</v>
      </c>
      <c r="E175" s="231" t="s">
        <v>4606</v>
      </c>
      <c r="F175" s="232" t="s">
        <v>4607</v>
      </c>
      <c r="G175" s="233" t="s">
        <v>1085</v>
      </c>
      <c r="H175" s="234">
        <v>1</v>
      </c>
      <c r="I175" s="235"/>
      <c r="J175" s="236">
        <f>ROUND(I175*H175,2)</f>
        <v>0</v>
      </c>
      <c r="K175" s="232" t="s">
        <v>4608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4609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4547</v>
      </c>
      <c r="F176" s="228" t="s">
        <v>4548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72</v>
      </c>
      <c r="AU176" s="226" t="s">
        <v>82</v>
      </c>
      <c r="AY176" s="225" t="s">
        <v>202</v>
      </c>
      <c r="BK176" s="227">
        <f>SUM(BK177:BK183)</f>
        <v>0</v>
      </c>
    </row>
    <row r="177" s="2" customFormat="1" ht="44.25" customHeight="1">
      <c r="A177" s="40"/>
      <c r="B177" s="41"/>
      <c r="C177" s="230" t="s">
        <v>395</v>
      </c>
      <c r="D177" s="230" t="s">
        <v>204</v>
      </c>
      <c r="E177" s="231" t="s">
        <v>4549</v>
      </c>
      <c r="F177" s="232" t="s">
        <v>4550</v>
      </c>
      <c r="G177" s="233" t="s">
        <v>2365</v>
      </c>
      <c r="H177" s="301"/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4610</v>
      </c>
    </row>
    <row r="178" s="2" customFormat="1" ht="16.5" customHeight="1">
      <c r="A178" s="40"/>
      <c r="B178" s="41"/>
      <c r="C178" s="230" t="s">
        <v>399</v>
      </c>
      <c r="D178" s="230" t="s">
        <v>204</v>
      </c>
      <c r="E178" s="231" t="s">
        <v>4552</v>
      </c>
      <c r="F178" s="232" t="s">
        <v>4388</v>
      </c>
      <c r="G178" s="233" t="s">
        <v>1085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4611</v>
      </c>
    </row>
    <row r="179" s="2" customFormat="1" ht="16.5" customHeight="1">
      <c r="A179" s="40"/>
      <c r="B179" s="41"/>
      <c r="C179" s="230" t="s">
        <v>405</v>
      </c>
      <c r="D179" s="230" t="s">
        <v>204</v>
      </c>
      <c r="E179" s="231" t="s">
        <v>4554</v>
      </c>
      <c r="F179" s="232" t="s">
        <v>4250</v>
      </c>
      <c r="G179" s="233" t="s">
        <v>1085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4612</v>
      </c>
    </row>
    <row r="180" s="2" customFormat="1" ht="16.5" customHeight="1">
      <c r="A180" s="40"/>
      <c r="B180" s="41"/>
      <c r="C180" s="230" t="s">
        <v>417</v>
      </c>
      <c r="D180" s="230" t="s">
        <v>204</v>
      </c>
      <c r="E180" s="231" t="s">
        <v>4556</v>
      </c>
      <c r="F180" s="232" t="s">
        <v>3817</v>
      </c>
      <c r="G180" s="233" t="s">
        <v>2365</v>
      </c>
      <c r="H180" s="301"/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4613</v>
      </c>
    </row>
    <row r="181" s="2" customFormat="1" ht="16.5" customHeight="1">
      <c r="A181" s="40"/>
      <c r="B181" s="41"/>
      <c r="C181" s="230" t="s">
        <v>426</v>
      </c>
      <c r="D181" s="230" t="s">
        <v>204</v>
      </c>
      <c r="E181" s="231" t="s">
        <v>4558</v>
      </c>
      <c r="F181" s="232" t="s">
        <v>4559</v>
      </c>
      <c r="G181" s="233" t="s">
        <v>1085</v>
      </c>
      <c r="H181" s="234">
        <v>1</v>
      </c>
      <c r="I181" s="235"/>
      <c r="J181" s="236">
        <f>ROUND(I181*H181,2)</f>
        <v>0</v>
      </c>
      <c r="K181" s="232" t="s">
        <v>1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4614</v>
      </c>
    </row>
    <row r="182" s="2" customFormat="1" ht="24.15" customHeight="1">
      <c r="A182" s="40"/>
      <c r="B182" s="41"/>
      <c r="C182" s="230" t="s">
        <v>442</v>
      </c>
      <c r="D182" s="230" t="s">
        <v>204</v>
      </c>
      <c r="E182" s="231" t="s">
        <v>4561</v>
      </c>
      <c r="F182" s="232" t="s">
        <v>4245</v>
      </c>
      <c r="G182" s="233" t="s">
        <v>1085</v>
      </c>
      <c r="H182" s="234">
        <v>1</v>
      </c>
      <c r="I182" s="235"/>
      <c r="J182" s="236">
        <f>ROUND(I182*H182,2)</f>
        <v>0</v>
      </c>
      <c r="K182" s="232" t="s">
        <v>1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4615</v>
      </c>
    </row>
    <row r="183" s="2" customFormat="1" ht="16.5" customHeight="1">
      <c r="A183" s="40"/>
      <c r="B183" s="41"/>
      <c r="C183" s="230" t="s">
        <v>448</v>
      </c>
      <c r="D183" s="230" t="s">
        <v>204</v>
      </c>
      <c r="E183" s="231" t="s">
        <v>4563</v>
      </c>
      <c r="F183" s="232" t="s">
        <v>4564</v>
      </c>
      <c r="G183" s="233" t="s">
        <v>1085</v>
      </c>
      <c r="H183" s="234">
        <v>1</v>
      </c>
      <c r="I183" s="235"/>
      <c r="J183" s="236">
        <f>ROUND(I183*H183,2)</f>
        <v>0</v>
      </c>
      <c r="K183" s="232" t="s">
        <v>1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317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4616</v>
      </c>
    </row>
    <row r="184" s="12" customFormat="1" ht="20.88" customHeight="1">
      <c r="A184" s="12"/>
      <c r="B184" s="214"/>
      <c r="C184" s="215"/>
      <c r="D184" s="216" t="s">
        <v>72</v>
      </c>
      <c r="E184" s="228" t="s">
        <v>4617</v>
      </c>
      <c r="F184" s="228" t="s">
        <v>4618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SUM(P185:P197)</f>
        <v>0</v>
      </c>
      <c r="Q184" s="222"/>
      <c r="R184" s="223">
        <f>SUM(R185:R197)</f>
        <v>0.033599999999999998</v>
      </c>
      <c r="S184" s="222"/>
      <c r="T184" s="224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82</v>
      </c>
      <c r="AT184" s="226" t="s">
        <v>72</v>
      </c>
      <c r="AU184" s="226" t="s">
        <v>82</v>
      </c>
      <c r="AY184" s="225" t="s">
        <v>202</v>
      </c>
      <c r="BK184" s="227">
        <f>SUM(BK185:BK197)</f>
        <v>0</v>
      </c>
    </row>
    <row r="185" s="2" customFormat="1" ht="24.15" customHeight="1">
      <c r="A185" s="40"/>
      <c r="B185" s="41"/>
      <c r="C185" s="230" t="s">
        <v>453</v>
      </c>
      <c r="D185" s="230" t="s">
        <v>204</v>
      </c>
      <c r="E185" s="231" t="s">
        <v>4619</v>
      </c>
      <c r="F185" s="232" t="s">
        <v>4620</v>
      </c>
      <c r="G185" s="233" t="s">
        <v>1085</v>
      </c>
      <c r="H185" s="234">
        <v>1</v>
      </c>
      <c r="I185" s="235"/>
      <c r="J185" s="236">
        <f>ROUND(I185*H185,2)</f>
        <v>0</v>
      </c>
      <c r="K185" s="232" t="s">
        <v>4621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4622</v>
      </c>
    </row>
    <row r="186" s="2" customFormat="1" ht="16.5" customHeight="1">
      <c r="A186" s="40"/>
      <c r="B186" s="41"/>
      <c r="C186" s="230" t="s">
        <v>457</v>
      </c>
      <c r="D186" s="230" t="s">
        <v>204</v>
      </c>
      <c r="E186" s="231" t="s">
        <v>4623</v>
      </c>
      <c r="F186" s="232" t="s">
        <v>4624</v>
      </c>
      <c r="G186" s="233" t="s">
        <v>1085</v>
      </c>
      <c r="H186" s="234">
        <v>1</v>
      </c>
      <c r="I186" s="235"/>
      <c r="J186" s="236">
        <f>ROUND(I186*H186,2)</f>
        <v>0</v>
      </c>
      <c r="K186" s="232" t="s">
        <v>4625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317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317</v>
      </c>
      <c r="BM186" s="241" t="s">
        <v>4626</v>
      </c>
    </row>
    <row r="187" s="2" customFormat="1" ht="16.5" customHeight="1">
      <c r="A187" s="40"/>
      <c r="B187" s="41"/>
      <c r="C187" s="230" t="s">
        <v>463</v>
      </c>
      <c r="D187" s="230" t="s">
        <v>204</v>
      </c>
      <c r="E187" s="231" t="s">
        <v>4627</v>
      </c>
      <c r="F187" s="232" t="s">
        <v>4628</v>
      </c>
      <c r="G187" s="233" t="s">
        <v>1085</v>
      </c>
      <c r="H187" s="234">
        <v>1</v>
      </c>
      <c r="I187" s="235"/>
      <c r="J187" s="236">
        <f>ROUND(I187*H187,2)</f>
        <v>0</v>
      </c>
      <c r="K187" s="232" t="s">
        <v>4629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4630</v>
      </c>
    </row>
    <row r="188" s="2" customFormat="1" ht="16.5" customHeight="1">
      <c r="A188" s="40"/>
      <c r="B188" s="41"/>
      <c r="C188" s="230" t="s">
        <v>469</v>
      </c>
      <c r="D188" s="230" t="s">
        <v>204</v>
      </c>
      <c r="E188" s="231" t="s">
        <v>4631</v>
      </c>
      <c r="F188" s="232" t="s">
        <v>4632</v>
      </c>
      <c r="G188" s="233" t="s">
        <v>1085</v>
      </c>
      <c r="H188" s="234">
        <v>1</v>
      </c>
      <c r="I188" s="235"/>
      <c r="J188" s="236">
        <f>ROUND(I188*H188,2)</f>
        <v>0</v>
      </c>
      <c r="K188" s="232" t="s">
        <v>4633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317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4634</v>
      </c>
    </row>
    <row r="189" s="2" customFormat="1" ht="24.15" customHeight="1">
      <c r="A189" s="40"/>
      <c r="B189" s="41"/>
      <c r="C189" s="230" t="s">
        <v>475</v>
      </c>
      <c r="D189" s="230" t="s">
        <v>204</v>
      </c>
      <c r="E189" s="231" t="s">
        <v>4635</v>
      </c>
      <c r="F189" s="232" t="s">
        <v>4636</v>
      </c>
      <c r="G189" s="233" t="s">
        <v>1085</v>
      </c>
      <c r="H189" s="234">
        <v>1</v>
      </c>
      <c r="I189" s="235"/>
      <c r="J189" s="236">
        <f>ROUND(I189*H189,2)</f>
        <v>0</v>
      </c>
      <c r="K189" s="232" t="s">
        <v>4637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4638</v>
      </c>
    </row>
    <row r="190" s="2" customFormat="1" ht="16.5" customHeight="1">
      <c r="A190" s="40"/>
      <c r="B190" s="41"/>
      <c r="C190" s="230" t="s">
        <v>480</v>
      </c>
      <c r="D190" s="230" t="s">
        <v>204</v>
      </c>
      <c r="E190" s="231" t="s">
        <v>4639</v>
      </c>
      <c r="F190" s="232" t="s">
        <v>4640</v>
      </c>
      <c r="G190" s="233" t="s">
        <v>1085</v>
      </c>
      <c r="H190" s="234">
        <v>1</v>
      </c>
      <c r="I190" s="235"/>
      <c r="J190" s="236">
        <f>ROUND(I190*H190,2)</f>
        <v>0</v>
      </c>
      <c r="K190" s="232" t="s">
        <v>4641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317</v>
      </c>
      <c r="AT190" s="241" t="s">
        <v>204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4642</v>
      </c>
    </row>
    <row r="191" s="2" customFormat="1" ht="16.5" customHeight="1">
      <c r="A191" s="40"/>
      <c r="B191" s="41"/>
      <c r="C191" s="230" t="s">
        <v>486</v>
      </c>
      <c r="D191" s="230" t="s">
        <v>204</v>
      </c>
      <c r="E191" s="231" t="s">
        <v>4643</v>
      </c>
      <c r="F191" s="232" t="s">
        <v>4644</v>
      </c>
      <c r="G191" s="233" t="s">
        <v>1085</v>
      </c>
      <c r="H191" s="234">
        <v>1</v>
      </c>
      <c r="I191" s="235"/>
      <c r="J191" s="236">
        <f>ROUND(I191*H191,2)</f>
        <v>0</v>
      </c>
      <c r="K191" s="232" t="s">
        <v>4645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4646</v>
      </c>
    </row>
    <row r="192" s="2" customFormat="1" ht="16.5" customHeight="1">
      <c r="A192" s="40"/>
      <c r="B192" s="41"/>
      <c r="C192" s="230" t="s">
        <v>491</v>
      </c>
      <c r="D192" s="230" t="s">
        <v>204</v>
      </c>
      <c r="E192" s="231" t="s">
        <v>4647</v>
      </c>
      <c r="F192" s="232" t="s">
        <v>4648</v>
      </c>
      <c r="G192" s="233" t="s">
        <v>1085</v>
      </c>
      <c r="H192" s="234">
        <v>1</v>
      </c>
      <c r="I192" s="235"/>
      <c r="J192" s="236">
        <f>ROUND(I192*H192,2)</f>
        <v>0</v>
      </c>
      <c r="K192" s="232" t="s">
        <v>4649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4650</v>
      </c>
    </row>
    <row r="193" s="2" customFormat="1" ht="21.75" customHeight="1">
      <c r="A193" s="40"/>
      <c r="B193" s="41"/>
      <c r="C193" s="230" t="s">
        <v>496</v>
      </c>
      <c r="D193" s="230" t="s">
        <v>204</v>
      </c>
      <c r="E193" s="231" t="s">
        <v>4651</v>
      </c>
      <c r="F193" s="232" t="s">
        <v>4652</v>
      </c>
      <c r="G193" s="233" t="s">
        <v>1085</v>
      </c>
      <c r="H193" s="234">
        <v>1</v>
      </c>
      <c r="I193" s="235"/>
      <c r="J193" s="236">
        <f>ROUND(I193*H193,2)</f>
        <v>0</v>
      </c>
      <c r="K193" s="232" t="s">
        <v>4653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4654</v>
      </c>
    </row>
    <row r="194" s="2" customFormat="1" ht="16.5" customHeight="1">
      <c r="A194" s="40"/>
      <c r="B194" s="41"/>
      <c r="C194" s="230" t="s">
        <v>501</v>
      </c>
      <c r="D194" s="230" t="s">
        <v>204</v>
      </c>
      <c r="E194" s="231" t="s">
        <v>4655</v>
      </c>
      <c r="F194" s="232" t="s">
        <v>4656</v>
      </c>
      <c r="G194" s="233" t="s">
        <v>1085</v>
      </c>
      <c r="H194" s="234">
        <v>2</v>
      </c>
      <c r="I194" s="235"/>
      <c r="J194" s="236">
        <f>ROUND(I194*H194,2)</f>
        <v>0</v>
      </c>
      <c r="K194" s="232" t="s">
        <v>4657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317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317</v>
      </c>
      <c r="BM194" s="241" t="s">
        <v>4658</v>
      </c>
    </row>
    <row r="195" s="2" customFormat="1" ht="55.5" customHeight="1">
      <c r="A195" s="40"/>
      <c r="B195" s="41"/>
      <c r="C195" s="230" t="s">
        <v>506</v>
      </c>
      <c r="D195" s="230" t="s">
        <v>204</v>
      </c>
      <c r="E195" s="231" t="s">
        <v>4659</v>
      </c>
      <c r="F195" s="232" t="s">
        <v>4660</v>
      </c>
      <c r="G195" s="233" t="s">
        <v>1085</v>
      </c>
      <c r="H195" s="234">
        <v>1</v>
      </c>
      <c r="I195" s="235"/>
      <c r="J195" s="236">
        <f>ROUND(I195*H195,2)</f>
        <v>0</v>
      </c>
      <c r="K195" s="232" t="s">
        <v>4661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317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4662</v>
      </c>
    </row>
    <row r="196" s="2" customFormat="1" ht="24.15" customHeight="1">
      <c r="A196" s="40"/>
      <c r="B196" s="41"/>
      <c r="C196" s="230" t="s">
        <v>515</v>
      </c>
      <c r="D196" s="230" t="s">
        <v>204</v>
      </c>
      <c r="E196" s="231" t="s">
        <v>4593</v>
      </c>
      <c r="F196" s="232" t="s">
        <v>4594</v>
      </c>
      <c r="G196" s="233" t="s">
        <v>844</v>
      </c>
      <c r="H196" s="234">
        <v>120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90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4663</v>
      </c>
    </row>
    <row r="197" s="2" customFormat="1" ht="24.15" customHeight="1">
      <c r="A197" s="40"/>
      <c r="B197" s="41"/>
      <c r="C197" s="287" t="s">
        <v>525</v>
      </c>
      <c r="D197" s="287" t="s">
        <v>534</v>
      </c>
      <c r="E197" s="288" t="s">
        <v>4596</v>
      </c>
      <c r="F197" s="289" t="s">
        <v>4597</v>
      </c>
      <c r="G197" s="290" t="s">
        <v>844</v>
      </c>
      <c r="H197" s="291">
        <v>120</v>
      </c>
      <c r="I197" s="292"/>
      <c r="J197" s="293">
        <f>ROUND(I197*H197,2)</f>
        <v>0</v>
      </c>
      <c r="K197" s="289" t="s">
        <v>208</v>
      </c>
      <c r="L197" s="294"/>
      <c r="M197" s="314" t="s">
        <v>1</v>
      </c>
      <c r="N197" s="315" t="s">
        <v>38</v>
      </c>
      <c r="O197" s="304"/>
      <c r="P197" s="309">
        <f>O197*H197</f>
        <v>0</v>
      </c>
      <c r="Q197" s="309">
        <v>0.00027999999999999998</v>
      </c>
      <c r="R197" s="309">
        <f>Q197*H197</f>
        <v>0.033599999999999998</v>
      </c>
      <c r="S197" s="309">
        <v>0</v>
      </c>
      <c r="T197" s="31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442</v>
      </c>
      <c r="AT197" s="241" t="s">
        <v>534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4664</v>
      </c>
    </row>
    <row r="198" s="2" customFormat="1" ht="6.96" customHeight="1">
      <c r="A198" s="40"/>
      <c r="B198" s="68"/>
      <c r="C198" s="69"/>
      <c r="D198" s="69"/>
      <c r="E198" s="69"/>
      <c r="F198" s="69"/>
      <c r="G198" s="69"/>
      <c r="H198" s="69"/>
      <c r="I198" s="69"/>
      <c r="J198" s="69"/>
      <c r="K198" s="69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uV/mIfc/oK6aQ2FnZKxwQovCxMnq1cCYKUwwUE+qHXRAMpQz88BpIixRHi60m6VSiaYRDFcQw2rtjNYRcDB57g==" hashValue="NqH/VQ1Hd2X+mEkXHtPVuzwue5fxRp6jQ6kG4AOX7wGIlvW8N/2/mcuFR+5hkUx5NUV8SJs5f14lQhvOnlFoMA==" algorithmName="SHA-512" password="CC35"/>
  <autoFilter ref="C136:K1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4665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ROUND((SUM(BE140:BE323)),  2)</f>
        <v>0</v>
      </c>
      <c r="G37" s="40"/>
      <c r="H37" s="40"/>
      <c r="I37" s="167">
        <v>0.20999999999999999</v>
      </c>
      <c r="J37" s="166">
        <f>ROUND(((SUM(BE140:BE323))*I37),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ROUND((SUM(BF140:BF323)),  2)</f>
        <v>0</v>
      </c>
      <c r="G38" s="40"/>
      <c r="H38" s="40"/>
      <c r="I38" s="167">
        <v>0.14999999999999999</v>
      </c>
      <c r="J38" s="166">
        <f>ROUND(((SUM(BF140:BF323))*I38),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ROUND((SUM(BG140:BG323)),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ROUND((SUM(BH140:BH323)),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ROUND((SUM(BI140:BI323)),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D.1.4.G - Elektroinstalace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4666</v>
      </c>
      <c r="E101" s="195"/>
      <c r="F101" s="195"/>
      <c r="G101" s="195"/>
      <c r="H101" s="195"/>
      <c r="I101" s="195"/>
      <c r="J101" s="196">
        <f>J141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4667</v>
      </c>
      <c r="E102" s="200"/>
      <c r="F102" s="200"/>
      <c r="G102" s="200"/>
      <c r="H102" s="200"/>
      <c r="I102" s="200"/>
      <c r="J102" s="201">
        <f>J142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4668</v>
      </c>
      <c r="E103" s="200"/>
      <c r="F103" s="200"/>
      <c r="G103" s="200"/>
      <c r="H103" s="200"/>
      <c r="I103" s="200"/>
      <c r="J103" s="201">
        <f>J160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4669</v>
      </c>
      <c r="E104" s="200"/>
      <c r="F104" s="200"/>
      <c r="G104" s="200"/>
      <c r="H104" s="200"/>
      <c r="I104" s="200"/>
      <c r="J104" s="201">
        <f>J174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4670</v>
      </c>
      <c r="E105" s="200"/>
      <c r="F105" s="200"/>
      <c r="G105" s="200"/>
      <c r="H105" s="200"/>
      <c r="I105" s="200"/>
      <c r="J105" s="201">
        <f>J185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4671</v>
      </c>
      <c r="E106" s="200"/>
      <c r="F106" s="200"/>
      <c r="G106" s="200"/>
      <c r="H106" s="200"/>
      <c r="I106" s="200"/>
      <c r="J106" s="201">
        <f>J195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4672</v>
      </c>
      <c r="E107" s="200"/>
      <c r="F107" s="200"/>
      <c r="G107" s="200"/>
      <c r="H107" s="200"/>
      <c r="I107" s="200"/>
      <c r="J107" s="201">
        <f>J215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4673</v>
      </c>
      <c r="E108" s="200"/>
      <c r="F108" s="200"/>
      <c r="G108" s="200"/>
      <c r="H108" s="200"/>
      <c r="I108" s="200"/>
      <c r="J108" s="201">
        <f>J216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4674</v>
      </c>
      <c r="E109" s="200"/>
      <c r="F109" s="200"/>
      <c r="G109" s="200"/>
      <c r="H109" s="200"/>
      <c r="I109" s="200"/>
      <c r="J109" s="201">
        <f>J219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4675</v>
      </c>
      <c r="E110" s="200"/>
      <c r="F110" s="200"/>
      <c r="G110" s="200"/>
      <c r="H110" s="200"/>
      <c r="I110" s="200"/>
      <c r="J110" s="201">
        <f>J223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4676</v>
      </c>
      <c r="E111" s="200"/>
      <c r="F111" s="200"/>
      <c r="G111" s="200"/>
      <c r="H111" s="200"/>
      <c r="I111" s="200"/>
      <c r="J111" s="201">
        <f>J242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4"/>
      <c r="D112" s="199" t="s">
        <v>4677</v>
      </c>
      <c r="E112" s="200"/>
      <c r="F112" s="200"/>
      <c r="G112" s="200"/>
      <c r="H112" s="200"/>
      <c r="I112" s="200"/>
      <c r="J112" s="201">
        <f>J256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4678</v>
      </c>
      <c r="E113" s="200"/>
      <c r="F113" s="200"/>
      <c r="G113" s="200"/>
      <c r="H113" s="200"/>
      <c r="I113" s="200"/>
      <c r="J113" s="201">
        <f>J270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4679</v>
      </c>
      <c r="E114" s="200"/>
      <c r="F114" s="200"/>
      <c r="G114" s="200"/>
      <c r="H114" s="200"/>
      <c r="I114" s="200"/>
      <c r="J114" s="201">
        <f>J284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4680</v>
      </c>
      <c r="E115" s="200"/>
      <c r="F115" s="200"/>
      <c r="G115" s="200"/>
      <c r="H115" s="200"/>
      <c r="I115" s="200"/>
      <c r="J115" s="201">
        <f>J293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2"/>
      <c r="C116" s="193"/>
      <c r="D116" s="194" t="s">
        <v>4681</v>
      </c>
      <c r="E116" s="195"/>
      <c r="F116" s="195"/>
      <c r="G116" s="195"/>
      <c r="H116" s="195"/>
      <c r="I116" s="195"/>
      <c r="J116" s="196">
        <f>J312</f>
        <v>0</v>
      </c>
      <c r="K116" s="193"/>
      <c r="L116" s="19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187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Kostelec n. Orlicí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3"/>
      <c r="C127" s="34" t="s">
        <v>148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1" customFormat="1" ht="16.5" customHeight="1">
      <c r="B128" s="23"/>
      <c r="C128" s="24"/>
      <c r="D128" s="24"/>
      <c r="E128" s="186" t="s">
        <v>149</v>
      </c>
      <c r="F128" s="24"/>
      <c r="G128" s="24"/>
      <c r="H128" s="24"/>
      <c r="I128" s="24"/>
      <c r="J128" s="24"/>
      <c r="K128" s="24"/>
      <c r="L128" s="22"/>
    </row>
    <row r="129" s="1" customFormat="1" ht="12" customHeight="1">
      <c r="B129" s="23"/>
      <c r="C129" s="34" t="s">
        <v>150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23.25" customHeight="1">
      <c r="A130" s="40"/>
      <c r="B130" s="41"/>
      <c r="C130" s="42"/>
      <c r="D130" s="42"/>
      <c r="E130" s="187" t="s">
        <v>151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152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E13</f>
        <v>D.1.4.G - Elektroinstalace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F16</f>
        <v xml:space="preserve"> </v>
      </c>
      <c r="G134" s="42"/>
      <c r="H134" s="42"/>
      <c r="I134" s="34" t="s">
        <v>22</v>
      </c>
      <c r="J134" s="81" t="str">
        <f>IF(J16="","",J16)</f>
        <v>18. 1. 2023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E19</f>
        <v xml:space="preserve"> </v>
      </c>
      <c r="G136" s="42"/>
      <c r="H136" s="42"/>
      <c r="I136" s="34" t="s">
        <v>29</v>
      </c>
      <c r="J136" s="38" t="str">
        <f>E25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27</v>
      </c>
      <c r="D137" s="42"/>
      <c r="E137" s="42"/>
      <c r="F137" s="29" t="str">
        <f>IF(E22="","",E22)</f>
        <v>Vyplň údaj</v>
      </c>
      <c r="G137" s="42"/>
      <c r="H137" s="42"/>
      <c r="I137" s="34" t="s">
        <v>31</v>
      </c>
      <c r="J137" s="38" t="str">
        <f>E28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3"/>
      <c r="B139" s="204"/>
      <c r="C139" s="205" t="s">
        <v>188</v>
      </c>
      <c r="D139" s="206" t="s">
        <v>58</v>
      </c>
      <c r="E139" s="206" t="s">
        <v>54</v>
      </c>
      <c r="F139" s="206" t="s">
        <v>55</v>
      </c>
      <c r="G139" s="206" t="s">
        <v>189</v>
      </c>
      <c r="H139" s="206" t="s">
        <v>190</v>
      </c>
      <c r="I139" s="206" t="s">
        <v>191</v>
      </c>
      <c r="J139" s="206" t="s">
        <v>156</v>
      </c>
      <c r="K139" s="207" t="s">
        <v>192</v>
      </c>
      <c r="L139" s="208"/>
      <c r="M139" s="102" t="s">
        <v>1</v>
      </c>
      <c r="N139" s="103" t="s">
        <v>37</v>
      </c>
      <c r="O139" s="103" t="s">
        <v>193</v>
      </c>
      <c r="P139" s="103" t="s">
        <v>194</v>
      </c>
      <c r="Q139" s="103" t="s">
        <v>195</v>
      </c>
      <c r="R139" s="103" t="s">
        <v>196</v>
      </c>
      <c r="S139" s="103" t="s">
        <v>197</v>
      </c>
      <c r="T139" s="104" t="s">
        <v>198</v>
      </c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</row>
    <row r="140" s="2" customFormat="1" ht="22.8" customHeight="1">
      <c r="A140" s="40"/>
      <c r="B140" s="41"/>
      <c r="C140" s="109" t="s">
        <v>199</v>
      </c>
      <c r="D140" s="42"/>
      <c r="E140" s="42"/>
      <c r="F140" s="42"/>
      <c r="G140" s="42"/>
      <c r="H140" s="42"/>
      <c r="I140" s="42"/>
      <c r="J140" s="209">
        <f>BK140</f>
        <v>0</v>
      </c>
      <c r="K140" s="42"/>
      <c r="L140" s="46"/>
      <c r="M140" s="105"/>
      <c r="N140" s="210"/>
      <c r="O140" s="106"/>
      <c r="P140" s="211">
        <f>P141+P312</f>
        <v>0</v>
      </c>
      <c r="Q140" s="106"/>
      <c r="R140" s="211">
        <f>R141+R312</f>
        <v>24.920400000000001</v>
      </c>
      <c r="S140" s="106"/>
      <c r="T140" s="212">
        <f>T141+T312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</v>
      </c>
      <c r="AU140" s="19" t="s">
        <v>158</v>
      </c>
      <c r="BK140" s="213">
        <f>BK141+BK312</f>
        <v>0</v>
      </c>
    </row>
    <row r="141" s="12" customFormat="1" ht="25.92" customHeight="1">
      <c r="A141" s="12"/>
      <c r="B141" s="214"/>
      <c r="C141" s="215"/>
      <c r="D141" s="216" t="s">
        <v>72</v>
      </c>
      <c r="E141" s="217" t="s">
        <v>4682</v>
      </c>
      <c r="F141" s="217" t="s">
        <v>4683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P142+P160+P174+P185+P195+P215+P293</f>
        <v>0</v>
      </c>
      <c r="Q141" s="222"/>
      <c r="R141" s="223">
        <f>R142+R160+R174+R185+R195+R215+R293</f>
        <v>24.920400000000001</v>
      </c>
      <c r="S141" s="222"/>
      <c r="T141" s="224">
        <f>T142+T160+T174+T185+T195+T215+T293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80</v>
      </c>
      <c r="AT141" s="226" t="s">
        <v>72</v>
      </c>
      <c r="AU141" s="226" t="s">
        <v>73</v>
      </c>
      <c r="AY141" s="225" t="s">
        <v>202</v>
      </c>
      <c r="BK141" s="227">
        <f>BK142+BK160+BK174+BK185+BK195+BK215+BK293</f>
        <v>0</v>
      </c>
    </row>
    <row r="142" s="12" customFormat="1" ht="22.8" customHeight="1">
      <c r="A142" s="12"/>
      <c r="B142" s="214"/>
      <c r="C142" s="215"/>
      <c r="D142" s="216" t="s">
        <v>72</v>
      </c>
      <c r="E142" s="228" t="s">
        <v>4684</v>
      </c>
      <c r="F142" s="228" t="s">
        <v>4685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SUM(P143:P159)</f>
        <v>0</v>
      </c>
      <c r="Q142" s="222"/>
      <c r="R142" s="223">
        <f>SUM(R143:R159)</f>
        <v>0.17929999999999999</v>
      </c>
      <c r="S142" s="222"/>
      <c r="T142" s="224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80</v>
      </c>
      <c r="AT142" s="226" t="s">
        <v>72</v>
      </c>
      <c r="AU142" s="226" t="s">
        <v>80</v>
      </c>
      <c r="AY142" s="225" t="s">
        <v>202</v>
      </c>
      <c r="BK142" s="227">
        <f>SUM(BK143:BK159)</f>
        <v>0</v>
      </c>
    </row>
    <row r="143" s="2" customFormat="1" ht="24.15" customHeight="1">
      <c r="A143" s="40"/>
      <c r="B143" s="41"/>
      <c r="C143" s="230" t="s">
        <v>80</v>
      </c>
      <c r="D143" s="230" t="s">
        <v>204</v>
      </c>
      <c r="E143" s="231" t="s">
        <v>4686</v>
      </c>
      <c r="F143" s="232" t="s">
        <v>4687</v>
      </c>
      <c r="G143" s="233" t="s">
        <v>466</v>
      </c>
      <c r="H143" s="234">
        <v>99</v>
      </c>
      <c r="I143" s="235"/>
      <c r="J143" s="236">
        <f>ROUND(I143*H143,2)</f>
        <v>0</v>
      </c>
      <c r="K143" s="232" t="s">
        <v>208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209</v>
      </c>
      <c r="AT143" s="241" t="s">
        <v>204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4688</v>
      </c>
    </row>
    <row r="144" s="2" customFormat="1" ht="16.5" customHeight="1">
      <c r="A144" s="40"/>
      <c r="B144" s="41"/>
      <c r="C144" s="287" t="s">
        <v>82</v>
      </c>
      <c r="D144" s="287" t="s">
        <v>534</v>
      </c>
      <c r="E144" s="288" t="s">
        <v>4689</v>
      </c>
      <c r="F144" s="289" t="s">
        <v>4690</v>
      </c>
      <c r="G144" s="290" t="s">
        <v>466</v>
      </c>
      <c r="H144" s="291">
        <v>10</v>
      </c>
      <c r="I144" s="292"/>
      <c r="J144" s="293">
        <f>ROUND(I144*H144,2)</f>
        <v>0</v>
      </c>
      <c r="K144" s="289" t="s">
        <v>1</v>
      </c>
      <c r="L144" s="294"/>
      <c r="M144" s="295" t="s">
        <v>1</v>
      </c>
      <c r="N144" s="296" t="s">
        <v>38</v>
      </c>
      <c r="O144" s="93"/>
      <c r="P144" s="239">
        <f>O144*H144</f>
        <v>0</v>
      </c>
      <c r="Q144" s="239">
        <v>0.0025999999999999999</v>
      </c>
      <c r="R144" s="239">
        <f>Q144*H144</f>
        <v>0.025999999999999999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270</v>
      </c>
      <c r="AT144" s="241" t="s">
        <v>534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209</v>
      </c>
      <c r="BM144" s="241" t="s">
        <v>4691</v>
      </c>
    </row>
    <row r="145" s="2" customFormat="1" ht="16.5" customHeight="1">
      <c r="A145" s="40"/>
      <c r="B145" s="41"/>
      <c r="C145" s="287" t="s">
        <v>90</v>
      </c>
      <c r="D145" s="287" t="s">
        <v>534</v>
      </c>
      <c r="E145" s="288" t="s">
        <v>4692</v>
      </c>
      <c r="F145" s="289" t="s">
        <v>4693</v>
      </c>
      <c r="G145" s="290" t="s">
        <v>466</v>
      </c>
      <c r="H145" s="291">
        <v>12</v>
      </c>
      <c r="I145" s="292"/>
      <c r="J145" s="293">
        <f>ROUND(I145*H145,2)</f>
        <v>0</v>
      </c>
      <c r="K145" s="289" t="s">
        <v>1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0.00247</v>
      </c>
      <c r="R145" s="239">
        <f>Q145*H145</f>
        <v>0.02964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270</v>
      </c>
      <c r="AT145" s="241" t="s">
        <v>534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4694</v>
      </c>
    </row>
    <row r="146" s="2" customFormat="1" ht="16.5" customHeight="1">
      <c r="A146" s="40"/>
      <c r="B146" s="41"/>
      <c r="C146" s="287" t="s">
        <v>209</v>
      </c>
      <c r="D146" s="287" t="s">
        <v>534</v>
      </c>
      <c r="E146" s="288" t="s">
        <v>4695</v>
      </c>
      <c r="F146" s="289" t="s">
        <v>4696</v>
      </c>
      <c r="G146" s="290" t="s">
        <v>466</v>
      </c>
      <c r="H146" s="291">
        <v>14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0.00096000000000000002</v>
      </c>
      <c r="R146" s="239">
        <f>Q146*H146</f>
        <v>0.013440000000000001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4697</v>
      </c>
    </row>
    <row r="147" s="2" customFormat="1" ht="16.5" customHeight="1">
      <c r="A147" s="40"/>
      <c r="B147" s="41"/>
      <c r="C147" s="287" t="s">
        <v>251</v>
      </c>
      <c r="D147" s="287" t="s">
        <v>534</v>
      </c>
      <c r="E147" s="288" t="s">
        <v>4698</v>
      </c>
      <c r="F147" s="289" t="s">
        <v>4699</v>
      </c>
      <c r="G147" s="290" t="s">
        <v>466</v>
      </c>
      <c r="H147" s="291">
        <v>3</v>
      </c>
      <c r="I147" s="292"/>
      <c r="J147" s="293">
        <f>ROUND(I147*H147,2)</f>
        <v>0</v>
      </c>
      <c r="K147" s="289" t="s">
        <v>1</v>
      </c>
      <c r="L147" s="294"/>
      <c r="M147" s="295" t="s">
        <v>1</v>
      </c>
      <c r="N147" s="296" t="s">
        <v>38</v>
      </c>
      <c r="O147" s="93"/>
      <c r="P147" s="239">
        <f>O147*H147</f>
        <v>0</v>
      </c>
      <c r="Q147" s="239">
        <v>0.00089999999999999998</v>
      </c>
      <c r="R147" s="239">
        <f>Q147*H147</f>
        <v>0.0027000000000000001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270</v>
      </c>
      <c r="AT147" s="241" t="s">
        <v>534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4700</v>
      </c>
    </row>
    <row r="148" s="2" customFormat="1" ht="16.5" customHeight="1">
      <c r="A148" s="40"/>
      <c r="B148" s="41"/>
      <c r="C148" s="287" t="s">
        <v>258</v>
      </c>
      <c r="D148" s="287" t="s">
        <v>534</v>
      </c>
      <c r="E148" s="288" t="s">
        <v>4701</v>
      </c>
      <c r="F148" s="289" t="s">
        <v>4702</v>
      </c>
      <c r="G148" s="290" t="s">
        <v>466</v>
      </c>
      <c r="H148" s="291">
        <v>7</v>
      </c>
      <c r="I148" s="292"/>
      <c r="J148" s="293">
        <f>ROUND(I148*H148,2)</f>
        <v>0</v>
      </c>
      <c r="K148" s="289" t="s">
        <v>1</v>
      </c>
      <c r="L148" s="294"/>
      <c r="M148" s="295" t="s">
        <v>1</v>
      </c>
      <c r="N148" s="296" t="s">
        <v>38</v>
      </c>
      <c r="O148" s="93"/>
      <c r="P148" s="239">
        <f>O148*H148</f>
        <v>0</v>
      </c>
      <c r="Q148" s="239">
        <v>0.001</v>
      </c>
      <c r="R148" s="239">
        <f>Q148*H148</f>
        <v>0.0070000000000000001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270</v>
      </c>
      <c r="AT148" s="241" t="s">
        <v>534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4703</v>
      </c>
    </row>
    <row r="149" s="2" customFormat="1" ht="16.5" customHeight="1">
      <c r="A149" s="40"/>
      <c r="B149" s="41"/>
      <c r="C149" s="287" t="s">
        <v>262</v>
      </c>
      <c r="D149" s="287" t="s">
        <v>534</v>
      </c>
      <c r="E149" s="288" t="s">
        <v>4704</v>
      </c>
      <c r="F149" s="289" t="s">
        <v>4705</v>
      </c>
      <c r="G149" s="290" t="s">
        <v>466</v>
      </c>
      <c r="H149" s="291">
        <v>3</v>
      </c>
      <c r="I149" s="292"/>
      <c r="J149" s="293">
        <f>ROUND(I149*H149,2)</f>
        <v>0</v>
      </c>
      <c r="K149" s="289" t="s">
        <v>1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0.0025999999999999999</v>
      </c>
      <c r="R149" s="239">
        <f>Q149*H149</f>
        <v>0.0077999999999999996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270</v>
      </c>
      <c r="AT149" s="241" t="s">
        <v>534</v>
      </c>
      <c r="AU149" s="241" t="s">
        <v>82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4706</v>
      </c>
    </row>
    <row r="150" s="2" customFormat="1" ht="16.5" customHeight="1">
      <c r="A150" s="40"/>
      <c r="B150" s="41"/>
      <c r="C150" s="287" t="s">
        <v>270</v>
      </c>
      <c r="D150" s="287" t="s">
        <v>534</v>
      </c>
      <c r="E150" s="288" t="s">
        <v>4707</v>
      </c>
      <c r="F150" s="289" t="s">
        <v>4708</v>
      </c>
      <c r="G150" s="290" t="s">
        <v>466</v>
      </c>
      <c r="H150" s="291">
        <v>4</v>
      </c>
      <c r="I150" s="292"/>
      <c r="J150" s="293">
        <f>ROUND(I150*H150,2)</f>
        <v>0</v>
      </c>
      <c r="K150" s="289" t="s">
        <v>1</v>
      </c>
      <c r="L150" s="294"/>
      <c r="M150" s="295" t="s">
        <v>1</v>
      </c>
      <c r="N150" s="296" t="s">
        <v>38</v>
      </c>
      <c r="O150" s="93"/>
      <c r="P150" s="239">
        <f>O150*H150</f>
        <v>0</v>
      </c>
      <c r="Q150" s="239">
        <v>0.001</v>
      </c>
      <c r="R150" s="239">
        <f>Q150*H150</f>
        <v>0.0040000000000000001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270</v>
      </c>
      <c r="AT150" s="241" t="s">
        <v>534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209</v>
      </c>
      <c r="BM150" s="241" t="s">
        <v>4709</v>
      </c>
    </row>
    <row r="151" s="2" customFormat="1" ht="21.75" customHeight="1">
      <c r="A151" s="40"/>
      <c r="B151" s="41"/>
      <c r="C151" s="287" t="s">
        <v>274</v>
      </c>
      <c r="D151" s="287" t="s">
        <v>534</v>
      </c>
      <c r="E151" s="288" t="s">
        <v>4710</v>
      </c>
      <c r="F151" s="289" t="s">
        <v>4711</v>
      </c>
      <c r="G151" s="290" t="s">
        <v>466</v>
      </c>
      <c r="H151" s="291">
        <v>28</v>
      </c>
      <c r="I151" s="292"/>
      <c r="J151" s="293">
        <f>ROUND(I151*H151,2)</f>
        <v>0</v>
      </c>
      <c r="K151" s="289" t="s">
        <v>1</v>
      </c>
      <c r="L151" s="294"/>
      <c r="M151" s="295" t="s">
        <v>1</v>
      </c>
      <c r="N151" s="296" t="s">
        <v>38</v>
      </c>
      <c r="O151" s="93"/>
      <c r="P151" s="239">
        <f>O151*H151</f>
        <v>0</v>
      </c>
      <c r="Q151" s="239">
        <v>0.0024399999999999999</v>
      </c>
      <c r="R151" s="239">
        <f>Q151*H151</f>
        <v>0.068319999999999992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270</v>
      </c>
      <c r="AT151" s="241" t="s">
        <v>534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4712</v>
      </c>
    </row>
    <row r="152" s="2" customFormat="1" ht="16.5" customHeight="1">
      <c r="A152" s="40"/>
      <c r="B152" s="41"/>
      <c r="C152" s="287" t="s">
        <v>278</v>
      </c>
      <c r="D152" s="287" t="s">
        <v>534</v>
      </c>
      <c r="E152" s="288" t="s">
        <v>4713</v>
      </c>
      <c r="F152" s="289" t="s">
        <v>4714</v>
      </c>
      <c r="G152" s="290" t="s">
        <v>466</v>
      </c>
      <c r="H152" s="291">
        <v>4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0.0032799999999999999</v>
      </c>
      <c r="R152" s="239">
        <f>Q152*H152</f>
        <v>0.01312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270</v>
      </c>
      <c r="AT152" s="241" t="s">
        <v>534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4715</v>
      </c>
    </row>
    <row r="153" s="2" customFormat="1" ht="16.5" customHeight="1">
      <c r="A153" s="40"/>
      <c r="B153" s="41"/>
      <c r="C153" s="287" t="s">
        <v>284</v>
      </c>
      <c r="D153" s="287" t="s">
        <v>534</v>
      </c>
      <c r="E153" s="288" t="s">
        <v>4716</v>
      </c>
      <c r="F153" s="289" t="s">
        <v>4717</v>
      </c>
      <c r="G153" s="290" t="s">
        <v>466</v>
      </c>
      <c r="H153" s="291">
        <v>14</v>
      </c>
      <c r="I153" s="292"/>
      <c r="J153" s="293">
        <f>ROUND(I153*H153,2)</f>
        <v>0</v>
      </c>
      <c r="K153" s="289" t="s">
        <v>1</v>
      </c>
      <c r="L153" s="294"/>
      <c r="M153" s="295" t="s">
        <v>1</v>
      </c>
      <c r="N153" s="296" t="s">
        <v>38</v>
      </c>
      <c r="O153" s="93"/>
      <c r="P153" s="239">
        <f>O153*H153</f>
        <v>0</v>
      </c>
      <c r="Q153" s="239">
        <v>0.00051999999999999995</v>
      </c>
      <c r="R153" s="239">
        <f>Q153*H153</f>
        <v>0.0072799999999999991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270</v>
      </c>
      <c r="AT153" s="241" t="s">
        <v>534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4718</v>
      </c>
    </row>
    <row r="154" s="2" customFormat="1" ht="24.15" customHeight="1">
      <c r="A154" s="40"/>
      <c r="B154" s="41"/>
      <c r="C154" s="230" t="s">
        <v>294</v>
      </c>
      <c r="D154" s="230" t="s">
        <v>204</v>
      </c>
      <c r="E154" s="231" t="s">
        <v>4719</v>
      </c>
      <c r="F154" s="232" t="s">
        <v>4720</v>
      </c>
      <c r="G154" s="233" t="s">
        <v>466</v>
      </c>
      <c r="H154" s="234">
        <v>297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4721</v>
      </c>
    </row>
    <row r="155" s="2" customFormat="1" ht="16.5" customHeight="1">
      <c r="A155" s="40"/>
      <c r="B155" s="41"/>
      <c r="C155" s="287" t="s">
        <v>301</v>
      </c>
      <c r="D155" s="287" t="s">
        <v>534</v>
      </c>
      <c r="E155" s="288" t="s">
        <v>4722</v>
      </c>
      <c r="F155" s="289" t="s">
        <v>4723</v>
      </c>
      <c r="G155" s="290" t="s">
        <v>1085</v>
      </c>
      <c r="H155" s="291">
        <v>4</v>
      </c>
      <c r="I155" s="292"/>
      <c r="J155" s="293">
        <f>ROUND(I155*H155,2)</f>
        <v>0</v>
      </c>
      <c r="K155" s="289" t="s">
        <v>1</v>
      </c>
      <c r="L155" s="294"/>
      <c r="M155" s="295" t="s">
        <v>1</v>
      </c>
      <c r="N155" s="296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270</v>
      </c>
      <c r="AT155" s="241" t="s">
        <v>534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4724</v>
      </c>
    </row>
    <row r="156" s="2" customFormat="1" ht="16.5" customHeight="1">
      <c r="A156" s="40"/>
      <c r="B156" s="41"/>
      <c r="C156" s="287" t="s">
        <v>307</v>
      </c>
      <c r="D156" s="287" t="s">
        <v>534</v>
      </c>
      <c r="E156" s="288" t="s">
        <v>4725</v>
      </c>
      <c r="F156" s="289" t="s">
        <v>4726</v>
      </c>
      <c r="G156" s="290" t="s">
        <v>1085</v>
      </c>
      <c r="H156" s="291">
        <v>88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270</v>
      </c>
      <c r="AT156" s="241" t="s">
        <v>534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4727</v>
      </c>
    </row>
    <row r="157" s="2" customFormat="1" ht="16.5" customHeight="1">
      <c r="A157" s="40"/>
      <c r="B157" s="41"/>
      <c r="C157" s="287" t="s">
        <v>8</v>
      </c>
      <c r="D157" s="287" t="s">
        <v>534</v>
      </c>
      <c r="E157" s="288" t="s">
        <v>4728</v>
      </c>
      <c r="F157" s="289" t="s">
        <v>4729</v>
      </c>
      <c r="G157" s="290" t="s">
        <v>1085</v>
      </c>
      <c r="H157" s="291">
        <v>7</v>
      </c>
      <c r="I157" s="292"/>
      <c r="J157" s="293">
        <f>ROUND(I157*H157,2)</f>
        <v>0</v>
      </c>
      <c r="K157" s="289" t="s">
        <v>1</v>
      </c>
      <c r="L157" s="294"/>
      <c r="M157" s="295" t="s">
        <v>1</v>
      </c>
      <c r="N157" s="296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270</v>
      </c>
      <c r="AT157" s="241" t="s">
        <v>534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4730</v>
      </c>
    </row>
    <row r="158" s="2" customFormat="1" ht="16.5" customHeight="1">
      <c r="A158" s="40"/>
      <c r="B158" s="41"/>
      <c r="C158" s="287" t="s">
        <v>317</v>
      </c>
      <c r="D158" s="287" t="s">
        <v>534</v>
      </c>
      <c r="E158" s="288" t="s">
        <v>4731</v>
      </c>
      <c r="F158" s="289" t="s">
        <v>4732</v>
      </c>
      <c r="G158" s="290" t="s">
        <v>1085</v>
      </c>
      <c r="H158" s="291">
        <v>99</v>
      </c>
      <c r="I158" s="292"/>
      <c r="J158" s="293">
        <f>ROUND(I158*H158,2)</f>
        <v>0</v>
      </c>
      <c r="K158" s="289" t="s">
        <v>1</v>
      </c>
      <c r="L158" s="294"/>
      <c r="M158" s="295" t="s">
        <v>1</v>
      </c>
      <c r="N158" s="296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270</v>
      </c>
      <c r="AT158" s="241" t="s">
        <v>534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4733</v>
      </c>
    </row>
    <row r="159" s="2" customFormat="1" ht="16.5" customHeight="1">
      <c r="A159" s="40"/>
      <c r="B159" s="41"/>
      <c r="C159" s="230" t="s">
        <v>325</v>
      </c>
      <c r="D159" s="230" t="s">
        <v>204</v>
      </c>
      <c r="E159" s="231" t="s">
        <v>4734</v>
      </c>
      <c r="F159" s="232" t="s">
        <v>4735</v>
      </c>
      <c r="G159" s="233" t="s">
        <v>2864</v>
      </c>
      <c r="H159" s="234">
        <v>4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4736</v>
      </c>
    </row>
    <row r="160" s="12" customFormat="1" ht="22.8" customHeight="1">
      <c r="A160" s="12"/>
      <c r="B160" s="214"/>
      <c r="C160" s="215"/>
      <c r="D160" s="216" t="s">
        <v>72</v>
      </c>
      <c r="E160" s="228" t="s">
        <v>14</v>
      </c>
      <c r="F160" s="228" t="s">
        <v>4737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SUM(P161:P173)</f>
        <v>0</v>
      </c>
      <c r="Q160" s="222"/>
      <c r="R160" s="223">
        <f>SUM(R161:R173)</f>
        <v>0.0016900000000000001</v>
      </c>
      <c r="S160" s="222"/>
      <c r="T160" s="224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80</v>
      </c>
      <c r="AT160" s="226" t="s">
        <v>72</v>
      </c>
      <c r="AU160" s="226" t="s">
        <v>80</v>
      </c>
      <c r="AY160" s="225" t="s">
        <v>202</v>
      </c>
      <c r="BK160" s="227">
        <f>SUM(BK161:BK173)</f>
        <v>0</v>
      </c>
    </row>
    <row r="161" s="2" customFormat="1" ht="24.15" customHeight="1">
      <c r="A161" s="40"/>
      <c r="B161" s="41"/>
      <c r="C161" s="230" t="s">
        <v>332</v>
      </c>
      <c r="D161" s="230" t="s">
        <v>204</v>
      </c>
      <c r="E161" s="231" t="s">
        <v>4738</v>
      </c>
      <c r="F161" s="232" t="s">
        <v>4739</v>
      </c>
      <c r="G161" s="233" t="s">
        <v>466</v>
      </c>
      <c r="H161" s="234">
        <v>34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4740</v>
      </c>
    </row>
    <row r="162" s="2" customFormat="1" ht="24.15" customHeight="1">
      <c r="A162" s="40"/>
      <c r="B162" s="41"/>
      <c r="C162" s="287" t="s">
        <v>336</v>
      </c>
      <c r="D162" s="287" t="s">
        <v>534</v>
      </c>
      <c r="E162" s="288" t="s">
        <v>4741</v>
      </c>
      <c r="F162" s="289" t="s">
        <v>4742</v>
      </c>
      <c r="G162" s="290" t="s">
        <v>466</v>
      </c>
      <c r="H162" s="291">
        <v>14</v>
      </c>
      <c r="I162" s="292"/>
      <c r="J162" s="293">
        <f>ROUND(I162*H162,2)</f>
        <v>0</v>
      </c>
      <c r="K162" s="289" t="s">
        <v>208</v>
      </c>
      <c r="L162" s="294"/>
      <c r="M162" s="295" t="s">
        <v>1</v>
      </c>
      <c r="N162" s="296" t="s">
        <v>38</v>
      </c>
      <c r="O162" s="93"/>
      <c r="P162" s="239">
        <f>O162*H162</f>
        <v>0</v>
      </c>
      <c r="Q162" s="239">
        <v>4.0000000000000003E-05</v>
      </c>
      <c r="R162" s="239">
        <f>Q162*H162</f>
        <v>0.00056000000000000006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442</v>
      </c>
      <c r="AT162" s="241" t="s">
        <v>534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4743</v>
      </c>
    </row>
    <row r="163" s="2" customFormat="1" ht="16.5" customHeight="1">
      <c r="A163" s="40"/>
      <c r="B163" s="41"/>
      <c r="C163" s="287" t="s">
        <v>341</v>
      </c>
      <c r="D163" s="287" t="s">
        <v>534</v>
      </c>
      <c r="E163" s="288" t="s">
        <v>4744</v>
      </c>
      <c r="F163" s="289" t="s">
        <v>4745</v>
      </c>
      <c r="G163" s="290" t="s">
        <v>1085</v>
      </c>
      <c r="H163" s="291">
        <v>8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270</v>
      </c>
      <c r="AT163" s="241" t="s">
        <v>534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4746</v>
      </c>
    </row>
    <row r="164" s="2" customFormat="1" ht="16.5" customHeight="1">
      <c r="A164" s="40"/>
      <c r="B164" s="41"/>
      <c r="C164" s="287" t="s">
        <v>7</v>
      </c>
      <c r="D164" s="287" t="s">
        <v>534</v>
      </c>
      <c r="E164" s="288" t="s">
        <v>4747</v>
      </c>
      <c r="F164" s="289" t="s">
        <v>4748</v>
      </c>
      <c r="G164" s="290" t="s">
        <v>1085</v>
      </c>
      <c r="H164" s="291">
        <v>6</v>
      </c>
      <c r="I164" s="292"/>
      <c r="J164" s="293">
        <f>ROUND(I164*H164,2)</f>
        <v>0</v>
      </c>
      <c r="K164" s="289" t="s">
        <v>1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270</v>
      </c>
      <c r="AT164" s="241" t="s">
        <v>534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4749</v>
      </c>
    </row>
    <row r="165" s="2" customFormat="1" ht="24.15" customHeight="1">
      <c r="A165" s="40"/>
      <c r="B165" s="41"/>
      <c r="C165" s="287" t="s">
        <v>355</v>
      </c>
      <c r="D165" s="287" t="s">
        <v>534</v>
      </c>
      <c r="E165" s="288" t="s">
        <v>4750</v>
      </c>
      <c r="F165" s="289" t="s">
        <v>4751</v>
      </c>
      <c r="G165" s="290" t="s">
        <v>466</v>
      </c>
      <c r="H165" s="291">
        <v>6</v>
      </c>
      <c r="I165" s="292"/>
      <c r="J165" s="293">
        <f>ROUND(I165*H165,2)</f>
        <v>0</v>
      </c>
      <c r="K165" s="289" t="s">
        <v>208</v>
      </c>
      <c r="L165" s="294"/>
      <c r="M165" s="295" t="s">
        <v>1</v>
      </c>
      <c r="N165" s="296" t="s">
        <v>38</v>
      </c>
      <c r="O165" s="93"/>
      <c r="P165" s="239">
        <f>O165*H165</f>
        <v>0</v>
      </c>
      <c r="Q165" s="239">
        <v>6.9999999999999994E-05</v>
      </c>
      <c r="R165" s="239">
        <f>Q165*H165</f>
        <v>0.00041999999999999996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270</v>
      </c>
      <c r="AT165" s="241" t="s">
        <v>534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4752</v>
      </c>
    </row>
    <row r="166" s="2" customFormat="1" ht="24.15" customHeight="1">
      <c r="A166" s="40"/>
      <c r="B166" s="41"/>
      <c r="C166" s="287" t="s">
        <v>363</v>
      </c>
      <c r="D166" s="287" t="s">
        <v>534</v>
      </c>
      <c r="E166" s="288" t="s">
        <v>4753</v>
      </c>
      <c r="F166" s="289" t="s">
        <v>4754</v>
      </c>
      <c r="G166" s="290" t="s">
        <v>466</v>
      </c>
      <c r="H166" s="291">
        <v>6</v>
      </c>
      <c r="I166" s="292"/>
      <c r="J166" s="293">
        <f>ROUND(I166*H166,2)</f>
        <v>0</v>
      </c>
      <c r="K166" s="289" t="s">
        <v>208</v>
      </c>
      <c r="L166" s="294"/>
      <c r="M166" s="295" t="s">
        <v>1</v>
      </c>
      <c r="N166" s="296" t="s">
        <v>38</v>
      </c>
      <c r="O166" s="93"/>
      <c r="P166" s="239">
        <f>O166*H166</f>
        <v>0</v>
      </c>
      <c r="Q166" s="239">
        <v>2.0000000000000002E-05</v>
      </c>
      <c r="R166" s="239">
        <f>Q166*H166</f>
        <v>0.00012000000000000002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270</v>
      </c>
      <c r="AT166" s="241" t="s">
        <v>534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4755</v>
      </c>
    </row>
    <row r="167" s="2" customFormat="1" ht="24.15" customHeight="1">
      <c r="A167" s="40"/>
      <c r="B167" s="41"/>
      <c r="C167" s="230" t="s">
        <v>375</v>
      </c>
      <c r="D167" s="230" t="s">
        <v>204</v>
      </c>
      <c r="E167" s="231" t="s">
        <v>4756</v>
      </c>
      <c r="F167" s="232" t="s">
        <v>4757</v>
      </c>
      <c r="G167" s="233" t="s">
        <v>466</v>
      </c>
      <c r="H167" s="234">
        <v>2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4758</v>
      </c>
    </row>
    <row r="168" s="2" customFormat="1" ht="24.15" customHeight="1">
      <c r="A168" s="40"/>
      <c r="B168" s="41"/>
      <c r="C168" s="287" t="s">
        <v>382</v>
      </c>
      <c r="D168" s="287" t="s">
        <v>534</v>
      </c>
      <c r="E168" s="288" t="s">
        <v>4759</v>
      </c>
      <c r="F168" s="289" t="s">
        <v>4760</v>
      </c>
      <c r="G168" s="290" t="s">
        <v>466</v>
      </c>
      <c r="H168" s="291">
        <v>1</v>
      </c>
      <c r="I168" s="292"/>
      <c r="J168" s="293">
        <f>ROUND(I168*H168,2)</f>
        <v>0</v>
      </c>
      <c r="K168" s="289" t="s">
        <v>208</v>
      </c>
      <c r="L168" s="294"/>
      <c r="M168" s="295" t="s">
        <v>1</v>
      </c>
      <c r="N168" s="296" t="s">
        <v>38</v>
      </c>
      <c r="O168" s="93"/>
      <c r="P168" s="239">
        <f>O168*H168</f>
        <v>0</v>
      </c>
      <c r="Q168" s="239">
        <v>5.0000000000000002E-05</v>
      </c>
      <c r="R168" s="239">
        <f>Q168*H168</f>
        <v>5.0000000000000002E-05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442</v>
      </c>
      <c r="AT168" s="241" t="s">
        <v>534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317</v>
      </c>
      <c r="BM168" s="241" t="s">
        <v>4761</v>
      </c>
    </row>
    <row r="169" s="2" customFormat="1" ht="24.15" customHeight="1">
      <c r="A169" s="40"/>
      <c r="B169" s="41"/>
      <c r="C169" s="287" t="s">
        <v>390</v>
      </c>
      <c r="D169" s="287" t="s">
        <v>534</v>
      </c>
      <c r="E169" s="288" t="s">
        <v>4762</v>
      </c>
      <c r="F169" s="289" t="s">
        <v>4763</v>
      </c>
      <c r="G169" s="290" t="s">
        <v>466</v>
      </c>
      <c r="H169" s="291">
        <v>1</v>
      </c>
      <c r="I169" s="292"/>
      <c r="J169" s="293">
        <f>ROUND(I169*H169,2)</f>
        <v>0</v>
      </c>
      <c r="K169" s="289" t="s">
        <v>208</v>
      </c>
      <c r="L169" s="294"/>
      <c r="M169" s="295" t="s">
        <v>1</v>
      </c>
      <c r="N169" s="296" t="s">
        <v>38</v>
      </c>
      <c r="O169" s="93"/>
      <c r="P169" s="239">
        <f>O169*H169</f>
        <v>0</v>
      </c>
      <c r="Q169" s="239">
        <v>0.00011</v>
      </c>
      <c r="R169" s="239">
        <f>Q169*H169</f>
        <v>0.00011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442</v>
      </c>
      <c r="AT169" s="241" t="s">
        <v>534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4764</v>
      </c>
    </row>
    <row r="170" s="2" customFormat="1" ht="24.15" customHeight="1">
      <c r="A170" s="40"/>
      <c r="B170" s="41"/>
      <c r="C170" s="230" t="s">
        <v>395</v>
      </c>
      <c r="D170" s="230" t="s">
        <v>204</v>
      </c>
      <c r="E170" s="231" t="s">
        <v>4765</v>
      </c>
      <c r="F170" s="232" t="s">
        <v>4766</v>
      </c>
      <c r="G170" s="233" t="s">
        <v>466</v>
      </c>
      <c r="H170" s="234">
        <v>4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4767</v>
      </c>
    </row>
    <row r="171" s="2" customFormat="1" ht="24.15" customHeight="1">
      <c r="A171" s="40"/>
      <c r="B171" s="41"/>
      <c r="C171" s="287" t="s">
        <v>399</v>
      </c>
      <c r="D171" s="287" t="s">
        <v>534</v>
      </c>
      <c r="E171" s="288" t="s">
        <v>4768</v>
      </c>
      <c r="F171" s="289" t="s">
        <v>4769</v>
      </c>
      <c r="G171" s="290" t="s">
        <v>466</v>
      </c>
      <c r="H171" s="291">
        <v>4</v>
      </c>
      <c r="I171" s="292"/>
      <c r="J171" s="293">
        <f>ROUND(I171*H171,2)</f>
        <v>0</v>
      </c>
      <c r="K171" s="289" t="s">
        <v>208</v>
      </c>
      <c r="L171" s="294"/>
      <c r="M171" s="295" t="s">
        <v>1</v>
      </c>
      <c r="N171" s="296" t="s">
        <v>38</v>
      </c>
      <c r="O171" s="93"/>
      <c r="P171" s="239">
        <f>O171*H171</f>
        <v>0</v>
      </c>
      <c r="Q171" s="239">
        <v>4.0000000000000003E-05</v>
      </c>
      <c r="R171" s="239">
        <f>Q171*H171</f>
        <v>0.00016000000000000001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442</v>
      </c>
      <c r="AT171" s="241" t="s">
        <v>534</v>
      </c>
      <c r="AU171" s="241" t="s">
        <v>82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4770</v>
      </c>
    </row>
    <row r="172" s="2" customFormat="1" ht="24.15" customHeight="1">
      <c r="A172" s="40"/>
      <c r="B172" s="41"/>
      <c r="C172" s="230" t="s">
        <v>405</v>
      </c>
      <c r="D172" s="230" t="s">
        <v>204</v>
      </c>
      <c r="E172" s="231" t="s">
        <v>4771</v>
      </c>
      <c r="F172" s="232" t="s">
        <v>4772</v>
      </c>
      <c r="G172" s="233" t="s">
        <v>466</v>
      </c>
      <c r="H172" s="234">
        <v>3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4773</v>
      </c>
    </row>
    <row r="173" s="2" customFormat="1" ht="24.15" customHeight="1">
      <c r="A173" s="40"/>
      <c r="B173" s="41"/>
      <c r="C173" s="287" t="s">
        <v>417</v>
      </c>
      <c r="D173" s="287" t="s">
        <v>534</v>
      </c>
      <c r="E173" s="288" t="s">
        <v>4774</v>
      </c>
      <c r="F173" s="289" t="s">
        <v>4775</v>
      </c>
      <c r="G173" s="290" t="s">
        <v>466</v>
      </c>
      <c r="H173" s="291">
        <v>3</v>
      </c>
      <c r="I173" s="292"/>
      <c r="J173" s="293">
        <f>ROUND(I173*H173,2)</f>
        <v>0</v>
      </c>
      <c r="K173" s="289" t="s">
        <v>1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9.0000000000000006E-05</v>
      </c>
      <c r="R173" s="239">
        <f>Q173*H173</f>
        <v>0.00027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4776</v>
      </c>
    </row>
    <row r="174" s="12" customFormat="1" ht="22.8" customHeight="1">
      <c r="A174" s="12"/>
      <c r="B174" s="214"/>
      <c r="C174" s="215"/>
      <c r="D174" s="216" t="s">
        <v>72</v>
      </c>
      <c r="E174" s="228" t="s">
        <v>4777</v>
      </c>
      <c r="F174" s="228" t="s">
        <v>4778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SUM(P175:P184)</f>
        <v>0</v>
      </c>
      <c r="Q174" s="222"/>
      <c r="R174" s="223">
        <f>SUM(R175:R184)</f>
        <v>0.0042599999999999999</v>
      </c>
      <c r="S174" s="222"/>
      <c r="T174" s="224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80</v>
      </c>
      <c r="AT174" s="226" t="s">
        <v>72</v>
      </c>
      <c r="AU174" s="226" t="s">
        <v>80</v>
      </c>
      <c r="AY174" s="225" t="s">
        <v>202</v>
      </c>
      <c r="BK174" s="227">
        <f>SUM(BK175:BK184)</f>
        <v>0</v>
      </c>
    </row>
    <row r="175" s="2" customFormat="1" ht="24.15" customHeight="1">
      <c r="A175" s="40"/>
      <c r="B175" s="41"/>
      <c r="C175" s="230" t="s">
        <v>426</v>
      </c>
      <c r="D175" s="230" t="s">
        <v>204</v>
      </c>
      <c r="E175" s="231" t="s">
        <v>4779</v>
      </c>
      <c r="F175" s="232" t="s">
        <v>4780</v>
      </c>
      <c r="G175" s="233" t="s">
        <v>466</v>
      </c>
      <c r="H175" s="234">
        <v>16</v>
      </c>
      <c r="I175" s="235"/>
      <c r="J175" s="236">
        <f>ROUND(I175*H175,2)</f>
        <v>0</v>
      </c>
      <c r="K175" s="232" t="s">
        <v>208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4781</v>
      </c>
    </row>
    <row r="176" s="2" customFormat="1" ht="24.15" customHeight="1">
      <c r="A176" s="40"/>
      <c r="B176" s="41"/>
      <c r="C176" s="287" t="s">
        <v>442</v>
      </c>
      <c r="D176" s="287" t="s">
        <v>534</v>
      </c>
      <c r="E176" s="288" t="s">
        <v>4782</v>
      </c>
      <c r="F176" s="289" t="s">
        <v>4783</v>
      </c>
      <c r="G176" s="290" t="s">
        <v>466</v>
      </c>
      <c r="H176" s="291">
        <v>14</v>
      </c>
      <c r="I176" s="292"/>
      <c r="J176" s="293">
        <f>ROUND(I176*H176,2)</f>
        <v>0</v>
      </c>
      <c r="K176" s="289" t="s">
        <v>208</v>
      </c>
      <c r="L176" s="294"/>
      <c r="M176" s="295" t="s">
        <v>1</v>
      </c>
      <c r="N176" s="296" t="s">
        <v>38</v>
      </c>
      <c r="O176" s="93"/>
      <c r="P176" s="239">
        <f>O176*H176</f>
        <v>0</v>
      </c>
      <c r="Q176" s="239">
        <v>6.9999999999999994E-05</v>
      </c>
      <c r="R176" s="239">
        <f>Q176*H176</f>
        <v>0.00097999999999999997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442</v>
      </c>
      <c r="AT176" s="241" t="s">
        <v>534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4784</v>
      </c>
    </row>
    <row r="177" s="2" customFormat="1" ht="24.15" customHeight="1">
      <c r="A177" s="40"/>
      <c r="B177" s="41"/>
      <c r="C177" s="287" t="s">
        <v>448</v>
      </c>
      <c r="D177" s="287" t="s">
        <v>534</v>
      </c>
      <c r="E177" s="288" t="s">
        <v>4785</v>
      </c>
      <c r="F177" s="289" t="s">
        <v>4786</v>
      </c>
      <c r="G177" s="290" t="s">
        <v>466</v>
      </c>
      <c r="H177" s="291">
        <v>2</v>
      </c>
      <c r="I177" s="292"/>
      <c r="J177" s="293">
        <f>ROUND(I177*H177,2)</f>
        <v>0</v>
      </c>
      <c r="K177" s="289" t="s">
        <v>208</v>
      </c>
      <c r="L177" s="294"/>
      <c r="M177" s="295" t="s">
        <v>1</v>
      </c>
      <c r="N177" s="296" t="s">
        <v>38</v>
      </c>
      <c r="O177" s="93"/>
      <c r="P177" s="239">
        <f>O177*H177</f>
        <v>0</v>
      </c>
      <c r="Q177" s="239">
        <v>0.00013999999999999999</v>
      </c>
      <c r="R177" s="239">
        <f>Q177*H177</f>
        <v>0.00027999999999999998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442</v>
      </c>
      <c r="AT177" s="241" t="s">
        <v>534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4787</v>
      </c>
    </row>
    <row r="178" s="2" customFormat="1" ht="24.15" customHeight="1">
      <c r="A178" s="40"/>
      <c r="B178" s="41"/>
      <c r="C178" s="230" t="s">
        <v>453</v>
      </c>
      <c r="D178" s="230" t="s">
        <v>204</v>
      </c>
      <c r="E178" s="231" t="s">
        <v>4788</v>
      </c>
      <c r="F178" s="232" t="s">
        <v>4789</v>
      </c>
      <c r="G178" s="233" t="s">
        <v>466</v>
      </c>
      <c r="H178" s="234">
        <v>11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4790</v>
      </c>
    </row>
    <row r="179" s="2" customFormat="1" ht="16.5" customHeight="1">
      <c r="A179" s="40"/>
      <c r="B179" s="41"/>
      <c r="C179" s="287" t="s">
        <v>457</v>
      </c>
      <c r="D179" s="287" t="s">
        <v>534</v>
      </c>
      <c r="E179" s="288" t="s">
        <v>4791</v>
      </c>
      <c r="F179" s="289" t="s">
        <v>4792</v>
      </c>
      <c r="G179" s="290" t="s">
        <v>466</v>
      </c>
      <c r="H179" s="291">
        <v>11</v>
      </c>
      <c r="I179" s="292"/>
      <c r="J179" s="293">
        <f>ROUND(I179*H179,2)</f>
        <v>0</v>
      </c>
      <c r="K179" s="289" t="s">
        <v>208</v>
      </c>
      <c r="L179" s="294"/>
      <c r="M179" s="295" t="s">
        <v>1</v>
      </c>
      <c r="N179" s="296" t="s">
        <v>38</v>
      </c>
      <c r="O179" s="93"/>
      <c r="P179" s="239">
        <f>O179*H179</f>
        <v>0</v>
      </c>
      <c r="Q179" s="239">
        <v>0.00010000000000000001</v>
      </c>
      <c r="R179" s="239">
        <f>Q179*H179</f>
        <v>0.0011000000000000001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442</v>
      </c>
      <c r="AT179" s="241" t="s">
        <v>534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4793</v>
      </c>
    </row>
    <row r="180" s="2" customFormat="1" ht="24.15" customHeight="1">
      <c r="A180" s="40"/>
      <c r="B180" s="41"/>
      <c r="C180" s="230" t="s">
        <v>463</v>
      </c>
      <c r="D180" s="230" t="s">
        <v>204</v>
      </c>
      <c r="E180" s="231" t="s">
        <v>4794</v>
      </c>
      <c r="F180" s="232" t="s">
        <v>4795</v>
      </c>
      <c r="G180" s="233" t="s">
        <v>466</v>
      </c>
      <c r="H180" s="234">
        <v>9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4796</v>
      </c>
    </row>
    <row r="181" s="2" customFormat="1" ht="24.15" customHeight="1">
      <c r="A181" s="40"/>
      <c r="B181" s="41"/>
      <c r="C181" s="287" t="s">
        <v>469</v>
      </c>
      <c r="D181" s="287" t="s">
        <v>534</v>
      </c>
      <c r="E181" s="288" t="s">
        <v>4797</v>
      </c>
      <c r="F181" s="289" t="s">
        <v>4798</v>
      </c>
      <c r="G181" s="290" t="s">
        <v>466</v>
      </c>
      <c r="H181" s="291">
        <v>9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0.00010000000000000001</v>
      </c>
      <c r="R181" s="239">
        <f>Q181*H181</f>
        <v>0.00090000000000000008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4799</v>
      </c>
    </row>
    <row r="182" s="2" customFormat="1" ht="37.8" customHeight="1">
      <c r="A182" s="40"/>
      <c r="B182" s="41"/>
      <c r="C182" s="230" t="s">
        <v>475</v>
      </c>
      <c r="D182" s="230" t="s">
        <v>204</v>
      </c>
      <c r="E182" s="231" t="s">
        <v>4800</v>
      </c>
      <c r="F182" s="232" t="s">
        <v>4801</v>
      </c>
      <c r="G182" s="233" t="s">
        <v>466</v>
      </c>
      <c r="H182" s="234">
        <v>4</v>
      </c>
      <c r="I182" s="235"/>
      <c r="J182" s="236">
        <f>ROUND(I182*H182,2)</f>
        <v>0</v>
      </c>
      <c r="K182" s="232" t="s">
        <v>208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82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4802</v>
      </c>
    </row>
    <row r="183" s="2" customFormat="1" ht="24.15" customHeight="1">
      <c r="A183" s="40"/>
      <c r="B183" s="41"/>
      <c r="C183" s="287" t="s">
        <v>480</v>
      </c>
      <c r="D183" s="287" t="s">
        <v>534</v>
      </c>
      <c r="E183" s="288" t="s">
        <v>4803</v>
      </c>
      <c r="F183" s="289" t="s">
        <v>4804</v>
      </c>
      <c r="G183" s="290" t="s">
        <v>466</v>
      </c>
      <c r="H183" s="291">
        <v>4</v>
      </c>
      <c r="I183" s="292"/>
      <c r="J183" s="293">
        <f>ROUND(I183*H183,2)</f>
        <v>0</v>
      </c>
      <c r="K183" s="289" t="s">
        <v>208</v>
      </c>
      <c r="L183" s="294"/>
      <c r="M183" s="295" t="s">
        <v>1</v>
      </c>
      <c r="N183" s="296" t="s">
        <v>38</v>
      </c>
      <c r="O183" s="93"/>
      <c r="P183" s="239">
        <f>O183*H183</f>
        <v>0</v>
      </c>
      <c r="Q183" s="239">
        <v>0.00025000000000000001</v>
      </c>
      <c r="R183" s="239">
        <f>Q183*H183</f>
        <v>0.001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442</v>
      </c>
      <c r="AT183" s="241" t="s">
        <v>534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4805</v>
      </c>
    </row>
    <row r="184" s="2" customFormat="1" ht="24.15" customHeight="1">
      <c r="A184" s="40"/>
      <c r="B184" s="41"/>
      <c r="C184" s="230" t="s">
        <v>486</v>
      </c>
      <c r="D184" s="230" t="s">
        <v>204</v>
      </c>
      <c r="E184" s="231" t="s">
        <v>4806</v>
      </c>
      <c r="F184" s="232" t="s">
        <v>4807</v>
      </c>
      <c r="G184" s="233" t="s">
        <v>1085</v>
      </c>
      <c r="H184" s="234">
        <v>5</v>
      </c>
      <c r="I184" s="235"/>
      <c r="J184" s="236">
        <f>ROUND(I184*H184,2)</f>
        <v>0</v>
      </c>
      <c r="K184" s="232" t="s">
        <v>1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4808</v>
      </c>
    </row>
    <row r="185" s="12" customFormat="1" ht="22.8" customHeight="1">
      <c r="A185" s="12"/>
      <c r="B185" s="214"/>
      <c r="C185" s="215"/>
      <c r="D185" s="216" t="s">
        <v>72</v>
      </c>
      <c r="E185" s="228" t="s">
        <v>4809</v>
      </c>
      <c r="F185" s="228" t="s">
        <v>3667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SUM(P186:P194)</f>
        <v>0</v>
      </c>
      <c r="Q185" s="222"/>
      <c r="R185" s="223">
        <f>SUM(R186:R194)</f>
        <v>0.0060400000000000002</v>
      </c>
      <c r="S185" s="222"/>
      <c r="T185" s="224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80</v>
      </c>
      <c r="AT185" s="226" t="s">
        <v>72</v>
      </c>
      <c r="AU185" s="226" t="s">
        <v>80</v>
      </c>
      <c r="AY185" s="225" t="s">
        <v>202</v>
      </c>
      <c r="BK185" s="227">
        <f>SUM(BK186:BK194)</f>
        <v>0</v>
      </c>
    </row>
    <row r="186" s="2" customFormat="1" ht="16.5" customHeight="1">
      <c r="A186" s="40"/>
      <c r="B186" s="41"/>
      <c r="C186" s="230" t="s">
        <v>491</v>
      </c>
      <c r="D186" s="230" t="s">
        <v>204</v>
      </c>
      <c r="E186" s="231" t="s">
        <v>4810</v>
      </c>
      <c r="F186" s="232" t="s">
        <v>4811</v>
      </c>
      <c r="G186" s="233" t="s">
        <v>1085</v>
      </c>
      <c r="H186" s="234">
        <v>31</v>
      </c>
      <c r="I186" s="235"/>
      <c r="J186" s="236">
        <f>ROUND(I186*H186,2)</f>
        <v>0</v>
      </c>
      <c r="K186" s="232" t="s">
        <v>1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4812</v>
      </c>
    </row>
    <row r="187" s="2" customFormat="1" ht="24.15" customHeight="1">
      <c r="A187" s="40"/>
      <c r="B187" s="41"/>
      <c r="C187" s="230" t="s">
        <v>496</v>
      </c>
      <c r="D187" s="230" t="s">
        <v>204</v>
      </c>
      <c r="E187" s="231" t="s">
        <v>4813</v>
      </c>
      <c r="F187" s="232" t="s">
        <v>4814</v>
      </c>
      <c r="G187" s="233" t="s">
        <v>466</v>
      </c>
      <c r="H187" s="234">
        <v>20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4815</v>
      </c>
    </row>
    <row r="188" s="2" customFormat="1" ht="24.15" customHeight="1">
      <c r="A188" s="40"/>
      <c r="B188" s="41"/>
      <c r="C188" s="287" t="s">
        <v>501</v>
      </c>
      <c r="D188" s="287" t="s">
        <v>534</v>
      </c>
      <c r="E188" s="288" t="s">
        <v>4816</v>
      </c>
      <c r="F188" s="289" t="s">
        <v>4817</v>
      </c>
      <c r="G188" s="290" t="s">
        <v>466</v>
      </c>
      <c r="H188" s="291">
        <v>20</v>
      </c>
      <c r="I188" s="292"/>
      <c r="J188" s="293">
        <f>ROUND(I188*H188,2)</f>
        <v>0</v>
      </c>
      <c r="K188" s="289" t="s">
        <v>1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5.0000000000000002E-05</v>
      </c>
      <c r="R188" s="239">
        <f>Q188*H188</f>
        <v>0.001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4818</v>
      </c>
    </row>
    <row r="189" s="2" customFormat="1" ht="24.15" customHeight="1">
      <c r="A189" s="40"/>
      <c r="B189" s="41"/>
      <c r="C189" s="230" t="s">
        <v>506</v>
      </c>
      <c r="D189" s="230" t="s">
        <v>204</v>
      </c>
      <c r="E189" s="231" t="s">
        <v>4819</v>
      </c>
      <c r="F189" s="232" t="s">
        <v>4820</v>
      </c>
      <c r="G189" s="233" t="s">
        <v>466</v>
      </c>
      <c r="H189" s="234">
        <v>1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4821</v>
      </c>
    </row>
    <row r="190" s="2" customFormat="1" ht="16.5" customHeight="1">
      <c r="A190" s="40"/>
      <c r="B190" s="41"/>
      <c r="C190" s="287" t="s">
        <v>515</v>
      </c>
      <c r="D190" s="287" t="s">
        <v>534</v>
      </c>
      <c r="E190" s="288" t="s">
        <v>4822</v>
      </c>
      <c r="F190" s="289" t="s">
        <v>4823</v>
      </c>
      <c r="G190" s="290" t="s">
        <v>1085</v>
      </c>
      <c r="H190" s="291">
        <v>1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270</v>
      </c>
      <c r="AT190" s="241" t="s">
        <v>534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4824</v>
      </c>
    </row>
    <row r="191" s="2" customFormat="1" ht="16.5" customHeight="1">
      <c r="A191" s="40"/>
      <c r="B191" s="41"/>
      <c r="C191" s="230" t="s">
        <v>525</v>
      </c>
      <c r="D191" s="230" t="s">
        <v>204</v>
      </c>
      <c r="E191" s="231" t="s">
        <v>4825</v>
      </c>
      <c r="F191" s="232" t="s">
        <v>4826</v>
      </c>
      <c r="G191" s="233" t="s">
        <v>2864</v>
      </c>
      <c r="H191" s="234">
        <v>1</v>
      </c>
      <c r="I191" s="235"/>
      <c r="J191" s="236">
        <f>ROUND(I191*H191,2)</f>
        <v>0</v>
      </c>
      <c r="K191" s="232" t="s">
        <v>1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4827</v>
      </c>
    </row>
    <row r="192" s="2" customFormat="1" ht="24.15" customHeight="1">
      <c r="A192" s="40"/>
      <c r="B192" s="41"/>
      <c r="C192" s="230" t="s">
        <v>529</v>
      </c>
      <c r="D192" s="230" t="s">
        <v>204</v>
      </c>
      <c r="E192" s="231" t="s">
        <v>4828</v>
      </c>
      <c r="F192" s="232" t="s">
        <v>4829</v>
      </c>
      <c r="G192" s="233" t="s">
        <v>466</v>
      </c>
      <c r="H192" s="234">
        <v>4</v>
      </c>
      <c r="I192" s="235"/>
      <c r="J192" s="236">
        <f>ROUND(I192*H192,2)</f>
        <v>0</v>
      </c>
      <c r="K192" s="232" t="s">
        <v>1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0.0012600000000000001</v>
      </c>
      <c r="R192" s="239">
        <f>Q192*H192</f>
        <v>0.0050400000000000002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82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4830</v>
      </c>
    </row>
    <row r="193" s="2" customFormat="1" ht="21.75" customHeight="1">
      <c r="A193" s="40"/>
      <c r="B193" s="41"/>
      <c r="C193" s="230" t="s">
        <v>533</v>
      </c>
      <c r="D193" s="230" t="s">
        <v>204</v>
      </c>
      <c r="E193" s="231" t="s">
        <v>4831</v>
      </c>
      <c r="F193" s="232" t="s">
        <v>4832</v>
      </c>
      <c r="G193" s="233" t="s">
        <v>1085</v>
      </c>
      <c r="H193" s="234">
        <v>2</v>
      </c>
      <c r="I193" s="235"/>
      <c r="J193" s="236">
        <f>ROUND(I193*H193,2)</f>
        <v>0</v>
      </c>
      <c r="K193" s="232" t="s">
        <v>1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4833</v>
      </c>
    </row>
    <row r="194" s="2" customFormat="1" ht="21.75" customHeight="1">
      <c r="A194" s="40"/>
      <c r="B194" s="41"/>
      <c r="C194" s="287" t="s">
        <v>541</v>
      </c>
      <c r="D194" s="287" t="s">
        <v>534</v>
      </c>
      <c r="E194" s="288" t="s">
        <v>4834</v>
      </c>
      <c r="F194" s="289" t="s">
        <v>4835</v>
      </c>
      <c r="G194" s="290" t="s">
        <v>1085</v>
      </c>
      <c r="H194" s="291">
        <v>4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4836</v>
      </c>
    </row>
    <row r="195" s="12" customFormat="1" ht="22.8" customHeight="1">
      <c r="A195" s="12"/>
      <c r="B195" s="214"/>
      <c r="C195" s="215"/>
      <c r="D195" s="216" t="s">
        <v>72</v>
      </c>
      <c r="E195" s="228" t="s">
        <v>4837</v>
      </c>
      <c r="F195" s="228" t="s">
        <v>4838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SUM(P196:P214)</f>
        <v>0</v>
      </c>
      <c r="Q195" s="222"/>
      <c r="R195" s="223">
        <f>SUM(R196:R214)</f>
        <v>24.656040000000001</v>
      </c>
      <c r="S195" s="222"/>
      <c r="T195" s="224">
        <f>SUM(T196:T214)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80</v>
      </c>
      <c r="AT195" s="226" t="s">
        <v>72</v>
      </c>
      <c r="AU195" s="226" t="s">
        <v>80</v>
      </c>
      <c r="AY195" s="225" t="s">
        <v>202</v>
      </c>
      <c r="BK195" s="227">
        <f>SUM(BK196:BK214)</f>
        <v>0</v>
      </c>
    </row>
    <row r="196" s="2" customFormat="1" ht="24.15" customHeight="1">
      <c r="A196" s="40"/>
      <c r="B196" s="41"/>
      <c r="C196" s="230" t="s">
        <v>545</v>
      </c>
      <c r="D196" s="230" t="s">
        <v>204</v>
      </c>
      <c r="E196" s="231" t="s">
        <v>4839</v>
      </c>
      <c r="F196" s="232" t="s">
        <v>4840</v>
      </c>
      <c r="G196" s="233" t="s">
        <v>844</v>
      </c>
      <c r="H196" s="234">
        <v>12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4841</v>
      </c>
    </row>
    <row r="197" s="2" customFormat="1" ht="21.75" customHeight="1">
      <c r="A197" s="40"/>
      <c r="B197" s="41"/>
      <c r="C197" s="287" t="s">
        <v>549</v>
      </c>
      <c r="D197" s="287" t="s">
        <v>534</v>
      </c>
      <c r="E197" s="288" t="s">
        <v>4842</v>
      </c>
      <c r="F197" s="289" t="s">
        <v>4843</v>
      </c>
      <c r="G197" s="290" t="s">
        <v>844</v>
      </c>
      <c r="H197" s="291">
        <v>12</v>
      </c>
      <c r="I197" s="292"/>
      <c r="J197" s="293">
        <f>ROUND(I197*H197,2)</f>
        <v>0</v>
      </c>
      <c r="K197" s="289" t="s">
        <v>208</v>
      </c>
      <c r="L197" s="294"/>
      <c r="M197" s="295" t="s">
        <v>1</v>
      </c>
      <c r="N197" s="296" t="s">
        <v>38</v>
      </c>
      <c r="O197" s="93"/>
      <c r="P197" s="239">
        <f>O197*H197</f>
        <v>0</v>
      </c>
      <c r="Q197" s="239">
        <v>0.00016000000000000001</v>
      </c>
      <c r="R197" s="239">
        <f>Q197*H197</f>
        <v>0.0019200000000000003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270</v>
      </c>
      <c r="AT197" s="241" t="s">
        <v>534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4844</v>
      </c>
    </row>
    <row r="198" s="2" customFormat="1" ht="24.15" customHeight="1">
      <c r="A198" s="40"/>
      <c r="B198" s="41"/>
      <c r="C198" s="230" t="s">
        <v>563</v>
      </c>
      <c r="D198" s="230" t="s">
        <v>204</v>
      </c>
      <c r="E198" s="231" t="s">
        <v>4845</v>
      </c>
      <c r="F198" s="232" t="s">
        <v>4846</v>
      </c>
      <c r="G198" s="233" t="s">
        <v>844</v>
      </c>
      <c r="H198" s="234">
        <v>157</v>
      </c>
      <c r="I198" s="235"/>
      <c r="J198" s="236">
        <f>ROUND(I198*H198,2)</f>
        <v>0</v>
      </c>
      <c r="K198" s="232" t="s">
        <v>208</v>
      </c>
      <c r="L198" s="46"/>
      <c r="M198" s="237" t="s">
        <v>1</v>
      </c>
      <c r="N198" s="238" t="s">
        <v>38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317</v>
      </c>
      <c r="AT198" s="241" t="s">
        <v>204</v>
      </c>
      <c r="AU198" s="241" t="s">
        <v>82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4847</v>
      </c>
    </row>
    <row r="199" s="2" customFormat="1" ht="24.15" customHeight="1">
      <c r="A199" s="40"/>
      <c r="B199" s="41"/>
      <c r="C199" s="287" t="s">
        <v>571</v>
      </c>
      <c r="D199" s="287" t="s">
        <v>534</v>
      </c>
      <c r="E199" s="288" t="s">
        <v>4848</v>
      </c>
      <c r="F199" s="289" t="s">
        <v>4849</v>
      </c>
      <c r="G199" s="290" t="s">
        <v>844</v>
      </c>
      <c r="H199" s="291">
        <v>153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9.0000000000000006E-05</v>
      </c>
      <c r="R199" s="239">
        <f>Q199*H199</f>
        <v>0.013770000000000001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4850</v>
      </c>
    </row>
    <row r="200" s="2" customFormat="1" ht="24.15" customHeight="1">
      <c r="A200" s="40"/>
      <c r="B200" s="41"/>
      <c r="C200" s="287" t="s">
        <v>582</v>
      </c>
      <c r="D200" s="287" t="s">
        <v>534</v>
      </c>
      <c r="E200" s="288" t="s">
        <v>4851</v>
      </c>
      <c r="F200" s="289" t="s">
        <v>4852</v>
      </c>
      <c r="G200" s="290" t="s">
        <v>844</v>
      </c>
      <c r="H200" s="291">
        <v>4</v>
      </c>
      <c r="I200" s="292"/>
      <c r="J200" s="293">
        <f>ROUND(I200*H200,2)</f>
        <v>0</v>
      </c>
      <c r="K200" s="289" t="s">
        <v>208</v>
      </c>
      <c r="L200" s="294"/>
      <c r="M200" s="295" t="s">
        <v>1</v>
      </c>
      <c r="N200" s="296" t="s">
        <v>38</v>
      </c>
      <c r="O200" s="93"/>
      <c r="P200" s="239">
        <f>O200*H200</f>
        <v>0</v>
      </c>
      <c r="Q200" s="239">
        <v>0.00022000000000000001</v>
      </c>
      <c r="R200" s="239">
        <f>Q200*H200</f>
        <v>0.00088000000000000003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442</v>
      </c>
      <c r="AT200" s="241" t="s">
        <v>534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4853</v>
      </c>
    </row>
    <row r="201" s="2" customFormat="1" ht="24.15" customHeight="1">
      <c r="A201" s="40"/>
      <c r="B201" s="41"/>
      <c r="C201" s="230" t="s">
        <v>588</v>
      </c>
      <c r="D201" s="230" t="s">
        <v>204</v>
      </c>
      <c r="E201" s="231" t="s">
        <v>4854</v>
      </c>
      <c r="F201" s="232" t="s">
        <v>4855</v>
      </c>
      <c r="G201" s="233" t="s">
        <v>844</v>
      </c>
      <c r="H201" s="234">
        <v>2689</v>
      </c>
      <c r="I201" s="235"/>
      <c r="J201" s="236">
        <f>ROUND(I201*H201,2)</f>
        <v>0</v>
      </c>
      <c r="K201" s="232" t="s">
        <v>208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82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4856</v>
      </c>
    </row>
    <row r="202" s="2" customFormat="1" ht="24.15" customHeight="1">
      <c r="A202" s="40"/>
      <c r="B202" s="41"/>
      <c r="C202" s="287" t="s">
        <v>593</v>
      </c>
      <c r="D202" s="287" t="s">
        <v>534</v>
      </c>
      <c r="E202" s="288" t="s">
        <v>4857</v>
      </c>
      <c r="F202" s="289" t="s">
        <v>4858</v>
      </c>
      <c r="G202" s="290" t="s">
        <v>844</v>
      </c>
      <c r="H202" s="291">
        <v>1485</v>
      </c>
      <c r="I202" s="292"/>
      <c r="J202" s="293">
        <f>ROUND(I202*H202,2)</f>
        <v>0</v>
      </c>
      <c r="K202" s="289" t="s">
        <v>208</v>
      </c>
      <c r="L202" s="294"/>
      <c r="M202" s="295" t="s">
        <v>1</v>
      </c>
      <c r="N202" s="296" t="s">
        <v>38</v>
      </c>
      <c r="O202" s="93"/>
      <c r="P202" s="239">
        <f>O202*H202</f>
        <v>0</v>
      </c>
      <c r="Q202" s="239">
        <v>0.00012</v>
      </c>
      <c r="R202" s="239">
        <f>Q202*H202</f>
        <v>0.1782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442</v>
      </c>
      <c r="AT202" s="241" t="s">
        <v>534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4859</v>
      </c>
    </row>
    <row r="203" s="2" customFormat="1" ht="24.15" customHeight="1">
      <c r="A203" s="40"/>
      <c r="B203" s="41"/>
      <c r="C203" s="287" t="s">
        <v>602</v>
      </c>
      <c r="D203" s="287" t="s">
        <v>534</v>
      </c>
      <c r="E203" s="288" t="s">
        <v>4860</v>
      </c>
      <c r="F203" s="289" t="s">
        <v>4861</v>
      </c>
      <c r="G203" s="290" t="s">
        <v>844</v>
      </c>
      <c r="H203" s="291">
        <v>1195</v>
      </c>
      <c r="I203" s="292"/>
      <c r="J203" s="293">
        <f>ROUND(I203*H203,2)</f>
        <v>0</v>
      </c>
      <c r="K203" s="289" t="s">
        <v>208</v>
      </c>
      <c r="L203" s="294"/>
      <c r="M203" s="295" t="s">
        <v>1</v>
      </c>
      <c r="N203" s="296" t="s">
        <v>38</v>
      </c>
      <c r="O203" s="93"/>
      <c r="P203" s="239">
        <f>O203*H203</f>
        <v>0</v>
      </c>
      <c r="Q203" s="239">
        <v>0.00017000000000000001</v>
      </c>
      <c r="R203" s="239">
        <f>Q203*H203</f>
        <v>0.20315000000000003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442</v>
      </c>
      <c r="AT203" s="241" t="s">
        <v>534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4862</v>
      </c>
    </row>
    <row r="204" s="2" customFormat="1" ht="16.5" customHeight="1">
      <c r="A204" s="40"/>
      <c r="B204" s="41"/>
      <c r="C204" s="287" t="s">
        <v>609</v>
      </c>
      <c r="D204" s="287" t="s">
        <v>534</v>
      </c>
      <c r="E204" s="288" t="s">
        <v>4863</v>
      </c>
      <c r="F204" s="289" t="s">
        <v>4864</v>
      </c>
      <c r="G204" s="290" t="s">
        <v>844</v>
      </c>
      <c r="H204" s="291">
        <v>9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442</v>
      </c>
      <c r="AT204" s="241" t="s">
        <v>534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4865</v>
      </c>
    </row>
    <row r="205" s="2" customFormat="1" ht="24.15" customHeight="1">
      <c r="A205" s="40"/>
      <c r="B205" s="41"/>
      <c r="C205" s="230" t="s">
        <v>617</v>
      </c>
      <c r="D205" s="230" t="s">
        <v>204</v>
      </c>
      <c r="E205" s="231" t="s">
        <v>4866</v>
      </c>
      <c r="F205" s="232" t="s">
        <v>4867</v>
      </c>
      <c r="G205" s="233" t="s">
        <v>844</v>
      </c>
      <c r="H205" s="234">
        <v>286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4868</v>
      </c>
    </row>
    <row r="206" s="2" customFormat="1" ht="24.15" customHeight="1">
      <c r="A206" s="40"/>
      <c r="B206" s="41"/>
      <c r="C206" s="287" t="s">
        <v>632</v>
      </c>
      <c r="D206" s="287" t="s">
        <v>534</v>
      </c>
      <c r="E206" s="288" t="s">
        <v>4869</v>
      </c>
      <c r="F206" s="289" t="s">
        <v>4870</v>
      </c>
      <c r="G206" s="290" t="s">
        <v>844</v>
      </c>
      <c r="H206" s="291">
        <v>86</v>
      </c>
      <c r="I206" s="292"/>
      <c r="J206" s="293">
        <f>ROUND(I206*H206,2)</f>
        <v>0</v>
      </c>
      <c r="K206" s="289" t="s">
        <v>208</v>
      </c>
      <c r="L206" s="294"/>
      <c r="M206" s="295" t="s">
        <v>1</v>
      </c>
      <c r="N206" s="296" t="s">
        <v>38</v>
      </c>
      <c r="O206" s="93"/>
      <c r="P206" s="239">
        <f>O206*H206</f>
        <v>0</v>
      </c>
      <c r="Q206" s="239">
        <v>0.00025000000000000001</v>
      </c>
      <c r="R206" s="239">
        <f>Q206*H206</f>
        <v>0.021500000000000002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442</v>
      </c>
      <c r="AT206" s="241" t="s">
        <v>534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4871</v>
      </c>
    </row>
    <row r="207" s="2" customFormat="1" ht="24.15" customHeight="1">
      <c r="A207" s="40"/>
      <c r="B207" s="41"/>
      <c r="C207" s="287" t="s">
        <v>638</v>
      </c>
      <c r="D207" s="287" t="s">
        <v>534</v>
      </c>
      <c r="E207" s="288" t="s">
        <v>4872</v>
      </c>
      <c r="F207" s="289" t="s">
        <v>4873</v>
      </c>
      <c r="G207" s="290" t="s">
        <v>844</v>
      </c>
      <c r="H207" s="291">
        <v>18</v>
      </c>
      <c r="I207" s="292"/>
      <c r="J207" s="293">
        <f>ROUND(I207*H207,2)</f>
        <v>0</v>
      </c>
      <c r="K207" s="289" t="s">
        <v>208</v>
      </c>
      <c r="L207" s="294"/>
      <c r="M207" s="295" t="s">
        <v>1</v>
      </c>
      <c r="N207" s="296" t="s">
        <v>38</v>
      </c>
      <c r="O207" s="93"/>
      <c r="P207" s="239">
        <f>O207*H207</f>
        <v>0</v>
      </c>
      <c r="Q207" s="239">
        <v>0.00034000000000000002</v>
      </c>
      <c r="R207" s="239">
        <f>Q207*H207</f>
        <v>0.0061200000000000004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442</v>
      </c>
      <c r="AT207" s="241" t="s">
        <v>534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4874</v>
      </c>
    </row>
    <row r="208" s="2" customFormat="1" ht="24.15" customHeight="1">
      <c r="A208" s="40"/>
      <c r="B208" s="41"/>
      <c r="C208" s="287" t="s">
        <v>649</v>
      </c>
      <c r="D208" s="287" t="s">
        <v>534</v>
      </c>
      <c r="E208" s="288" t="s">
        <v>4875</v>
      </c>
      <c r="F208" s="289" t="s">
        <v>4876</v>
      </c>
      <c r="G208" s="290" t="s">
        <v>844</v>
      </c>
      <c r="H208" s="291">
        <v>92</v>
      </c>
      <c r="I208" s="292"/>
      <c r="J208" s="293">
        <f>ROUND(I208*H208,2)</f>
        <v>0</v>
      </c>
      <c r="K208" s="289" t="s">
        <v>208</v>
      </c>
      <c r="L208" s="294"/>
      <c r="M208" s="295" t="s">
        <v>1</v>
      </c>
      <c r="N208" s="296" t="s">
        <v>38</v>
      </c>
      <c r="O208" s="93"/>
      <c r="P208" s="239">
        <f>O208*H208</f>
        <v>0</v>
      </c>
      <c r="Q208" s="239">
        <v>0.00089999999999999998</v>
      </c>
      <c r="R208" s="239">
        <f>Q208*H208</f>
        <v>0.082799999999999999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442</v>
      </c>
      <c r="AT208" s="241" t="s">
        <v>534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317</v>
      </c>
      <c r="BM208" s="241" t="s">
        <v>4877</v>
      </c>
    </row>
    <row r="209" s="2" customFormat="1" ht="24.15" customHeight="1">
      <c r="A209" s="40"/>
      <c r="B209" s="41"/>
      <c r="C209" s="287" t="s">
        <v>653</v>
      </c>
      <c r="D209" s="287" t="s">
        <v>534</v>
      </c>
      <c r="E209" s="288" t="s">
        <v>4878</v>
      </c>
      <c r="F209" s="289" t="s">
        <v>4879</v>
      </c>
      <c r="G209" s="290" t="s">
        <v>844</v>
      </c>
      <c r="H209" s="291">
        <v>90</v>
      </c>
      <c r="I209" s="292"/>
      <c r="J209" s="293">
        <f>ROUND(I209*H209,2)</f>
        <v>0</v>
      </c>
      <c r="K209" s="289" t="s">
        <v>208</v>
      </c>
      <c r="L209" s="294"/>
      <c r="M209" s="295" t="s">
        <v>1</v>
      </c>
      <c r="N209" s="296" t="s">
        <v>38</v>
      </c>
      <c r="O209" s="93"/>
      <c r="P209" s="239">
        <f>O209*H209</f>
        <v>0</v>
      </c>
      <c r="Q209" s="239">
        <v>0.00052999999999999998</v>
      </c>
      <c r="R209" s="239">
        <f>Q209*H209</f>
        <v>0.047699999999999999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442</v>
      </c>
      <c r="AT209" s="241" t="s">
        <v>534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317</v>
      </c>
      <c r="BM209" s="241" t="s">
        <v>4880</v>
      </c>
    </row>
    <row r="210" s="2" customFormat="1" ht="24.15" customHeight="1">
      <c r="A210" s="40"/>
      <c r="B210" s="41"/>
      <c r="C210" s="230" t="s">
        <v>662</v>
      </c>
      <c r="D210" s="230" t="s">
        <v>204</v>
      </c>
      <c r="E210" s="231" t="s">
        <v>4881</v>
      </c>
      <c r="F210" s="232" t="s">
        <v>4882</v>
      </c>
      <c r="G210" s="233" t="s">
        <v>4883</v>
      </c>
      <c r="H210" s="234">
        <v>0.080000000000000002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662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662</v>
      </c>
      <c r="BM210" s="241" t="s">
        <v>4884</v>
      </c>
    </row>
    <row r="211" s="2" customFormat="1" ht="33" customHeight="1">
      <c r="A211" s="40"/>
      <c r="B211" s="41"/>
      <c r="C211" s="230" t="s">
        <v>670</v>
      </c>
      <c r="D211" s="230" t="s">
        <v>204</v>
      </c>
      <c r="E211" s="231" t="s">
        <v>4885</v>
      </c>
      <c r="F211" s="232" t="s">
        <v>4886</v>
      </c>
      <c r="G211" s="233" t="s">
        <v>844</v>
      </c>
      <c r="H211" s="234">
        <v>80</v>
      </c>
      <c r="I211" s="235"/>
      <c r="J211" s="236">
        <f>ROUND(I211*H211,2)</f>
        <v>0</v>
      </c>
      <c r="K211" s="232" t="s">
        <v>4887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662</v>
      </c>
      <c r="AT211" s="241" t="s">
        <v>204</v>
      </c>
      <c r="AU211" s="241" t="s">
        <v>82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662</v>
      </c>
      <c r="BM211" s="241" t="s">
        <v>4888</v>
      </c>
    </row>
    <row r="212" s="2" customFormat="1" ht="21.75" customHeight="1">
      <c r="A212" s="40"/>
      <c r="B212" s="41"/>
      <c r="C212" s="230" t="s">
        <v>680</v>
      </c>
      <c r="D212" s="230" t="s">
        <v>204</v>
      </c>
      <c r="E212" s="231" t="s">
        <v>4889</v>
      </c>
      <c r="F212" s="232" t="s">
        <v>4890</v>
      </c>
      <c r="G212" s="233" t="s">
        <v>207</v>
      </c>
      <c r="H212" s="234">
        <v>25.600000000000001</v>
      </c>
      <c r="I212" s="235"/>
      <c r="J212" s="236">
        <f>ROUND(I212*H212,2)</f>
        <v>0</v>
      </c>
      <c r="K212" s="232" t="s">
        <v>4887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662</v>
      </c>
      <c r="AT212" s="241" t="s">
        <v>204</v>
      </c>
      <c r="AU212" s="241" t="s">
        <v>82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662</v>
      </c>
      <c r="BM212" s="241" t="s">
        <v>4891</v>
      </c>
    </row>
    <row r="213" s="2" customFormat="1" ht="24.15" customHeight="1">
      <c r="A213" s="40"/>
      <c r="B213" s="41"/>
      <c r="C213" s="230" t="s">
        <v>687</v>
      </c>
      <c r="D213" s="230" t="s">
        <v>204</v>
      </c>
      <c r="E213" s="231" t="s">
        <v>4892</v>
      </c>
      <c r="F213" s="232" t="s">
        <v>4893</v>
      </c>
      <c r="G213" s="233" t="s">
        <v>844</v>
      </c>
      <c r="H213" s="234">
        <v>80</v>
      </c>
      <c r="I213" s="235"/>
      <c r="J213" s="236">
        <f>ROUND(I213*H213,2)</f>
        <v>0</v>
      </c>
      <c r="K213" s="232" t="s">
        <v>612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0.26000000000000001</v>
      </c>
      <c r="R213" s="239">
        <f>Q213*H213</f>
        <v>20.800000000000001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662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662</v>
      </c>
      <c r="BM213" s="241" t="s">
        <v>4894</v>
      </c>
    </row>
    <row r="214" s="2" customFormat="1" ht="21.75" customHeight="1">
      <c r="A214" s="40"/>
      <c r="B214" s="41"/>
      <c r="C214" s="287" t="s">
        <v>691</v>
      </c>
      <c r="D214" s="287" t="s">
        <v>534</v>
      </c>
      <c r="E214" s="288" t="s">
        <v>4895</v>
      </c>
      <c r="F214" s="289" t="s">
        <v>4896</v>
      </c>
      <c r="G214" s="290" t="s">
        <v>297</v>
      </c>
      <c r="H214" s="291">
        <v>3.2999999999999998</v>
      </c>
      <c r="I214" s="292"/>
      <c r="J214" s="293">
        <f>ROUND(I214*H214,2)</f>
        <v>0</v>
      </c>
      <c r="K214" s="289" t="s">
        <v>208</v>
      </c>
      <c r="L214" s="294"/>
      <c r="M214" s="295" t="s">
        <v>1</v>
      </c>
      <c r="N214" s="296" t="s">
        <v>38</v>
      </c>
      <c r="O214" s="93"/>
      <c r="P214" s="239">
        <f>O214*H214</f>
        <v>0</v>
      </c>
      <c r="Q214" s="239">
        <v>1</v>
      </c>
      <c r="R214" s="239">
        <f>Q214*H214</f>
        <v>3.2999999999999998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1233</v>
      </c>
      <c r="AT214" s="241" t="s">
        <v>534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1233</v>
      </c>
      <c r="BM214" s="241" t="s">
        <v>4897</v>
      </c>
    </row>
    <row r="215" s="12" customFormat="1" ht="22.8" customHeight="1">
      <c r="A215" s="12"/>
      <c r="B215" s="214"/>
      <c r="C215" s="215"/>
      <c r="D215" s="216" t="s">
        <v>72</v>
      </c>
      <c r="E215" s="228" t="s">
        <v>4898</v>
      </c>
      <c r="F215" s="228" t="s">
        <v>4899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P216+P219+P223+P242+P256+P270+P284</f>
        <v>0</v>
      </c>
      <c r="Q215" s="222"/>
      <c r="R215" s="223">
        <f>R216+R219+R223+R242+R256+R270+R284</f>
        <v>0.03848</v>
      </c>
      <c r="S215" s="222"/>
      <c r="T215" s="224">
        <f>T216+T219+T223+T242+T256+T270+T284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80</v>
      </c>
      <c r="AT215" s="226" t="s">
        <v>72</v>
      </c>
      <c r="AU215" s="226" t="s">
        <v>80</v>
      </c>
      <c r="AY215" s="225" t="s">
        <v>202</v>
      </c>
      <c r="BK215" s="227">
        <f>BK216+BK219+BK223+BK242+BK256+BK270+BK284</f>
        <v>0</v>
      </c>
    </row>
    <row r="216" s="12" customFormat="1" ht="20.88" customHeight="1">
      <c r="A216" s="12"/>
      <c r="B216" s="214"/>
      <c r="C216" s="215"/>
      <c r="D216" s="216" t="s">
        <v>72</v>
      </c>
      <c r="E216" s="228" t="s">
        <v>4900</v>
      </c>
      <c r="F216" s="228" t="s">
        <v>4901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82</v>
      </c>
      <c r="AY216" s="225" t="s">
        <v>202</v>
      </c>
      <c r="BK216" s="227">
        <f>SUM(BK217:BK218)</f>
        <v>0</v>
      </c>
    </row>
    <row r="217" s="2" customFormat="1" ht="16.5" customHeight="1">
      <c r="A217" s="40"/>
      <c r="B217" s="41"/>
      <c r="C217" s="230" t="s">
        <v>697</v>
      </c>
      <c r="D217" s="230" t="s">
        <v>204</v>
      </c>
      <c r="E217" s="231" t="s">
        <v>4902</v>
      </c>
      <c r="F217" s="232" t="s">
        <v>4903</v>
      </c>
      <c r="G217" s="233" t="s">
        <v>466</v>
      </c>
      <c r="H217" s="234">
        <v>1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4904</v>
      </c>
    </row>
    <row r="218" s="2" customFormat="1" ht="16.5" customHeight="1">
      <c r="A218" s="40"/>
      <c r="B218" s="41"/>
      <c r="C218" s="287" t="s">
        <v>706</v>
      </c>
      <c r="D218" s="287" t="s">
        <v>534</v>
      </c>
      <c r="E218" s="288" t="s">
        <v>4905</v>
      </c>
      <c r="F218" s="289" t="s">
        <v>4906</v>
      </c>
      <c r="G218" s="290" t="s">
        <v>466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270</v>
      </c>
      <c r="AT218" s="241" t="s">
        <v>534</v>
      </c>
      <c r="AU218" s="241" t="s">
        <v>90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4907</v>
      </c>
    </row>
    <row r="219" s="12" customFormat="1" ht="20.88" customHeight="1">
      <c r="A219" s="12"/>
      <c r="B219" s="214"/>
      <c r="C219" s="215"/>
      <c r="D219" s="216" t="s">
        <v>72</v>
      </c>
      <c r="E219" s="228" t="s">
        <v>4908</v>
      </c>
      <c r="F219" s="228" t="s">
        <v>4909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SUM(P220:P222)</f>
        <v>0</v>
      </c>
      <c r="Q219" s="222"/>
      <c r="R219" s="223">
        <f>SUM(R220:R222)</f>
        <v>0.00098999999999999999</v>
      </c>
      <c r="S219" s="222"/>
      <c r="T219" s="22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80</v>
      </c>
      <c r="AT219" s="226" t="s">
        <v>72</v>
      </c>
      <c r="AU219" s="226" t="s">
        <v>82</v>
      </c>
      <c r="AY219" s="225" t="s">
        <v>202</v>
      </c>
      <c r="BK219" s="227">
        <f>SUM(BK220:BK222)</f>
        <v>0</v>
      </c>
    </row>
    <row r="220" s="2" customFormat="1" ht="24.15" customHeight="1">
      <c r="A220" s="40"/>
      <c r="B220" s="41"/>
      <c r="C220" s="230" t="s">
        <v>710</v>
      </c>
      <c r="D220" s="230" t="s">
        <v>204</v>
      </c>
      <c r="E220" s="231" t="s">
        <v>4910</v>
      </c>
      <c r="F220" s="232" t="s">
        <v>4911</v>
      </c>
      <c r="G220" s="233" t="s">
        <v>466</v>
      </c>
      <c r="H220" s="234">
        <v>3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90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4912</v>
      </c>
    </row>
    <row r="221" s="2" customFormat="1" ht="16.5" customHeight="1">
      <c r="A221" s="40"/>
      <c r="B221" s="41"/>
      <c r="C221" s="287" t="s">
        <v>728</v>
      </c>
      <c r="D221" s="287" t="s">
        <v>534</v>
      </c>
      <c r="E221" s="288" t="s">
        <v>4913</v>
      </c>
      <c r="F221" s="289" t="s">
        <v>4914</v>
      </c>
      <c r="G221" s="290" t="s">
        <v>466</v>
      </c>
      <c r="H221" s="291">
        <v>3</v>
      </c>
      <c r="I221" s="292"/>
      <c r="J221" s="293">
        <f>ROUND(I221*H221,2)</f>
        <v>0</v>
      </c>
      <c r="K221" s="289" t="s">
        <v>1</v>
      </c>
      <c r="L221" s="294"/>
      <c r="M221" s="295" t="s">
        <v>1</v>
      </c>
      <c r="N221" s="296" t="s">
        <v>38</v>
      </c>
      <c r="O221" s="93"/>
      <c r="P221" s="239">
        <f>O221*H221</f>
        <v>0</v>
      </c>
      <c r="Q221" s="239">
        <v>0.00020000000000000001</v>
      </c>
      <c r="R221" s="239">
        <f>Q221*H221</f>
        <v>0.00060000000000000006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270</v>
      </c>
      <c r="AT221" s="241" t="s">
        <v>534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4915</v>
      </c>
    </row>
    <row r="222" s="2" customFormat="1" ht="24.15" customHeight="1">
      <c r="A222" s="40"/>
      <c r="B222" s="41"/>
      <c r="C222" s="287" t="s">
        <v>743</v>
      </c>
      <c r="D222" s="287" t="s">
        <v>534</v>
      </c>
      <c r="E222" s="288" t="s">
        <v>4916</v>
      </c>
      <c r="F222" s="289" t="s">
        <v>4917</v>
      </c>
      <c r="G222" s="290" t="s">
        <v>466</v>
      </c>
      <c r="H222" s="291">
        <v>3</v>
      </c>
      <c r="I222" s="292"/>
      <c r="J222" s="293">
        <f>ROUND(I222*H222,2)</f>
        <v>0</v>
      </c>
      <c r="K222" s="289" t="s">
        <v>208</v>
      </c>
      <c r="L222" s="294"/>
      <c r="M222" s="295" t="s">
        <v>1</v>
      </c>
      <c r="N222" s="296" t="s">
        <v>38</v>
      </c>
      <c r="O222" s="93"/>
      <c r="P222" s="239">
        <f>O222*H222</f>
        <v>0</v>
      </c>
      <c r="Q222" s="239">
        <v>0.00012999999999999999</v>
      </c>
      <c r="R222" s="239">
        <f>Q222*H222</f>
        <v>0.00038999999999999994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270</v>
      </c>
      <c r="AT222" s="241" t="s">
        <v>534</v>
      </c>
      <c r="AU222" s="241" t="s">
        <v>90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4918</v>
      </c>
    </row>
    <row r="223" s="12" customFormat="1" ht="20.88" customHeight="1">
      <c r="A223" s="12"/>
      <c r="B223" s="214"/>
      <c r="C223" s="215"/>
      <c r="D223" s="216" t="s">
        <v>72</v>
      </c>
      <c r="E223" s="228" t="s">
        <v>4919</v>
      </c>
      <c r="F223" s="228" t="s">
        <v>4920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SUM(P224:P241)</f>
        <v>0</v>
      </c>
      <c r="Q223" s="222"/>
      <c r="R223" s="223">
        <f>SUM(R224:R241)</f>
        <v>0.011220000000000001</v>
      </c>
      <c r="S223" s="222"/>
      <c r="T223" s="224">
        <f>SUM(T224:T241)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80</v>
      </c>
      <c r="AT223" s="226" t="s">
        <v>72</v>
      </c>
      <c r="AU223" s="226" t="s">
        <v>82</v>
      </c>
      <c r="AY223" s="225" t="s">
        <v>202</v>
      </c>
      <c r="BK223" s="227">
        <f>SUM(BK224:BK241)</f>
        <v>0</v>
      </c>
    </row>
    <row r="224" s="2" customFormat="1" ht="24.15" customHeight="1">
      <c r="A224" s="40"/>
      <c r="B224" s="41"/>
      <c r="C224" s="230" t="s">
        <v>747</v>
      </c>
      <c r="D224" s="230" t="s">
        <v>204</v>
      </c>
      <c r="E224" s="231" t="s">
        <v>4921</v>
      </c>
      <c r="F224" s="232" t="s">
        <v>4922</v>
      </c>
      <c r="G224" s="233" t="s">
        <v>466</v>
      </c>
      <c r="H224" s="234">
        <v>1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4923</v>
      </c>
    </row>
    <row r="225" s="2" customFormat="1" ht="24.15" customHeight="1">
      <c r="A225" s="40"/>
      <c r="B225" s="41"/>
      <c r="C225" s="287" t="s">
        <v>761</v>
      </c>
      <c r="D225" s="287" t="s">
        <v>534</v>
      </c>
      <c r="E225" s="288" t="s">
        <v>4924</v>
      </c>
      <c r="F225" s="289" t="s">
        <v>4925</v>
      </c>
      <c r="G225" s="290" t="s">
        <v>466</v>
      </c>
      <c r="H225" s="291">
        <v>1</v>
      </c>
      <c r="I225" s="292"/>
      <c r="J225" s="293">
        <f>ROUND(I225*H225,2)</f>
        <v>0</v>
      </c>
      <c r="K225" s="289" t="s">
        <v>1</v>
      </c>
      <c r="L225" s="294"/>
      <c r="M225" s="295" t="s">
        <v>1</v>
      </c>
      <c r="N225" s="296" t="s">
        <v>38</v>
      </c>
      <c r="O225" s="93"/>
      <c r="P225" s="239">
        <f>O225*H225</f>
        <v>0</v>
      </c>
      <c r="Q225" s="239">
        <v>0.0026099999999999999</v>
      </c>
      <c r="R225" s="239">
        <f>Q225*H225</f>
        <v>0.0026099999999999999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270</v>
      </c>
      <c r="AT225" s="241" t="s">
        <v>534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209</v>
      </c>
      <c r="BM225" s="241" t="s">
        <v>4926</v>
      </c>
    </row>
    <row r="226" s="2" customFormat="1" ht="16.5" customHeight="1">
      <c r="A226" s="40"/>
      <c r="B226" s="41"/>
      <c r="C226" s="230" t="s">
        <v>807</v>
      </c>
      <c r="D226" s="230" t="s">
        <v>204</v>
      </c>
      <c r="E226" s="231" t="s">
        <v>4927</v>
      </c>
      <c r="F226" s="232" t="s">
        <v>4928</v>
      </c>
      <c r="G226" s="233" t="s">
        <v>466</v>
      </c>
      <c r="H226" s="234">
        <v>12</v>
      </c>
      <c r="I226" s="235"/>
      <c r="J226" s="236">
        <f>ROUND(I226*H226,2)</f>
        <v>0</v>
      </c>
      <c r="K226" s="232" t="s">
        <v>208</v>
      </c>
      <c r="L226" s="46"/>
      <c r="M226" s="237" t="s">
        <v>1</v>
      </c>
      <c r="N226" s="238" t="s">
        <v>38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209</v>
      </c>
      <c r="AT226" s="241" t="s">
        <v>204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209</v>
      </c>
      <c r="BM226" s="241" t="s">
        <v>4929</v>
      </c>
    </row>
    <row r="227" s="2" customFormat="1" ht="24.15" customHeight="1">
      <c r="A227" s="40"/>
      <c r="B227" s="41"/>
      <c r="C227" s="287" t="s">
        <v>814</v>
      </c>
      <c r="D227" s="287" t="s">
        <v>534</v>
      </c>
      <c r="E227" s="288" t="s">
        <v>4930</v>
      </c>
      <c r="F227" s="289" t="s">
        <v>4931</v>
      </c>
      <c r="G227" s="290" t="s">
        <v>466</v>
      </c>
      <c r="H227" s="291">
        <v>3</v>
      </c>
      <c r="I227" s="292"/>
      <c r="J227" s="293">
        <f>ROUND(I227*H227,2)</f>
        <v>0</v>
      </c>
      <c r="K227" s="289" t="s">
        <v>208</v>
      </c>
      <c r="L227" s="294"/>
      <c r="M227" s="295" t="s">
        <v>1</v>
      </c>
      <c r="N227" s="296" t="s">
        <v>38</v>
      </c>
      <c r="O227" s="93"/>
      <c r="P227" s="239">
        <f>O227*H227</f>
        <v>0</v>
      </c>
      <c r="Q227" s="239">
        <v>0.00040000000000000002</v>
      </c>
      <c r="R227" s="239">
        <f>Q227*H227</f>
        <v>0.0012000000000000001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270</v>
      </c>
      <c r="AT227" s="241" t="s">
        <v>534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209</v>
      </c>
      <c r="BM227" s="241" t="s">
        <v>4932</v>
      </c>
    </row>
    <row r="228" s="2" customFormat="1" ht="24.15" customHeight="1">
      <c r="A228" s="40"/>
      <c r="B228" s="41"/>
      <c r="C228" s="287" t="s">
        <v>930</v>
      </c>
      <c r="D228" s="287" t="s">
        <v>534</v>
      </c>
      <c r="E228" s="288" t="s">
        <v>4933</v>
      </c>
      <c r="F228" s="289" t="s">
        <v>4934</v>
      </c>
      <c r="G228" s="290" t="s">
        <v>466</v>
      </c>
      <c r="H228" s="291">
        <v>1</v>
      </c>
      <c r="I228" s="292"/>
      <c r="J228" s="293">
        <f>ROUND(I228*H228,2)</f>
        <v>0</v>
      </c>
      <c r="K228" s="289" t="s">
        <v>208</v>
      </c>
      <c r="L228" s="294"/>
      <c r="M228" s="295" t="s">
        <v>1</v>
      </c>
      <c r="N228" s="296" t="s">
        <v>38</v>
      </c>
      <c r="O228" s="93"/>
      <c r="P228" s="239">
        <f>O228*H228</f>
        <v>0</v>
      </c>
      <c r="Q228" s="239">
        <v>0.00016000000000000001</v>
      </c>
      <c r="R228" s="239">
        <f>Q228*H228</f>
        <v>0.00016000000000000001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270</v>
      </c>
      <c r="AT228" s="241" t="s">
        <v>534</v>
      </c>
      <c r="AU228" s="241" t="s">
        <v>90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209</v>
      </c>
      <c r="BM228" s="241" t="s">
        <v>4935</v>
      </c>
    </row>
    <row r="229" s="2" customFormat="1" ht="24.15" customHeight="1">
      <c r="A229" s="40"/>
      <c r="B229" s="41"/>
      <c r="C229" s="287" t="s">
        <v>938</v>
      </c>
      <c r="D229" s="287" t="s">
        <v>534</v>
      </c>
      <c r="E229" s="288" t="s">
        <v>4936</v>
      </c>
      <c r="F229" s="289" t="s">
        <v>4937</v>
      </c>
      <c r="G229" s="290" t="s">
        <v>466</v>
      </c>
      <c r="H229" s="291">
        <v>5</v>
      </c>
      <c r="I229" s="292"/>
      <c r="J229" s="293">
        <f>ROUND(I229*H229,2)</f>
        <v>0</v>
      </c>
      <c r="K229" s="289" t="s">
        <v>208</v>
      </c>
      <c r="L229" s="294"/>
      <c r="M229" s="295" t="s">
        <v>1</v>
      </c>
      <c r="N229" s="296" t="s">
        <v>38</v>
      </c>
      <c r="O229" s="93"/>
      <c r="P229" s="239">
        <f>O229*H229</f>
        <v>0</v>
      </c>
      <c r="Q229" s="239">
        <v>0.00040000000000000002</v>
      </c>
      <c r="R229" s="239">
        <f>Q229*H229</f>
        <v>0.002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270</v>
      </c>
      <c r="AT229" s="241" t="s">
        <v>534</v>
      </c>
      <c r="AU229" s="241" t="s">
        <v>90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4938</v>
      </c>
    </row>
    <row r="230" s="2" customFormat="1" ht="24.15" customHeight="1">
      <c r="A230" s="40"/>
      <c r="B230" s="41"/>
      <c r="C230" s="287" t="s">
        <v>950</v>
      </c>
      <c r="D230" s="287" t="s">
        <v>534</v>
      </c>
      <c r="E230" s="288" t="s">
        <v>4939</v>
      </c>
      <c r="F230" s="289" t="s">
        <v>4940</v>
      </c>
      <c r="G230" s="290" t="s">
        <v>466</v>
      </c>
      <c r="H230" s="291">
        <v>1</v>
      </c>
      <c r="I230" s="292"/>
      <c r="J230" s="293">
        <f>ROUND(I230*H230,2)</f>
        <v>0</v>
      </c>
      <c r="K230" s="289" t="s">
        <v>208</v>
      </c>
      <c r="L230" s="294"/>
      <c r="M230" s="295" t="s">
        <v>1</v>
      </c>
      <c r="N230" s="296" t="s">
        <v>38</v>
      </c>
      <c r="O230" s="93"/>
      <c r="P230" s="239">
        <f>O230*H230</f>
        <v>0</v>
      </c>
      <c r="Q230" s="239">
        <v>0.00040000000000000002</v>
      </c>
      <c r="R230" s="239">
        <f>Q230*H230</f>
        <v>0.00040000000000000002</v>
      </c>
      <c r="S230" s="239">
        <v>0</v>
      </c>
      <c r="T230" s="24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270</v>
      </c>
      <c r="AT230" s="241" t="s">
        <v>534</v>
      </c>
      <c r="AU230" s="241" t="s">
        <v>90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209</v>
      </c>
      <c r="BM230" s="241" t="s">
        <v>4941</v>
      </c>
    </row>
    <row r="231" s="2" customFormat="1" ht="24.15" customHeight="1">
      <c r="A231" s="40"/>
      <c r="B231" s="41"/>
      <c r="C231" s="287" t="s">
        <v>956</v>
      </c>
      <c r="D231" s="287" t="s">
        <v>534</v>
      </c>
      <c r="E231" s="288" t="s">
        <v>4942</v>
      </c>
      <c r="F231" s="289" t="s">
        <v>4943</v>
      </c>
      <c r="G231" s="290" t="s">
        <v>466</v>
      </c>
      <c r="H231" s="291">
        <v>1</v>
      </c>
      <c r="I231" s="292"/>
      <c r="J231" s="293">
        <f>ROUND(I231*H231,2)</f>
        <v>0</v>
      </c>
      <c r="K231" s="289" t="s">
        <v>208</v>
      </c>
      <c r="L231" s="294"/>
      <c r="M231" s="295" t="s">
        <v>1</v>
      </c>
      <c r="N231" s="296" t="s">
        <v>38</v>
      </c>
      <c r="O231" s="93"/>
      <c r="P231" s="239">
        <f>O231*H231</f>
        <v>0</v>
      </c>
      <c r="Q231" s="239">
        <v>0.00040000000000000002</v>
      </c>
      <c r="R231" s="239">
        <f>Q231*H231</f>
        <v>0.00040000000000000002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270</v>
      </c>
      <c r="AT231" s="241" t="s">
        <v>534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209</v>
      </c>
      <c r="BM231" s="241" t="s">
        <v>4944</v>
      </c>
    </row>
    <row r="232" s="2" customFormat="1" ht="16.5" customHeight="1">
      <c r="A232" s="40"/>
      <c r="B232" s="41"/>
      <c r="C232" s="287" t="s">
        <v>968</v>
      </c>
      <c r="D232" s="287" t="s">
        <v>534</v>
      </c>
      <c r="E232" s="288" t="s">
        <v>4945</v>
      </c>
      <c r="F232" s="289" t="s">
        <v>4946</v>
      </c>
      <c r="G232" s="290" t="s">
        <v>466</v>
      </c>
      <c r="H232" s="291">
        <v>1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38</v>
      </c>
      <c r="O232" s="93"/>
      <c r="P232" s="239">
        <f>O232*H232</f>
        <v>0</v>
      </c>
      <c r="Q232" s="239">
        <v>9.0000000000000006E-05</v>
      </c>
      <c r="R232" s="239">
        <f>Q232*H232</f>
        <v>9.0000000000000006E-05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270</v>
      </c>
      <c r="AT232" s="241" t="s">
        <v>534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4947</v>
      </c>
    </row>
    <row r="233" s="2" customFormat="1" ht="16.5" customHeight="1">
      <c r="A233" s="40"/>
      <c r="B233" s="41"/>
      <c r="C233" s="230" t="s">
        <v>972</v>
      </c>
      <c r="D233" s="230" t="s">
        <v>204</v>
      </c>
      <c r="E233" s="231" t="s">
        <v>4948</v>
      </c>
      <c r="F233" s="232" t="s">
        <v>4949</v>
      </c>
      <c r="G233" s="233" t="s">
        <v>466</v>
      </c>
      <c r="H233" s="234">
        <v>5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209</v>
      </c>
      <c r="AT233" s="241" t="s">
        <v>204</v>
      </c>
      <c r="AU233" s="241" t="s">
        <v>90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209</v>
      </c>
      <c r="BM233" s="241" t="s">
        <v>4950</v>
      </c>
    </row>
    <row r="234" s="2" customFormat="1" ht="16.5" customHeight="1">
      <c r="A234" s="40"/>
      <c r="B234" s="41"/>
      <c r="C234" s="287" t="s">
        <v>977</v>
      </c>
      <c r="D234" s="287" t="s">
        <v>534</v>
      </c>
      <c r="E234" s="288" t="s">
        <v>4951</v>
      </c>
      <c r="F234" s="289" t="s">
        <v>4952</v>
      </c>
      <c r="G234" s="290" t="s">
        <v>466</v>
      </c>
      <c r="H234" s="291">
        <v>1</v>
      </c>
      <c r="I234" s="292"/>
      <c r="J234" s="293">
        <f>ROUND(I234*H234,2)</f>
        <v>0</v>
      </c>
      <c r="K234" s="289" t="s">
        <v>1</v>
      </c>
      <c r="L234" s="294"/>
      <c r="M234" s="295" t="s">
        <v>1</v>
      </c>
      <c r="N234" s="296" t="s">
        <v>38</v>
      </c>
      <c r="O234" s="93"/>
      <c r="P234" s="239">
        <f>O234*H234</f>
        <v>0</v>
      </c>
      <c r="Q234" s="239">
        <v>0.00040000000000000002</v>
      </c>
      <c r="R234" s="239">
        <f>Q234*H234</f>
        <v>0.00040000000000000002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270</v>
      </c>
      <c r="AT234" s="241" t="s">
        <v>534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209</v>
      </c>
      <c r="BM234" s="241" t="s">
        <v>4953</v>
      </c>
    </row>
    <row r="235" s="2" customFormat="1" ht="24.15" customHeight="1">
      <c r="A235" s="40"/>
      <c r="B235" s="41"/>
      <c r="C235" s="287" t="s">
        <v>981</v>
      </c>
      <c r="D235" s="287" t="s">
        <v>534</v>
      </c>
      <c r="E235" s="288" t="s">
        <v>4954</v>
      </c>
      <c r="F235" s="289" t="s">
        <v>4955</v>
      </c>
      <c r="G235" s="290" t="s">
        <v>466</v>
      </c>
      <c r="H235" s="291">
        <v>3</v>
      </c>
      <c r="I235" s="292"/>
      <c r="J235" s="293">
        <f>ROUND(I235*H235,2)</f>
        <v>0</v>
      </c>
      <c r="K235" s="289" t="s">
        <v>208</v>
      </c>
      <c r="L235" s="294"/>
      <c r="M235" s="295" t="s">
        <v>1</v>
      </c>
      <c r="N235" s="296" t="s">
        <v>38</v>
      </c>
      <c r="O235" s="93"/>
      <c r="P235" s="239">
        <f>O235*H235</f>
        <v>0</v>
      </c>
      <c r="Q235" s="239">
        <v>0.0010499999999999999</v>
      </c>
      <c r="R235" s="239">
        <f>Q235*H235</f>
        <v>0.00315</v>
      </c>
      <c r="S235" s="239">
        <v>0</v>
      </c>
      <c r="T235" s="24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1" t="s">
        <v>270</v>
      </c>
      <c r="AT235" s="241" t="s">
        <v>534</v>
      </c>
      <c r="AU235" s="241" t="s">
        <v>90</v>
      </c>
      <c r="AY235" s="19" t="s">
        <v>202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80</v>
      </c>
      <c r="BK235" s="242">
        <f>ROUND(I235*H235,2)</f>
        <v>0</v>
      </c>
      <c r="BL235" s="19" t="s">
        <v>209</v>
      </c>
      <c r="BM235" s="241" t="s">
        <v>4956</v>
      </c>
    </row>
    <row r="236" s="2" customFormat="1" ht="24.15" customHeight="1">
      <c r="A236" s="40"/>
      <c r="B236" s="41"/>
      <c r="C236" s="287" t="s">
        <v>986</v>
      </c>
      <c r="D236" s="287" t="s">
        <v>534</v>
      </c>
      <c r="E236" s="288" t="s">
        <v>4957</v>
      </c>
      <c r="F236" s="289" t="s">
        <v>4958</v>
      </c>
      <c r="G236" s="290" t="s">
        <v>466</v>
      </c>
      <c r="H236" s="291">
        <v>2</v>
      </c>
      <c r="I236" s="292"/>
      <c r="J236" s="293">
        <f>ROUND(I236*H236,2)</f>
        <v>0</v>
      </c>
      <c r="K236" s="289" t="s">
        <v>1</v>
      </c>
      <c r="L236" s="294"/>
      <c r="M236" s="295" t="s">
        <v>1</v>
      </c>
      <c r="N236" s="296" t="s">
        <v>38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270</v>
      </c>
      <c r="AT236" s="241" t="s">
        <v>534</v>
      </c>
      <c r="AU236" s="241" t="s">
        <v>90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209</v>
      </c>
      <c r="BM236" s="241" t="s">
        <v>4959</v>
      </c>
    </row>
    <row r="237" s="2" customFormat="1" ht="24.15" customHeight="1">
      <c r="A237" s="40"/>
      <c r="B237" s="41"/>
      <c r="C237" s="230" t="s">
        <v>989</v>
      </c>
      <c r="D237" s="230" t="s">
        <v>204</v>
      </c>
      <c r="E237" s="231" t="s">
        <v>4960</v>
      </c>
      <c r="F237" s="232" t="s">
        <v>4961</v>
      </c>
      <c r="G237" s="233" t="s">
        <v>466</v>
      </c>
      <c r="H237" s="234">
        <v>3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209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209</v>
      </c>
      <c r="BM237" s="241" t="s">
        <v>4962</v>
      </c>
    </row>
    <row r="238" s="2" customFormat="1" ht="16.5" customHeight="1">
      <c r="A238" s="40"/>
      <c r="B238" s="41"/>
      <c r="C238" s="287" t="s">
        <v>996</v>
      </c>
      <c r="D238" s="287" t="s">
        <v>534</v>
      </c>
      <c r="E238" s="288" t="s">
        <v>4963</v>
      </c>
      <c r="F238" s="289" t="s">
        <v>4964</v>
      </c>
      <c r="G238" s="290" t="s">
        <v>466</v>
      </c>
      <c r="H238" s="291">
        <v>1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38</v>
      </c>
      <c r="O238" s="93"/>
      <c r="P238" s="239">
        <f>O238*H238</f>
        <v>0</v>
      </c>
      <c r="Q238" s="239">
        <v>0.00029</v>
      </c>
      <c r="R238" s="239">
        <f>Q238*H238</f>
        <v>0.00029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270</v>
      </c>
      <c r="AT238" s="241" t="s">
        <v>534</v>
      </c>
      <c r="AU238" s="241" t="s">
        <v>90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209</v>
      </c>
      <c r="BM238" s="241" t="s">
        <v>4965</v>
      </c>
    </row>
    <row r="239" s="2" customFormat="1" ht="16.5" customHeight="1">
      <c r="A239" s="40"/>
      <c r="B239" s="41"/>
      <c r="C239" s="287" t="s">
        <v>1004</v>
      </c>
      <c r="D239" s="287" t="s">
        <v>534</v>
      </c>
      <c r="E239" s="288" t="s">
        <v>4966</v>
      </c>
      <c r="F239" s="289" t="s">
        <v>4967</v>
      </c>
      <c r="G239" s="290" t="s">
        <v>466</v>
      </c>
      <c r="H239" s="291">
        <v>2</v>
      </c>
      <c r="I239" s="292"/>
      <c r="J239" s="293">
        <f>ROUND(I239*H239,2)</f>
        <v>0</v>
      </c>
      <c r="K239" s="289" t="s">
        <v>1</v>
      </c>
      <c r="L239" s="294"/>
      <c r="M239" s="295" t="s">
        <v>1</v>
      </c>
      <c r="N239" s="296" t="s">
        <v>38</v>
      </c>
      <c r="O239" s="93"/>
      <c r="P239" s="239">
        <f>O239*H239</f>
        <v>0</v>
      </c>
      <c r="Q239" s="239">
        <v>0.00025999999999999998</v>
      </c>
      <c r="R239" s="239">
        <f>Q239*H239</f>
        <v>0.00051999999999999995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270</v>
      </c>
      <c r="AT239" s="241" t="s">
        <v>534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209</v>
      </c>
      <c r="BM239" s="241" t="s">
        <v>4968</v>
      </c>
    </row>
    <row r="240" s="2" customFormat="1" ht="21.75" customHeight="1">
      <c r="A240" s="40"/>
      <c r="B240" s="41"/>
      <c r="C240" s="230" t="s">
        <v>1009</v>
      </c>
      <c r="D240" s="230" t="s">
        <v>204</v>
      </c>
      <c r="E240" s="231" t="s">
        <v>4969</v>
      </c>
      <c r="F240" s="232" t="s">
        <v>4970</v>
      </c>
      <c r="G240" s="233" t="s">
        <v>466</v>
      </c>
      <c r="H240" s="234">
        <v>1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209</v>
      </c>
      <c r="AT240" s="241" t="s">
        <v>204</v>
      </c>
      <c r="AU240" s="241" t="s">
        <v>90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209</v>
      </c>
      <c r="BM240" s="241" t="s">
        <v>4971</v>
      </c>
    </row>
    <row r="241" s="2" customFormat="1" ht="16.5" customHeight="1">
      <c r="A241" s="40"/>
      <c r="B241" s="41"/>
      <c r="C241" s="287" t="s">
        <v>1014</v>
      </c>
      <c r="D241" s="287" t="s">
        <v>534</v>
      </c>
      <c r="E241" s="288" t="s">
        <v>4972</v>
      </c>
      <c r="F241" s="289" t="s">
        <v>4973</v>
      </c>
      <c r="G241" s="290" t="s">
        <v>466</v>
      </c>
      <c r="H241" s="291">
        <v>1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270</v>
      </c>
      <c r="AT241" s="241" t="s">
        <v>534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209</v>
      </c>
      <c r="BM241" s="241" t="s">
        <v>4974</v>
      </c>
    </row>
    <row r="242" s="12" customFormat="1" ht="20.88" customHeight="1">
      <c r="A242" s="12"/>
      <c r="B242" s="214"/>
      <c r="C242" s="215"/>
      <c r="D242" s="216" t="s">
        <v>72</v>
      </c>
      <c r="E242" s="228" t="s">
        <v>4975</v>
      </c>
      <c r="F242" s="228" t="s">
        <v>4976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SUM(P243:P255)</f>
        <v>0</v>
      </c>
      <c r="Q242" s="222"/>
      <c r="R242" s="223">
        <f>SUM(R243:R255)</f>
        <v>0.0053699999999999998</v>
      </c>
      <c r="S242" s="222"/>
      <c r="T242" s="224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82</v>
      </c>
      <c r="AY242" s="225" t="s">
        <v>202</v>
      </c>
      <c r="BK242" s="227">
        <f>SUM(BK243:BK255)</f>
        <v>0</v>
      </c>
    </row>
    <row r="243" s="2" customFormat="1" ht="24.15" customHeight="1">
      <c r="A243" s="40"/>
      <c r="B243" s="41"/>
      <c r="C243" s="230" t="s">
        <v>1020</v>
      </c>
      <c r="D243" s="230" t="s">
        <v>204</v>
      </c>
      <c r="E243" s="231" t="s">
        <v>4921</v>
      </c>
      <c r="F243" s="232" t="s">
        <v>4922</v>
      </c>
      <c r="G243" s="233" t="s">
        <v>466</v>
      </c>
      <c r="H243" s="234">
        <v>1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4977</v>
      </c>
    </row>
    <row r="244" s="2" customFormat="1" ht="24.15" customHeight="1">
      <c r="A244" s="40"/>
      <c r="B244" s="41"/>
      <c r="C244" s="287" t="s">
        <v>1024</v>
      </c>
      <c r="D244" s="287" t="s">
        <v>534</v>
      </c>
      <c r="E244" s="288" t="s">
        <v>4978</v>
      </c>
      <c r="F244" s="289" t="s">
        <v>4979</v>
      </c>
      <c r="G244" s="290" t="s">
        <v>466</v>
      </c>
      <c r="H244" s="291">
        <v>1</v>
      </c>
      <c r="I244" s="292"/>
      <c r="J244" s="293">
        <f>ROUND(I244*H244,2)</f>
        <v>0</v>
      </c>
      <c r="K244" s="289" t="s">
        <v>208</v>
      </c>
      <c r="L244" s="294"/>
      <c r="M244" s="295" t="s">
        <v>1</v>
      </c>
      <c r="N244" s="296" t="s">
        <v>38</v>
      </c>
      <c r="O244" s="93"/>
      <c r="P244" s="239">
        <f>O244*H244</f>
        <v>0</v>
      </c>
      <c r="Q244" s="239">
        <v>0.0025200000000000001</v>
      </c>
      <c r="R244" s="239">
        <f>Q244*H244</f>
        <v>0.0025200000000000001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270</v>
      </c>
      <c r="AT244" s="241" t="s">
        <v>534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209</v>
      </c>
      <c r="BM244" s="241" t="s">
        <v>4980</v>
      </c>
    </row>
    <row r="245" s="2" customFormat="1" ht="16.5" customHeight="1">
      <c r="A245" s="40"/>
      <c r="B245" s="41"/>
      <c r="C245" s="230" t="s">
        <v>1026</v>
      </c>
      <c r="D245" s="230" t="s">
        <v>204</v>
      </c>
      <c r="E245" s="231" t="s">
        <v>4927</v>
      </c>
      <c r="F245" s="232" t="s">
        <v>4928</v>
      </c>
      <c r="G245" s="233" t="s">
        <v>466</v>
      </c>
      <c r="H245" s="234">
        <v>4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209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209</v>
      </c>
      <c r="BM245" s="241" t="s">
        <v>4981</v>
      </c>
    </row>
    <row r="246" s="2" customFormat="1" ht="16.5" customHeight="1">
      <c r="A246" s="40"/>
      <c r="B246" s="41"/>
      <c r="C246" s="287" t="s">
        <v>1031</v>
      </c>
      <c r="D246" s="287" t="s">
        <v>534</v>
      </c>
      <c r="E246" s="288" t="s">
        <v>4982</v>
      </c>
      <c r="F246" s="289" t="s">
        <v>4983</v>
      </c>
      <c r="G246" s="290" t="s">
        <v>466</v>
      </c>
      <c r="H246" s="291">
        <v>1</v>
      </c>
      <c r="I246" s="292"/>
      <c r="J246" s="293">
        <f>ROUND(I246*H246,2)</f>
        <v>0</v>
      </c>
      <c r="K246" s="289" t="s">
        <v>1</v>
      </c>
      <c r="L246" s="294"/>
      <c r="M246" s="295" t="s">
        <v>1</v>
      </c>
      <c r="N246" s="296" t="s">
        <v>38</v>
      </c>
      <c r="O246" s="93"/>
      <c r="P246" s="239">
        <f>O246*H246</f>
        <v>0</v>
      </c>
      <c r="Q246" s="239">
        <v>0.00040000000000000002</v>
      </c>
      <c r="R246" s="239">
        <f>Q246*H246</f>
        <v>0.00040000000000000002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270</v>
      </c>
      <c r="AT246" s="241" t="s">
        <v>534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4984</v>
      </c>
    </row>
    <row r="247" s="2" customFormat="1" ht="24.15" customHeight="1">
      <c r="A247" s="40"/>
      <c r="B247" s="41"/>
      <c r="C247" s="287" t="s">
        <v>1037</v>
      </c>
      <c r="D247" s="287" t="s">
        <v>534</v>
      </c>
      <c r="E247" s="288" t="s">
        <v>4936</v>
      </c>
      <c r="F247" s="289" t="s">
        <v>4937</v>
      </c>
      <c r="G247" s="290" t="s">
        <v>466</v>
      </c>
      <c r="H247" s="291">
        <v>2</v>
      </c>
      <c r="I247" s="292"/>
      <c r="J247" s="293">
        <f>ROUND(I247*H247,2)</f>
        <v>0</v>
      </c>
      <c r="K247" s="289" t="s">
        <v>208</v>
      </c>
      <c r="L247" s="294"/>
      <c r="M247" s="295" t="s">
        <v>1</v>
      </c>
      <c r="N247" s="296" t="s">
        <v>38</v>
      </c>
      <c r="O247" s="93"/>
      <c r="P247" s="239">
        <f>O247*H247</f>
        <v>0</v>
      </c>
      <c r="Q247" s="239">
        <v>0.00040000000000000002</v>
      </c>
      <c r="R247" s="239">
        <f>Q247*H247</f>
        <v>0.00080000000000000004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270</v>
      </c>
      <c r="AT247" s="241" t="s">
        <v>534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209</v>
      </c>
      <c r="BM247" s="241" t="s">
        <v>4985</v>
      </c>
    </row>
    <row r="248" s="2" customFormat="1" ht="24.15" customHeight="1">
      <c r="A248" s="40"/>
      <c r="B248" s="41"/>
      <c r="C248" s="287" t="s">
        <v>1041</v>
      </c>
      <c r="D248" s="287" t="s">
        <v>534</v>
      </c>
      <c r="E248" s="288" t="s">
        <v>4986</v>
      </c>
      <c r="F248" s="289" t="s">
        <v>4987</v>
      </c>
      <c r="G248" s="290" t="s">
        <v>466</v>
      </c>
      <c r="H248" s="291">
        <v>1</v>
      </c>
      <c r="I248" s="292"/>
      <c r="J248" s="293">
        <f>ROUND(I248*H248,2)</f>
        <v>0</v>
      </c>
      <c r="K248" s="289" t="s">
        <v>1</v>
      </c>
      <c r="L248" s="294"/>
      <c r="M248" s="295" t="s">
        <v>1</v>
      </c>
      <c r="N248" s="296" t="s">
        <v>38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270</v>
      </c>
      <c r="AT248" s="241" t="s">
        <v>534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209</v>
      </c>
      <c r="BM248" s="241" t="s">
        <v>4988</v>
      </c>
    </row>
    <row r="249" s="2" customFormat="1" ht="16.5" customHeight="1">
      <c r="A249" s="40"/>
      <c r="B249" s="41"/>
      <c r="C249" s="230" t="s">
        <v>1046</v>
      </c>
      <c r="D249" s="230" t="s">
        <v>204</v>
      </c>
      <c r="E249" s="231" t="s">
        <v>4948</v>
      </c>
      <c r="F249" s="232" t="s">
        <v>4949</v>
      </c>
      <c r="G249" s="233" t="s">
        <v>466</v>
      </c>
      <c r="H249" s="234">
        <v>3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209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209</v>
      </c>
      <c r="BM249" s="241" t="s">
        <v>4989</v>
      </c>
    </row>
    <row r="250" s="2" customFormat="1" ht="16.5" customHeight="1">
      <c r="A250" s="40"/>
      <c r="B250" s="41"/>
      <c r="C250" s="287" t="s">
        <v>1050</v>
      </c>
      <c r="D250" s="287" t="s">
        <v>534</v>
      </c>
      <c r="E250" s="288" t="s">
        <v>4990</v>
      </c>
      <c r="F250" s="289" t="s">
        <v>4991</v>
      </c>
      <c r="G250" s="290" t="s">
        <v>466</v>
      </c>
      <c r="H250" s="291">
        <v>1</v>
      </c>
      <c r="I250" s="292"/>
      <c r="J250" s="293">
        <f>ROUND(I250*H250,2)</f>
        <v>0</v>
      </c>
      <c r="K250" s="289" t="s">
        <v>1</v>
      </c>
      <c r="L250" s="294"/>
      <c r="M250" s="295" t="s">
        <v>1</v>
      </c>
      <c r="N250" s="296" t="s">
        <v>38</v>
      </c>
      <c r="O250" s="93"/>
      <c r="P250" s="239">
        <f>O250*H250</f>
        <v>0</v>
      </c>
      <c r="Q250" s="239">
        <v>0.00038000000000000002</v>
      </c>
      <c r="R250" s="239">
        <f>Q250*H250</f>
        <v>0.00038000000000000002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270</v>
      </c>
      <c r="AT250" s="241" t="s">
        <v>534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209</v>
      </c>
      <c r="BM250" s="241" t="s">
        <v>4992</v>
      </c>
    </row>
    <row r="251" s="2" customFormat="1" ht="16.5" customHeight="1">
      <c r="A251" s="40"/>
      <c r="B251" s="41"/>
      <c r="C251" s="287" t="s">
        <v>1055</v>
      </c>
      <c r="D251" s="287" t="s">
        <v>534</v>
      </c>
      <c r="E251" s="288" t="s">
        <v>4993</v>
      </c>
      <c r="F251" s="289" t="s">
        <v>4994</v>
      </c>
      <c r="G251" s="290" t="s">
        <v>466</v>
      </c>
      <c r="H251" s="291">
        <v>1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38</v>
      </c>
      <c r="O251" s="93"/>
      <c r="P251" s="239">
        <f>O251*H251</f>
        <v>0</v>
      </c>
      <c r="Q251" s="239">
        <v>0.00022000000000000001</v>
      </c>
      <c r="R251" s="239">
        <f>Q251*H251</f>
        <v>0.00022000000000000001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270</v>
      </c>
      <c r="AT251" s="241" t="s">
        <v>534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209</v>
      </c>
      <c r="BM251" s="241" t="s">
        <v>4995</v>
      </c>
    </row>
    <row r="252" s="2" customFormat="1" ht="24.15" customHeight="1">
      <c r="A252" s="40"/>
      <c r="B252" s="41"/>
      <c r="C252" s="287" t="s">
        <v>1060</v>
      </c>
      <c r="D252" s="287" t="s">
        <v>534</v>
      </c>
      <c r="E252" s="288" t="s">
        <v>4996</v>
      </c>
      <c r="F252" s="289" t="s">
        <v>4997</v>
      </c>
      <c r="G252" s="290" t="s">
        <v>466</v>
      </c>
      <c r="H252" s="291">
        <v>1</v>
      </c>
      <c r="I252" s="292"/>
      <c r="J252" s="293">
        <f>ROUND(I252*H252,2)</f>
        <v>0</v>
      </c>
      <c r="K252" s="289" t="s">
        <v>208</v>
      </c>
      <c r="L252" s="294"/>
      <c r="M252" s="295" t="s">
        <v>1</v>
      </c>
      <c r="N252" s="296" t="s">
        <v>38</v>
      </c>
      <c r="O252" s="93"/>
      <c r="P252" s="239">
        <f>O252*H252</f>
        <v>0</v>
      </c>
      <c r="Q252" s="239">
        <v>0.0010499999999999999</v>
      </c>
      <c r="R252" s="239">
        <f>Q252*H252</f>
        <v>0.0010499999999999999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270</v>
      </c>
      <c r="AT252" s="241" t="s">
        <v>534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209</v>
      </c>
      <c r="BM252" s="241" t="s">
        <v>4998</v>
      </c>
    </row>
    <row r="253" s="2" customFormat="1" ht="24.15" customHeight="1">
      <c r="A253" s="40"/>
      <c r="B253" s="41"/>
      <c r="C253" s="230" t="s">
        <v>1065</v>
      </c>
      <c r="D253" s="230" t="s">
        <v>204</v>
      </c>
      <c r="E253" s="231" t="s">
        <v>4960</v>
      </c>
      <c r="F253" s="232" t="s">
        <v>4961</v>
      </c>
      <c r="G253" s="233" t="s">
        <v>466</v>
      </c>
      <c r="H253" s="234">
        <v>8</v>
      </c>
      <c r="I253" s="235"/>
      <c r="J253" s="236">
        <f>ROUND(I253*H253,2)</f>
        <v>0</v>
      </c>
      <c r="K253" s="232" t="s">
        <v>208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209</v>
      </c>
      <c r="AT253" s="241" t="s">
        <v>204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209</v>
      </c>
      <c r="BM253" s="241" t="s">
        <v>4999</v>
      </c>
    </row>
    <row r="254" s="2" customFormat="1" ht="24.15" customHeight="1">
      <c r="A254" s="40"/>
      <c r="B254" s="41"/>
      <c r="C254" s="287" t="s">
        <v>1069</v>
      </c>
      <c r="D254" s="287" t="s">
        <v>534</v>
      </c>
      <c r="E254" s="288" t="s">
        <v>5000</v>
      </c>
      <c r="F254" s="289" t="s">
        <v>5001</v>
      </c>
      <c r="G254" s="290" t="s">
        <v>466</v>
      </c>
      <c r="H254" s="291">
        <v>8</v>
      </c>
      <c r="I254" s="292"/>
      <c r="J254" s="293">
        <f>ROUND(I254*H254,2)</f>
        <v>0</v>
      </c>
      <c r="K254" s="289" t="s">
        <v>1</v>
      </c>
      <c r="L254" s="294"/>
      <c r="M254" s="295" t="s">
        <v>1</v>
      </c>
      <c r="N254" s="296" t="s">
        <v>38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270</v>
      </c>
      <c r="AT254" s="241" t="s">
        <v>534</v>
      </c>
      <c r="AU254" s="241" t="s">
        <v>90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209</v>
      </c>
      <c r="BM254" s="241" t="s">
        <v>5002</v>
      </c>
    </row>
    <row r="255" s="2" customFormat="1" ht="21.75" customHeight="1">
      <c r="A255" s="40"/>
      <c r="B255" s="41"/>
      <c r="C255" s="287" t="s">
        <v>1073</v>
      </c>
      <c r="D255" s="287" t="s">
        <v>534</v>
      </c>
      <c r="E255" s="288" t="s">
        <v>4834</v>
      </c>
      <c r="F255" s="289" t="s">
        <v>4835</v>
      </c>
      <c r="G255" s="290" t="s">
        <v>1085</v>
      </c>
      <c r="H255" s="291">
        <v>1</v>
      </c>
      <c r="I255" s="292"/>
      <c r="J255" s="293">
        <f>ROUND(I255*H255,2)</f>
        <v>0</v>
      </c>
      <c r="K255" s="289" t="s">
        <v>1</v>
      </c>
      <c r="L255" s="294"/>
      <c r="M255" s="295" t="s">
        <v>1</v>
      </c>
      <c r="N255" s="296" t="s">
        <v>38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270</v>
      </c>
      <c r="AT255" s="241" t="s">
        <v>534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209</v>
      </c>
      <c r="BM255" s="241" t="s">
        <v>5003</v>
      </c>
    </row>
    <row r="256" s="12" customFormat="1" ht="20.88" customHeight="1">
      <c r="A256" s="12"/>
      <c r="B256" s="214"/>
      <c r="C256" s="215"/>
      <c r="D256" s="216" t="s">
        <v>72</v>
      </c>
      <c r="E256" s="228" t="s">
        <v>5004</v>
      </c>
      <c r="F256" s="228" t="s">
        <v>5005</v>
      </c>
      <c r="G256" s="215"/>
      <c r="H256" s="215"/>
      <c r="I256" s="218"/>
      <c r="J256" s="229">
        <f>BK256</f>
        <v>0</v>
      </c>
      <c r="K256" s="215"/>
      <c r="L256" s="220"/>
      <c r="M256" s="221"/>
      <c r="N256" s="222"/>
      <c r="O256" s="222"/>
      <c r="P256" s="223">
        <f>SUM(P257:P269)</f>
        <v>0</v>
      </c>
      <c r="Q256" s="222"/>
      <c r="R256" s="223">
        <f>SUM(R257:R269)</f>
        <v>0.01145</v>
      </c>
      <c r="S256" s="222"/>
      <c r="T256" s="224">
        <f>SUM(T257:T269)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80</v>
      </c>
      <c r="AT256" s="226" t="s">
        <v>72</v>
      </c>
      <c r="AU256" s="226" t="s">
        <v>82</v>
      </c>
      <c r="AY256" s="225" t="s">
        <v>202</v>
      </c>
      <c r="BK256" s="227">
        <f>SUM(BK257:BK269)</f>
        <v>0</v>
      </c>
    </row>
    <row r="257" s="2" customFormat="1" ht="24.15" customHeight="1">
      <c r="A257" s="40"/>
      <c r="B257" s="41"/>
      <c r="C257" s="230" t="s">
        <v>1078</v>
      </c>
      <c r="D257" s="230" t="s">
        <v>204</v>
      </c>
      <c r="E257" s="231" t="s">
        <v>4921</v>
      </c>
      <c r="F257" s="232" t="s">
        <v>4922</v>
      </c>
      <c r="G257" s="233" t="s">
        <v>466</v>
      </c>
      <c r="H257" s="234">
        <v>1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209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209</v>
      </c>
      <c r="BM257" s="241" t="s">
        <v>5006</v>
      </c>
    </row>
    <row r="258" s="2" customFormat="1" ht="24.15" customHeight="1">
      <c r="A258" s="40"/>
      <c r="B258" s="41"/>
      <c r="C258" s="287" t="s">
        <v>1082</v>
      </c>
      <c r="D258" s="287" t="s">
        <v>534</v>
      </c>
      <c r="E258" s="288" t="s">
        <v>5007</v>
      </c>
      <c r="F258" s="289" t="s">
        <v>5008</v>
      </c>
      <c r="G258" s="290" t="s">
        <v>466</v>
      </c>
      <c r="H258" s="291">
        <v>1</v>
      </c>
      <c r="I258" s="292"/>
      <c r="J258" s="293">
        <f>ROUND(I258*H258,2)</f>
        <v>0</v>
      </c>
      <c r="K258" s="289" t="s">
        <v>208</v>
      </c>
      <c r="L258" s="294"/>
      <c r="M258" s="295" t="s">
        <v>1</v>
      </c>
      <c r="N258" s="296" t="s">
        <v>38</v>
      </c>
      <c r="O258" s="93"/>
      <c r="P258" s="239">
        <f>O258*H258</f>
        <v>0</v>
      </c>
      <c r="Q258" s="239">
        <v>0.0030100000000000001</v>
      </c>
      <c r="R258" s="239">
        <f>Q258*H258</f>
        <v>0.0030100000000000001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270</v>
      </c>
      <c r="AT258" s="241" t="s">
        <v>534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209</v>
      </c>
      <c r="BM258" s="241" t="s">
        <v>5009</v>
      </c>
    </row>
    <row r="259" s="2" customFormat="1" ht="16.5" customHeight="1">
      <c r="A259" s="40"/>
      <c r="B259" s="41"/>
      <c r="C259" s="230" t="s">
        <v>1089</v>
      </c>
      <c r="D259" s="230" t="s">
        <v>204</v>
      </c>
      <c r="E259" s="231" t="s">
        <v>4927</v>
      </c>
      <c r="F259" s="232" t="s">
        <v>4928</v>
      </c>
      <c r="G259" s="233" t="s">
        <v>466</v>
      </c>
      <c r="H259" s="234">
        <v>9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209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209</v>
      </c>
      <c r="BM259" s="241" t="s">
        <v>5010</v>
      </c>
    </row>
    <row r="260" s="2" customFormat="1" ht="24.15" customHeight="1">
      <c r="A260" s="40"/>
      <c r="B260" s="41"/>
      <c r="C260" s="287" t="s">
        <v>1100</v>
      </c>
      <c r="D260" s="287" t="s">
        <v>534</v>
      </c>
      <c r="E260" s="288" t="s">
        <v>4936</v>
      </c>
      <c r="F260" s="289" t="s">
        <v>4937</v>
      </c>
      <c r="G260" s="290" t="s">
        <v>466</v>
      </c>
      <c r="H260" s="291">
        <v>6</v>
      </c>
      <c r="I260" s="292"/>
      <c r="J260" s="293">
        <f>ROUND(I260*H260,2)</f>
        <v>0</v>
      </c>
      <c r="K260" s="289" t="s">
        <v>208</v>
      </c>
      <c r="L260" s="294"/>
      <c r="M260" s="295" t="s">
        <v>1</v>
      </c>
      <c r="N260" s="296" t="s">
        <v>38</v>
      </c>
      <c r="O260" s="93"/>
      <c r="P260" s="239">
        <f>O260*H260</f>
        <v>0</v>
      </c>
      <c r="Q260" s="239">
        <v>0.00040000000000000002</v>
      </c>
      <c r="R260" s="239">
        <f>Q260*H260</f>
        <v>0.0024000000000000002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270</v>
      </c>
      <c r="AT260" s="241" t="s">
        <v>534</v>
      </c>
      <c r="AU260" s="241" t="s">
        <v>90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5011</v>
      </c>
    </row>
    <row r="261" s="2" customFormat="1" ht="24.15" customHeight="1">
      <c r="A261" s="40"/>
      <c r="B261" s="41"/>
      <c r="C261" s="287" t="s">
        <v>1107</v>
      </c>
      <c r="D261" s="287" t="s">
        <v>534</v>
      </c>
      <c r="E261" s="288" t="s">
        <v>4930</v>
      </c>
      <c r="F261" s="289" t="s">
        <v>4931</v>
      </c>
      <c r="G261" s="290" t="s">
        <v>466</v>
      </c>
      <c r="H261" s="291">
        <v>3</v>
      </c>
      <c r="I261" s="292"/>
      <c r="J261" s="293">
        <f>ROUND(I261*H261,2)</f>
        <v>0</v>
      </c>
      <c r="K261" s="289" t="s">
        <v>208</v>
      </c>
      <c r="L261" s="294"/>
      <c r="M261" s="295" t="s">
        <v>1</v>
      </c>
      <c r="N261" s="296" t="s">
        <v>38</v>
      </c>
      <c r="O261" s="93"/>
      <c r="P261" s="239">
        <f>O261*H261</f>
        <v>0</v>
      </c>
      <c r="Q261" s="239">
        <v>0.00040000000000000002</v>
      </c>
      <c r="R261" s="239">
        <f>Q261*H261</f>
        <v>0.0012000000000000001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270</v>
      </c>
      <c r="AT261" s="241" t="s">
        <v>534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5012</v>
      </c>
    </row>
    <row r="262" s="2" customFormat="1" ht="16.5" customHeight="1">
      <c r="A262" s="40"/>
      <c r="B262" s="41"/>
      <c r="C262" s="230" t="s">
        <v>1115</v>
      </c>
      <c r="D262" s="230" t="s">
        <v>204</v>
      </c>
      <c r="E262" s="231" t="s">
        <v>4948</v>
      </c>
      <c r="F262" s="232" t="s">
        <v>4949</v>
      </c>
      <c r="G262" s="233" t="s">
        <v>466</v>
      </c>
      <c r="H262" s="234">
        <v>3</v>
      </c>
      <c r="I262" s="235"/>
      <c r="J262" s="236">
        <f>ROUND(I262*H262,2)</f>
        <v>0</v>
      </c>
      <c r="K262" s="232" t="s">
        <v>208</v>
      </c>
      <c r="L262" s="46"/>
      <c r="M262" s="237" t="s">
        <v>1</v>
      </c>
      <c r="N262" s="238" t="s">
        <v>38</v>
      </c>
      <c r="O262" s="93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209</v>
      </c>
      <c r="AT262" s="241" t="s">
        <v>204</v>
      </c>
      <c r="AU262" s="241" t="s">
        <v>90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209</v>
      </c>
      <c r="BM262" s="241" t="s">
        <v>5013</v>
      </c>
    </row>
    <row r="263" s="2" customFormat="1" ht="16.5" customHeight="1">
      <c r="A263" s="40"/>
      <c r="B263" s="41"/>
      <c r="C263" s="287" t="s">
        <v>1122</v>
      </c>
      <c r="D263" s="287" t="s">
        <v>534</v>
      </c>
      <c r="E263" s="288" t="s">
        <v>4990</v>
      </c>
      <c r="F263" s="289" t="s">
        <v>4991</v>
      </c>
      <c r="G263" s="290" t="s">
        <v>466</v>
      </c>
      <c r="H263" s="291">
        <v>1</v>
      </c>
      <c r="I263" s="292"/>
      <c r="J263" s="293">
        <f>ROUND(I263*H263,2)</f>
        <v>0</v>
      </c>
      <c r="K263" s="289" t="s">
        <v>1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0.00038000000000000002</v>
      </c>
      <c r="R263" s="239">
        <f>Q263*H263</f>
        <v>0.00038000000000000002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270</v>
      </c>
      <c r="AT263" s="241" t="s">
        <v>534</v>
      </c>
      <c r="AU263" s="241" t="s">
        <v>90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209</v>
      </c>
      <c r="BM263" s="241" t="s">
        <v>5014</v>
      </c>
    </row>
    <row r="264" s="2" customFormat="1" ht="24.15" customHeight="1">
      <c r="A264" s="40"/>
      <c r="B264" s="41"/>
      <c r="C264" s="287" t="s">
        <v>1127</v>
      </c>
      <c r="D264" s="287" t="s">
        <v>534</v>
      </c>
      <c r="E264" s="288" t="s">
        <v>5015</v>
      </c>
      <c r="F264" s="289" t="s">
        <v>5016</v>
      </c>
      <c r="G264" s="290" t="s">
        <v>466</v>
      </c>
      <c r="H264" s="291">
        <v>2</v>
      </c>
      <c r="I264" s="292"/>
      <c r="J264" s="293">
        <f>ROUND(I264*H264,2)</f>
        <v>0</v>
      </c>
      <c r="K264" s="289" t="s">
        <v>1</v>
      </c>
      <c r="L264" s="294"/>
      <c r="M264" s="295" t="s">
        <v>1</v>
      </c>
      <c r="N264" s="296" t="s">
        <v>38</v>
      </c>
      <c r="O264" s="93"/>
      <c r="P264" s="239">
        <f>O264*H264</f>
        <v>0</v>
      </c>
      <c r="Q264" s="239">
        <v>0.00080000000000000004</v>
      </c>
      <c r="R264" s="239">
        <f>Q264*H264</f>
        <v>0.0016000000000000001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270</v>
      </c>
      <c r="AT264" s="241" t="s">
        <v>534</v>
      </c>
      <c r="AU264" s="241" t="s">
        <v>90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209</v>
      </c>
      <c r="BM264" s="241" t="s">
        <v>5017</v>
      </c>
    </row>
    <row r="265" s="2" customFormat="1" ht="24.15" customHeight="1">
      <c r="A265" s="40"/>
      <c r="B265" s="41"/>
      <c r="C265" s="230" t="s">
        <v>1132</v>
      </c>
      <c r="D265" s="230" t="s">
        <v>204</v>
      </c>
      <c r="E265" s="231" t="s">
        <v>4960</v>
      </c>
      <c r="F265" s="232" t="s">
        <v>4961</v>
      </c>
      <c r="G265" s="233" t="s">
        <v>466</v>
      </c>
      <c r="H265" s="234">
        <v>11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90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5018</v>
      </c>
    </row>
    <row r="266" s="2" customFormat="1" ht="16.5" customHeight="1">
      <c r="A266" s="40"/>
      <c r="B266" s="41"/>
      <c r="C266" s="287" t="s">
        <v>1138</v>
      </c>
      <c r="D266" s="287" t="s">
        <v>534</v>
      </c>
      <c r="E266" s="288" t="s">
        <v>5019</v>
      </c>
      <c r="F266" s="289" t="s">
        <v>5020</v>
      </c>
      <c r="G266" s="290" t="s">
        <v>466</v>
      </c>
      <c r="H266" s="291">
        <v>9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38</v>
      </c>
      <c r="O266" s="93"/>
      <c r="P266" s="239">
        <f>O266*H266</f>
        <v>0</v>
      </c>
      <c r="Q266" s="239">
        <v>0.00025999999999999998</v>
      </c>
      <c r="R266" s="239">
        <f>Q266*H266</f>
        <v>0.0023399999999999996</v>
      </c>
      <c r="S266" s="239">
        <v>0</v>
      </c>
      <c r="T266" s="24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1" t="s">
        <v>270</v>
      </c>
      <c r="AT266" s="241" t="s">
        <v>534</v>
      </c>
      <c r="AU266" s="241" t="s">
        <v>90</v>
      </c>
      <c r="AY266" s="19" t="s">
        <v>202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80</v>
      </c>
      <c r="BK266" s="242">
        <f>ROUND(I266*H266,2)</f>
        <v>0</v>
      </c>
      <c r="BL266" s="19" t="s">
        <v>209</v>
      </c>
      <c r="BM266" s="241" t="s">
        <v>5021</v>
      </c>
    </row>
    <row r="267" s="2" customFormat="1" ht="16.5" customHeight="1">
      <c r="A267" s="40"/>
      <c r="B267" s="41"/>
      <c r="C267" s="287" t="s">
        <v>1143</v>
      </c>
      <c r="D267" s="287" t="s">
        <v>534</v>
      </c>
      <c r="E267" s="288" t="s">
        <v>4966</v>
      </c>
      <c r="F267" s="289" t="s">
        <v>4967</v>
      </c>
      <c r="G267" s="290" t="s">
        <v>466</v>
      </c>
      <c r="H267" s="291">
        <v>2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38</v>
      </c>
      <c r="O267" s="93"/>
      <c r="P267" s="239">
        <f>O267*H267</f>
        <v>0</v>
      </c>
      <c r="Q267" s="239">
        <v>0.00025999999999999998</v>
      </c>
      <c r="R267" s="239">
        <f>Q267*H267</f>
        <v>0.00051999999999999995</v>
      </c>
      <c r="S267" s="239">
        <v>0</v>
      </c>
      <c r="T267" s="24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1" t="s">
        <v>270</v>
      </c>
      <c r="AT267" s="241" t="s">
        <v>534</v>
      </c>
      <c r="AU267" s="241" t="s">
        <v>90</v>
      </c>
      <c r="AY267" s="19" t="s">
        <v>202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80</v>
      </c>
      <c r="BK267" s="242">
        <f>ROUND(I267*H267,2)</f>
        <v>0</v>
      </c>
      <c r="BL267" s="19" t="s">
        <v>209</v>
      </c>
      <c r="BM267" s="241" t="s">
        <v>5022</v>
      </c>
    </row>
    <row r="268" s="2" customFormat="1" ht="21.75" customHeight="1">
      <c r="A268" s="40"/>
      <c r="B268" s="41"/>
      <c r="C268" s="230" t="s">
        <v>1149</v>
      </c>
      <c r="D268" s="230" t="s">
        <v>204</v>
      </c>
      <c r="E268" s="231" t="s">
        <v>4969</v>
      </c>
      <c r="F268" s="232" t="s">
        <v>4970</v>
      </c>
      <c r="G268" s="233" t="s">
        <v>466</v>
      </c>
      <c r="H268" s="234">
        <v>1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90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5023</v>
      </c>
    </row>
    <row r="269" s="2" customFormat="1" ht="21.75" customHeight="1">
      <c r="A269" s="40"/>
      <c r="B269" s="41"/>
      <c r="C269" s="287" t="s">
        <v>1157</v>
      </c>
      <c r="D269" s="287" t="s">
        <v>534</v>
      </c>
      <c r="E269" s="288" t="s">
        <v>4834</v>
      </c>
      <c r="F269" s="289" t="s">
        <v>4835</v>
      </c>
      <c r="G269" s="290" t="s">
        <v>1085</v>
      </c>
      <c r="H269" s="291">
        <v>1</v>
      </c>
      <c r="I269" s="292"/>
      <c r="J269" s="293">
        <f>ROUND(I269*H269,2)</f>
        <v>0</v>
      </c>
      <c r="K269" s="289" t="s">
        <v>1</v>
      </c>
      <c r="L269" s="294"/>
      <c r="M269" s="295" t="s">
        <v>1</v>
      </c>
      <c r="N269" s="296" t="s">
        <v>38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270</v>
      </c>
      <c r="AT269" s="241" t="s">
        <v>534</v>
      </c>
      <c r="AU269" s="241" t="s">
        <v>90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5024</v>
      </c>
    </row>
    <row r="270" s="12" customFormat="1" ht="20.88" customHeight="1">
      <c r="A270" s="12"/>
      <c r="B270" s="214"/>
      <c r="C270" s="215"/>
      <c r="D270" s="216" t="s">
        <v>72</v>
      </c>
      <c r="E270" s="228" t="s">
        <v>5025</v>
      </c>
      <c r="F270" s="228" t="s">
        <v>5026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SUM(P271:P283)</f>
        <v>0</v>
      </c>
      <c r="Q270" s="222"/>
      <c r="R270" s="223">
        <f>SUM(R271:R283)</f>
        <v>0.0055100000000000001</v>
      </c>
      <c r="S270" s="222"/>
      <c r="T270" s="224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80</v>
      </c>
      <c r="AT270" s="226" t="s">
        <v>72</v>
      </c>
      <c r="AU270" s="226" t="s">
        <v>82</v>
      </c>
      <c r="AY270" s="225" t="s">
        <v>202</v>
      </c>
      <c r="BK270" s="227">
        <f>SUM(BK271:BK283)</f>
        <v>0</v>
      </c>
    </row>
    <row r="271" s="2" customFormat="1" ht="24.15" customHeight="1">
      <c r="A271" s="40"/>
      <c r="B271" s="41"/>
      <c r="C271" s="230" t="s">
        <v>1170</v>
      </c>
      <c r="D271" s="230" t="s">
        <v>204</v>
      </c>
      <c r="E271" s="231" t="s">
        <v>4921</v>
      </c>
      <c r="F271" s="232" t="s">
        <v>4922</v>
      </c>
      <c r="G271" s="233" t="s">
        <v>466</v>
      </c>
      <c r="H271" s="234">
        <v>1</v>
      </c>
      <c r="I271" s="235"/>
      <c r="J271" s="236">
        <f>ROUND(I271*H271,2)</f>
        <v>0</v>
      </c>
      <c r="K271" s="232" t="s">
        <v>208</v>
      </c>
      <c r="L271" s="46"/>
      <c r="M271" s="237" t="s">
        <v>1</v>
      </c>
      <c r="N271" s="238" t="s">
        <v>38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209</v>
      </c>
      <c r="AT271" s="241" t="s">
        <v>204</v>
      </c>
      <c r="AU271" s="241" t="s">
        <v>90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209</v>
      </c>
      <c r="BM271" s="241" t="s">
        <v>5027</v>
      </c>
    </row>
    <row r="272" s="2" customFormat="1" ht="24.15" customHeight="1">
      <c r="A272" s="40"/>
      <c r="B272" s="41"/>
      <c r="C272" s="287" t="s">
        <v>1173</v>
      </c>
      <c r="D272" s="287" t="s">
        <v>534</v>
      </c>
      <c r="E272" s="288" t="s">
        <v>5028</v>
      </c>
      <c r="F272" s="289" t="s">
        <v>5029</v>
      </c>
      <c r="G272" s="290" t="s">
        <v>466</v>
      </c>
      <c r="H272" s="291">
        <v>1</v>
      </c>
      <c r="I272" s="292"/>
      <c r="J272" s="293">
        <f>ROUND(I272*H272,2)</f>
        <v>0</v>
      </c>
      <c r="K272" s="289" t="s">
        <v>208</v>
      </c>
      <c r="L272" s="294"/>
      <c r="M272" s="295" t="s">
        <v>1</v>
      </c>
      <c r="N272" s="296" t="s">
        <v>38</v>
      </c>
      <c r="O272" s="93"/>
      <c r="P272" s="239">
        <f>O272*H272</f>
        <v>0</v>
      </c>
      <c r="Q272" s="239">
        <v>0.0019599999999999999</v>
      </c>
      <c r="R272" s="239">
        <f>Q272*H272</f>
        <v>0.0019599999999999999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270</v>
      </c>
      <c r="AT272" s="241" t="s">
        <v>534</v>
      </c>
      <c r="AU272" s="241" t="s">
        <v>90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209</v>
      </c>
      <c r="BM272" s="241" t="s">
        <v>5030</v>
      </c>
    </row>
    <row r="273" s="2" customFormat="1" ht="16.5" customHeight="1">
      <c r="A273" s="40"/>
      <c r="B273" s="41"/>
      <c r="C273" s="230" t="s">
        <v>1181</v>
      </c>
      <c r="D273" s="230" t="s">
        <v>204</v>
      </c>
      <c r="E273" s="231" t="s">
        <v>4927</v>
      </c>
      <c r="F273" s="232" t="s">
        <v>4928</v>
      </c>
      <c r="G273" s="233" t="s">
        <v>466</v>
      </c>
      <c r="H273" s="234">
        <v>2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209</v>
      </c>
      <c r="AT273" s="241" t="s">
        <v>204</v>
      </c>
      <c r="AU273" s="241" t="s">
        <v>90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209</v>
      </c>
      <c r="BM273" s="241" t="s">
        <v>5031</v>
      </c>
    </row>
    <row r="274" s="2" customFormat="1" ht="24.15" customHeight="1">
      <c r="A274" s="40"/>
      <c r="B274" s="41"/>
      <c r="C274" s="287" t="s">
        <v>1187</v>
      </c>
      <c r="D274" s="287" t="s">
        <v>534</v>
      </c>
      <c r="E274" s="288" t="s">
        <v>4936</v>
      </c>
      <c r="F274" s="289" t="s">
        <v>4937</v>
      </c>
      <c r="G274" s="290" t="s">
        <v>466</v>
      </c>
      <c r="H274" s="291">
        <v>2</v>
      </c>
      <c r="I274" s="292"/>
      <c r="J274" s="293">
        <f>ROUND(I274*H274,2)</f>
        <v>0</v>
      </c>
      <c r="K274" s="289" t="s">
        <v>208</v>
      </c>
      <c r="L274" s="294"/>
      <c r="M274" s="295" t="s">
        <v>1</v>
      </c>
      <c r="N274" s="296" t="s">
        <v>38</v>
      </c>
      <c r="O274" s="93"/>
      <c r="P274" s="239">
        <f>O274*H274</f>
        <v>0</v>
      </c>
      <c r="Q274" s="239">
        <v>0.00040000000000000002</v>
      </c>
      <c r="R274" s="239">
        <f>Q274*H274</f>
        <v>0.00080000000000000004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270</v>
      </c>
      <c r="AT274" s="241" t="s">
        <v>534</v>
      </c>
      <c r="AU274" s="241" t="s">
        <v>90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5032</v>
      </c>
    </row>
    <row r="275" s="2" customFormat="1" ht="16.5" customHeight="1">
      <c r="A275" s="40"/>
      <c r="B275" s="41"/>
      <c r="C275" s="230" t="s">
        <v>1193</v>
      </c>
      <c r="D275" s="230" t="s">
        <v>204</v>
      </c>
      <c r="E275" s="231" t="s">
        <v>4948</v>
      </c>
      <c r="F275" s="232" t="s">
        <v>4949</v>
      </c>
      <c r="G275" s="233" t="s">
        <v>466</v>
      </c>
      <c r="H275" s="234">
        <v>3</v>
      </c>
      <c r="I275" s="235"/>
      <c r="J275" s="236">
        <f>ROUND(I275*H275,2)</f>
        <v>0</v>
      </c>
      <c r="K275" s="232" t="s">
        <v>208</v>
      </c>
      <c r="L275" s="46"/>
      <c r="M275" s="237" t="s">
        <v>1</v>
      </c>
      <c r="N275" s="238" t="s">
        <v>38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1" t="s">
        <v>209</v>
      </c>
      <c r="AT275" s="241" t="s">
        <v>204</v>
      </c>
      <c r="AU275" s="241" t="s">
        <v>90</v>
      </c>
      <c r="AY275" s="19" t="s">
        <v>202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80</v>
      </c>
      <c r="BK275" s="242">
        <f>ROUND(I275*H275,2)</f>
        <v>0</v>
      </c>
      <c r="BL275" s="19" t="s">
        <v>209</v>
      </c>
      <c r="BM275" s="241" t="s">
        <v>5033</v>
      </c>
    </row>
    <row r="276" s="2" customFormat="1" ht="16.5" customHeight="1">
      <c r="A276" s="40"/>
      <c r="B276" s="41"/>
      <c r="C276" s="287" t="s">
        <v>1198</v>
      </c>
      <c r="D276" s="287" t="s">
        <v>534</v>
      </c>
      <c r="E276" s="288" t="s">
        <v>4990</v>
      </c>
      <c r="F276" s="289" t="s">
        <v>4991</v>
      </c>
      <c r="G276" s="290" t="s">
        <v>466</v>
      </c>
      <c r="H276" s="291">
        <v>1</v>
      </c>
      <c r="I276" s="292"/>
      <c r="J276" s="293">
        <f>ROUND(I276*H276,2)</f>
        <v>0</v>
      </c>
      <c r="K276" s="289" t="s">
        <v>1</v>
      </c>
      <c r="L276" s="294"/>
      <c r="M276" s="295" t="s">
        <v>1</v>
      </c>
      <c r="N276" s="296" t="s">
        <v>38</v>
      </c>
      <c r="O276" s="93"/>
      <c r="P276" s="239">
        <f>O276*H276</f>
        <v>0</v>
      </c>
      <c r="Q276" s="239">
        <v>0.00038000000000000002</v>
      </c>
      <c r="R276" s="239">
        <f>Q276*H276</f>
        <v>0.00038000000000000002</v>
      </c>
      <c r="S276" s="239">
        <v>0</v>
      </c>
      <c r="T276" s="24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1" t="s">
        <v>270</v>
      </c>
      <c r="AT276" s="241" t="s">
        <v>534</v>
      </c>
      <c r="AU276" s="241" t="s">
        <v>90</v>
      </c>
      <c r="AY276" s="19" t="s">
        <v>202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80</v>
      </c>
      <c r="BK276" s="242">
        <f>ROUND(I276*H276,2)</f>
        <v>0</v>
      </c>
      <c r="BL276" s="19" t="s">
        <v>209</v>
      </c>
      <c r="BM276" s="241" t="s">
        <v>5034</v>
      </c>
    </row>
    <row r="277" s="2" customFormat="1" ht="24.15" customHeight="1">
      <c r="A277" s="40"/>
      <c r="B277" s="41"/>
      <c r="C277" s="287" t="s">
        <v>1203</v>
      </c>
      <c r="D277" s="287" t="s">
        <v>534</v>
      </c>
      <c r="E277" s="288" t="s">
        <v>5035</v>
      </c>
      <c r="F277" s="289" t="s">
        <v>5036</v>
      </c>
      <c r="G277" s="290" t="s">
        <v>466</v>
      </c>
      <c r="H277" s="291">
        <v>1</v>
      </c>
      <c r="I277" s="292"/>
      <c r="J277" s="293">
        <f>ROUND(I277*H277,2)</f>
        <v>0</v>
      </c>
      <c r="K277" s="289" t="s">
        <v>208</v>
      </c>
      <c r="L277" s="294"/>
      <c r="M277" s="295" t="s">
        <v>1</v>
      </c>
      <c r="N277" s="296" t="s">
        <v>38</v>
      </c>
      <c r="O277" s="93"/>
      <c r="P277" s="239">
        <f>O277*H277</f>
        <v>0</v>
      </c>
      <c r="Q277" s="239">
        <v>0.0010499999999999999</v>
      </c>
      <c r="R277" s="239">
        <f>Q277*H277</f>
        <v>0.0010499999999999999</v>
      </c>
      <c r="S277" s="239">
        <v>0</v>
      </c>
      <c r="T277" s="24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1" t="s">
        <v>270</v>
      </c>
      <c r="AT277" s="241" t="s">
        <v>534</v>
      </c>
      <c r="AU277" s="241" t="s">
        <v>90</v>
      </c>
      <c r="AY277" s="19" t="s">
        <v>202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80</v>
      </c>
      <c r="BK277" s="242">
        <f>ROUND(I277*H277,2)</f>
        <v>0</v>
      </c>
      <c r="BL277" s="19" t="s">
        <v>209</v>
      </c>
      <c r="BM277" s="241" t="s">
        <v>5037</v>
      </c>
    </row>
    <row r="278" s="2" customFormat="1" ht="24.15" customHeight="1">
      <c r="A278" s="40"/>
      <c r="B278" s="41"/>
      <c r="C278" s="287" t="s">
        <v>1208</v>
      </c>
      <c r="D278" s="287" t="s">
        <v>534</v>
      </c>
      <c r="E278" s="288" t="s">
        <v>5015</v>
      </c>
      <c r="F278" s="289" t="s">
        <v>5016</v>
      </c>
      <c r="G278" s="290" t="s">
        <v>466</v>
      </c>
      <c r="H278" s="291">
        <v>1</v>
      </c>
      <c r="I278" s="292"/>
      <c r="J278" s="293">
        <f>ROUND(I278*H278,2)</f>
        <v>0</v>
      </c>
      <c r="K278" s="289" t="s">
        <v>1</v>
      </c>
      <c r="L278" s="294"/>
      <c r="M278" s="295" t="s">
        <v>1</v>
      </c>
      <c r="N278" s="296" t="s">
        <v>38</v>
      </c>
      <c r="O278" s="93"/>
      <c r="P278" s="239">
        <f>O278*H278</f>
        <v>0</v>
      </c>
      <c r="Q278" s="239">
        <v>0.00080000000000000004</v>
      </c>
      <c r="R278" s="239">
        <f>Q278*H278</f>
        <v>0.00080000000000000004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270</v>
      </c>
      <c r="AT278" s="241" t="s">
        <v>534</v>
      </c>
      <c r="AU278" s="241" t="s">
        <v>90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209</v>
      </c>
      <c r="BM278" s="241" t="s">
        <v>5038</v>
      </c>
    </row>
    <row r="279" s="2" customFormat="1" ht="24.15" customHeight="1">
      <c r="A279" s="40"/>
      <c r="B279" s="41"/>
      <c r="C279" s="230" t="s">
        <v>1213</v>
      </c>
      <c r="D279" s="230" t="s">
        <v>204</v>
      </c>
      <c r="E279" s="231" t="s">
        <v>4960</v>
      </c>
      <c r="F279" s="232" t="s">
        <v>4961</v>
      </c>
      <c r="G279" s="233" t="s">
        <v>466</v>
      </c>
      <c r="H279" s="234">
        <v>2</v>
      </c>
      <c r="I279" s="235"/>
      <c r="J279" s="236">
        <f>ROUND(I279*H279,2)</f>
        <v>0</v>
      </c>
      <c r="K279" s="232" t="s">
        <v>208</v>
      </c>
      <c r="L279" s="46"/>
      <c r="M279" s="237" t="s">
        <v>1</v>
      </c>
      <c r="N279" s="238" t="s">
        <v>38</v>
      </c>
      <c r="O279" s="9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1" t="s">
        <v>209</v>
      </c>
      <c r="AT279" s="241" t="s">
        <v>204</v>
      </c>
      <c r="AU279" s="241" t="s">
        <v>90</v>
      </c>
      <c r="AY279" s="19" t="s">
        <v>202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80</v>
      </c>
      <c r="BK279" s="242">
        <f>ROUND(I279*H279,2)</f>
        <v>0</v>
      </c>
      <c r="BL279" s="19" t="s">
        <v>209</v>
      </c>
      <c r="BM279" s="241" t="s">
        <v>5039</v>
      </c>
    </row>
    <row r="280" s="2" customFormat="1" ht="16.5" customHeight="1">
      <c r="A280" s="40"/>
      <c r="B280" s="41"/>
      <c r="C280" s="287" t="s">
        <v>1224</v>
      </c>
      <c r="D280" s="287" t="s">
        <v>534</v>
      </c>
      <c r="E280" s="288" t="s">
        <v>5019</v>
      </c>
      <c r="F280" s="289" t="s">
        <v>5020</v>
      </c>
      <c r="G280" s="290" t="s">
        <v>466</v>
      </c>
      <c r="H280" s="291">
        <v>2</v>
      </c>
      <c r="I280" s="292"/>
      <c r="J280" s="293">
        <f>ROUND(I280*H280,2)</f>
        <v>0</v>
      </c>
      <c r="K280" s="289" t="s">
        <v>1</v>
      </c>
      <c r="L280" s="294"/>
      <c r="M280" s="295" t="s">
        <v>1</v>
      </c>
      <c r="N280" s="296" t="s">
        <v>38</v>
      </c>
      <c r="O280" s="93"/>
      <c r="P280" s="239">
        <f>O280*H280</f>
        <v>0</v>
      </c>
      <c r="Q280" s="239">
        <v>0.00025999999999999998</v>
      </c>
      <c r="R280" s="239">
        <f>Q280*H280</f>
        <v>0.00051999999999999995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270</v>
      </c>
      <c r="AT280" s="241" t="s">
        <v>534</v>
      </c>
      <c r="AU280" s="241" t="s">
        <v>90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209</v>
      </c>
      <c r="BM280" s="241" t="s">
        <v>5040</v>
      </c>
    </row>
    <row r="281" s="2" customFormat="1" ht="21.75" customHeight="1">
      <c r="A281" s="40"/>
      <c r="B281" s="41"/>
      <c r="C281" s="230" t="s">
        <v>1233</v>
      </c>
      <c r="D281" s="230" t="s">
        <v>204</v>
      </c>
      <c r="E281" s="231" t="s">
        <v>4969</v>
      </c>
      <c r="F281" s="232" t="s">
        <v>4970</v>
      </c>
      <c r="G281" s="233" t="s">
        <v>466</v>
      </c>
      <c r="H281" s="234">
        <v>1</v>
      </c>
      <c r="I281" s="235"/>
      <c r="J281" s="236">
        <f>ROUND(I281*H281,2)</f>
        <v>0</v>
      </c>
      <c r="K281" s="232" t="s">
        <v>208</v>
      </c>
      <c r="L281" s="46"/>
      <c r="M281" s="237" t="s">
        <v>1</v>
      </c>
      <c r="N281" s="238" t="s">
        <v>38</v>
      </c>
      <c r="O281" s="93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209</v>
      </c>
      <c r="AT281" s="241" t="s">
        <v>204</v>
      </c>
      <c r="AU281" s="241" t="s">
        <v>90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5041</v>
      </c>
    </row>
    <row r="282" s="2" customFormat="1" ht="16.5" customHeight="1">
      <c r="A282" s="40"/>
      <c r="B282" s="41"/>
      <c r="C282" s="287" t="s">
        <v>1237</v>
      </c>
      <c r="D282" s="287" t="s">
        <v>534</v>
      </c>
      <c r="E282" s="288" t="s">
        <v>5042</v>
      </c>
      <c r="F282" s="289" t="s">
        <v>5043</v>
      </c>
      <c r="G282" s="290" t="s">
        <v>466</v>
      </c>
      <c r="H282" s="291">
        <v>1</v>
      </c>
      <c r="I282" s="292"/>
      <c r="J282" s="293">
        <f>ROUND(I282*H282,2)</f>
        <v>0</v>
      </c>
      <c r="K282" s="289" t="s">
        <v>1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270</v>
      </c>
      <c r="AT282" s="241" t="s">
        <v>534</v>
      </c>
      <c r="AU282" s="241" t="s">
        <v>90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5044</v>
      </c>
    </row>
    <row r="283" s="2" customFormat="1" ht="21.75" customHeight="1">
      <c r="A283" s="40"/>
      <c r="B283" s="41"/>
      <c r="C283" s="287" t="s">
        <v>1245</v>
      </c>
      <c r="D283" s="287" t="s">
        <v>534</v>
      </c>
      <c r="E283" s="288" t="s">
        <v>4834</v>
      </c>
      <c r="F283" s="289" t="s">
        <v>4835</v>
      </c>
      <c r="G283" s="290" t="s">
        <v>1085</v>
      </c>
      <c r="H283" s="291">
        <v>1</v>
      </c>
      <c r="I283" s="292"/>
      <c r="J283" s="293">
        <f>ROUND(I283*H283,2)</f>
        <v>0</v>
      </c>
      <c r="K283" s="289" t="s">
        <v>1</v>
      </c>
      <c r="L283" s="294"/>
      <c r="M283" s="295" t="s">
        <v>1</v>
      </c>
      <c r="N283" s="296" t="s">
        <v>38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1" t="s">
        <v>270</v>
      </c>
      <c r="AT283" s="241" t="s">
        <v>534</v>
      </c>
      <c r="AU283" s="241" t="s">
        <v>90</v>
      </c>
      <c r="AY283" s="19" t="s">
        <v>202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80</v>
      </c>
      <c r="BK283" s="242">
        <f>ROUND(I283*H283,2)</f>
        <v>0</v>
      </c>
      <c r="BL283" s="19" t="s">
        <v>209</v>
      </c>
      <c r="BM283" s="241" t="s">
        <v>5045</v>
      </c>
    </row>
    <row r="284" s="12" customFormat="1" ht="20.88" customHeight="1">
      <c r="A284" s="12"/>
      <c r="B284" s="214"/>
      <c r="C284" s="215"/>
      <c r="D284" s="216" t="s">
        <v>72</v>
      </c>
      <c r="E284" s="228" t="s">
        <v>5046</v>
      </c>
      <c r="F284" s="228" t="s">
        <v>5047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SUM(P285:P292)</f>
        <v>0</v>
      </c>
      <c r="Q284" s="222"/>
      <c r="R284" s="223">
        <f>SUM(R285:R292)</f>
        <v>0.0039399999999999999</v>
      </c>
      <c r="S284" s="222"/>
      <c r="T284" s="224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80</v>
      </c>
      <c r="AT284" s="226" t="s">
        <v>72</v>
      </c>
      <c r="AU284" s="226" t="s">
        <v>82</v>
      </c>
      <c r="AY284" s="225" t="s">
        <v>202</v>
      </c>
      <c r="BK284" s="227">
        <f>SUM(BK285:BK292)</f>
        <v>0</v>
      </c>
    </row>
    <row r="285" s="2" customFormat="1" ht="24.15" customHeight="1">
      <c r="A285" s="40"/>
      <c r="B285" s="41"/>
      <c r="C285" s="230" t="s">
        <v>1253</v>
      </c>
      <c r="D285" s="230" t="s">
        <v>204</v>
      </c>
      <c r="E285" s="231" t="s">
        <v>4921</v>
      </c>
      <c r="F285" s="232" t="s">
        <v>4922</v>
      </c>
      <c r="G285" s="233" t="s">
        <v>466</v>
      </c>
      <c r="H285" s="234">
        <v>1</v>
      </c>
      <c r="I285" s="235"/>
      <c r="J285" s="236">
        <f>ROUND(I285*H285,2)</f>
        <v>0</v>
      </c>
      <c r="K285" s="232" t="s">
        <v>208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90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5048</v>
      </c>
    </row>
    <row r="286" s="2" customFormat="1" ht="24.15" customHeight="1">
      <c r="A286" s="40"/>
      <c r="B286" s="41"/>
      <c r="C286" s="287" t="s">
        <v>1262</v>
      </c>
      <c r="D286" s="287" t="s">
        <v>534</v>
      </c>
      <c r="E286" s="288" t="s">
        <v>5028</v>
      </c>
      <c r="F286" s="289" t="s">
        <v>5029</v>
      </c>
      <c r="G286" s="290" t="s">
        <v>466</v>
      </c>
      <c r="H286" s="291">
        <v>1</v>
      </c>
      <c r="I286" s="292"/>
      <c r="J286" s="293">
        <f>ROUND(I286*H286,2)</f>
        <v>0</v>
      </c>
      <c r="K286" s="289" t="s">
        <v>208</v>
      </c>
      <c r="L286" s="294"/>
      <c r="M286" s="295" t="s">
        <v>1</v>
      </c>
      <c r="N286" s="296" t="s">
        <v>38</v>
      </c>
      <c r="O286" s="93"/>
      <c r="P286" s="239">
        <f>O286*H286</f>
        <v>0</v>
      </c>
      <c r="Q286" s="239">
        <v>0.0019599999999999999</v>
      </c>
      <c r="R286" s="239">
        <f>Q286*H286</f>
        <v>0.0019599999999999999</v>
      </c>
      <c r="S286" s="239">
        <v>0</v>
      </c>
      <c r="T286" s="24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1" t="s">
        <v>270</v>
      </c>
      <c r="AT286" s="241" t="s">
        <v>534</v>
      </c>
      <c r="AU286" s="241" t="s">
        <v>90</v>
      </c>
      <c r="AY286" s="19" t="s">
        <v>202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80</v>
      </c>
      <c r="BK286" s="242">
        <f>ROUND(I286*H286,2)</f>
        <v>0</v>
      </c>
      <c r="BL286" s="19" t="s">
        <v>209</v>
      </c>
      <c r="BM286" s="241" t="s">
        <v>5049</v>
      </c>
    </row>
    <row r="287" s="2" customFormat="1" ht="16.5" customHeight="1">
      <c r="A287" s="40"/>
      <c r="B287" s="41"/>
      <c r="C287" s="230" t="s">
        <v>1267</v>
      </c>
      <c r="D287" s="230" t="s">
        <v>204</v>
      </c>
      <c r="E287" s="231" t="s">
        <v>4927</v>
      </c>
      <c r="F287" s="232" t="s">
        <v>4928</v>
      </c>
      <c r="G287" s="233" t="s">
        <v>466</v>
      </c>
      <c r="H287" s="234">
        <v>4</v>
      </c>
      <c r="I287" s="235"/>
      <c r="J287" s="236">
        <f>ROUND(I287*H287,2)</f>
        <v>0</v>
      </c>
      <c r="K287" s="232" t="s">
        <v>208</v>
      </c>
      <c r="L287" s="46"/>
      <c r="M287" s="237" t="s">
        <v>1</v>
      </c>
      <c r="N287" s="238" t="s">
        <v>38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209</v>
      </c>
      <c r="AT287" s="241" t="s">
        <v>204</v>
      </c>
      <c r="AU287" s="241" t="s">
        <v>90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209</v>
      </c>
      <c r="BM287" s="241" t="s">
        <v>5050</v>
      </c>
    </row>
    <row r="288" s="2" customFormat="1" ht="24.15" customHeight="1">
      <c r="A288" s="40"/>
      <c r="B288" s="41"/>
      <c r="C288" s="287" t="s">
        <v>1276</v>
      </c>
      <c r="D288" s="287" t="s">
        <v>534</v>
      </c>
      <c r="E288" s="288" t="s">
        <v>4936</v>
      </c>
      <c r="F288" s="289" t="s">
        <v>4937</v>
      </c>
      <c r="G288" s="290" t="s">
        <v>466</v>
      </c>
      <c r="H288" s="291">
        <v>2</v>
      </c>
      <c r="I288" s="292"/>
      <c r="J288" s="293">
        <f>ROUND(I288*H288,2)</f>
        <v>0</v>
      </c>
      <c r="K288" s="289" t="s">
        <v>208</v>
      </c>
      <c r="L288" s="294"/>
      <c r="M288" s="295" t="s">
        <v>1</v>
      </c>
      <c r="N288" s="296" t="s">
        <v>38</v>
      </c>
      <c r="O288" s="93"/>
      <c r="P288" s="239">
        <f>O288*H288</f>
        <v>0</v>
      </c>
      <c r="Q288" s="239">
        <v>0.00040000000000000002</v>
      </c>
      <c r="R288" s="239">
        <f>Q288*H288</f>
        <v>0.00080000000000000004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270</v>
      </c>
      <c r="AT288" s="241" t="s">
        <v>534</v>
      </c>
      <c r="AU288" s="241" t="s">
        <v>90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5051</v>
      </c>
    </row>
    <row r="289" s="2" customFormat="1" ht="24.15" customHeight="1">
      <c r="A289" s="40"/>
      <c r="B289" s="41"/>
      <c r="C289" s="287" t="s">
        <v>1281</v>
      </c>
      <c r="D289" s="287" t="s">
        <v>534</v>
      </c>
      <c r="E289" s="288" t="s">
        <v>4930</v>
      </c>
      <c r="F289" s="289" t="s">
        <v>4931</v>
      </c>
      <c r="G289" s="290" t="s">
        <v>466</v>
      </c>
      <c r="H289" s="291">
        <v>2</v>
      </c>
      <c r="I289" s="292"/>
      <c r="J289" s="293">
        <f>ROUND(I289*H289,2)</f>
        <v>0</v>
      </c>
      <c r="K289" s="289" t="s">
        <v>208</v>
      </c>
      <c r="L289" s="294"/>
      <c r="M289" s="295" t="s">
        <v>1</v>
      </c>
      <c r="N289" s="296" t="s">
        <v>38</v>
      </c>
      <c r="O289" s="93"/>
      <c r="P289" s="239">
        <f>O289*H289</f>
        <v>0</v>
      </c>
      <c r="Q289" s="239">
        <v>0.00040000000000000002</v>
      </c>
      <c r="R289" s="239">
        <f>Q289*H289</f>
        <v>0.00080000000000000004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270</v>
      </c>
      <c r="AT289" s="241" t="s">
        <v>534</v>
      </c>
      <c r="AU289" s="241" t="s">
        <v>90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209</v>
      </c>
      <c r="BM289" s="241" t="s">
        <v>5052</v>
      </c>
    </row>
    <row r="290" s="2" customFormat="1" ht="16.5" customHeight="1">
      <c r="A290" s="40"/>
      <c r="B290" s="41"/>
      <c r="C290" s="230" t="s">
        <v>1286</v>
      </c>
      <c r="D290" s="230" t="s">
        <v>204</v>
      </c>
      <c r="E290" s="231" t="s">
        <v>4948</v>
      </c>
      <c r="F290" s="232" t="s">
        <v>4949</v>
      </c>
      <c r="G290" s="233" t="s">
        <v>466</v>
      </c>
      <c r="H290" s="234">
        <v>2</v>
      </c>
      <c r="I290" s="235"/>
      <c r="J290" s="236">
        <f>ROUND(I290*H290,2)</f>
        <v>0</v>
      </c>
      <c r="K290" s="232" t="s">
        <v>208</v>
      </c>
      <c r="L290" s="46"/>
      <c r="M290" s="237" t="s">
        <v>1</v>
      </c>
      <c r="N290" s="238" t="s">
        <v>38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1" t="s">
        <v>209</v>
      </c>
      <c r="AT290" s="241" t="s">
        <v>204</v>
      </c>
      <c r="AU290" s="241" t="s">
        <v>90</v>
      </c>
      <c r="AY290" s="19" t="s">
        <v>202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80</v>
      </c>
      <c r="BK290" s="242">
        <f>ROUND(I290*H290,2)</f>
        <v>0</v>
      </c>
      <c r="BL290" s="19" t="s">
        <v>209</v>
      </c>
      <c r="BM290" s="241" t="s">
        <v>5053</v>
      </c>
    </row>
    <row r="291" s="2" customFormat="1" ht="16.5" customHeight="1">
      <c r="A291" s="40"/>
      <c r="B291" s="41"/>
      <c r="C291" s="287" t="s">
        <v>1293</v>
      </c>
      <c r="D291" s="287" t="s">
        <v>534</v>
      </c>
      <c r="E291" s="288" t="s">
        <v>4990</v>
      </c>
      <c r="F291" s="289" t="s">
        <v>4991</v>
      </c>
      <c r="G291" s="290" t="s">
        <v>466</v>
      </c>
      <c r="H291" s="291">
        <v>1</v>
      </c>
      <c r="I291" s="292"/>
      <c r="J291" s="293">
        <f>ROUND(I291*H291,2)</f>
        <v>0</v>
      </c>
      <c r="K291" s="289" t="s">
        <v>1</v>
      </c>
      <c r="L291" s="294"/>
      <c r="M291" s="295" t="s">
        <v>1</v>
      </c>
      <c r="N291" s="296" t="s">
        <v>38</v>
      </c>
      <c r="O291" s="93"/>
      <c r="P291" s="239">
        <f>O291*H291</f>
        <v>0</v>
      </c>
      <c r="Q291" s="239">
        <v>0.00038000000000000002</v>
      </c>
      <c r="R291" s="239">
        <f>Q291*H291</f>
        <v>0.00038000000000000002</v>
      </c>
      <c r="S291" s="239">
        <v>0</v>
      </c>
      <c r="T291" s="24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1" t="s">
        <v>270</v>
      </c>
      <c r="AT291" s="241" t="s">
        <v>534</v>
      </c>
      <c r="AU291" s="241" t="s">
        <v>90</v>
      </c>
      <c r="AY291" s="19" t="s">
        <v>202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80</v>
      </c>
      <c r="BK291" s="242">
        <f>ROUND(I291*H291,2)</f>
        <v>0</v>
      </c>
      <c r="BL291" s="19" t="s">
        <v>209</v>
      </c>
      <c r="BM291" s="241" t="s">
        <v>5054</v>
      </c>
    </row>
    <row r="292" s="2" customFormat="1" ht="21.75" customHeight="1">
      <c r="A292" s="40"/>
      <c r="B292" s="41"/>
      <c r="C292" s="287" t="s">
        <v>1299</v>
      </c>
      <c r="D292" s="287" t="s">
        <v>534</v>
      </c>
      <c r="E292" s="288" t="s">
        <v>4834</v>
      </c>
      <c r="F292" s="289" t="s">
        <v>4835</v>
      </c>
      <c r="G292" s="290" t="s">
        <v>1085</v>
      </c>
      <c r="H292" s="291">
        <v>1</v>
      </c>
      <c r="I292" s="292"/>
      <c r="J292" s="293">
        <f>ROUND(I292*H292,2)</f>
        <v>0</v>
      </c>
      <c r="K292" s="289" t="s">
        <v>1</v>
      </c>
      <c r="L292" s="294"/>
      <c r="M292" s="295" t="s">
        <v>1</v>
      </c>
      <c r="N292" s="296" t="s">
        <v>38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1" t="s">
        <v>270</v>
      </c>
      <c r="AT292" s="241" t="s">
        <v>534</v>
      </c>
      <c r="AU292" s="241" t="s">
        <v>90</v>
      </c>
      <c r="AY292" s="19" t="s">
        <v>202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80</v>
      </c>
      <c r="BK292" s="242">
        <f>ROUND(I292*H292,2)</f>
        <v>0</v>
      </c>
      <c r="BL292" s="19" t="s">
        <v>209</v>
      </c>
      <c r="BM292" s="241" t="s">
        <v>5055</v>
      </c>
    </row>
    <row r="293" s="12" customFormat="1" ht="22.8" customHeight="1">
      <c r="A293" s="12"/>
      <c r="B293" s="214"/>
      <c r="C293" s="215"/>
      <c r="D293" s="216" t="s">
        <v>72</v>
      </c>
      <c r="E293" s="228" t="s">
        <v>5056</v>
      </c>
      <c r="F293" s="228" t="s">
        <v>5057</v>
      </c>
      <c r="G293" s="215"/>
      <c r="H293" s="215"/>
      <c r="I293" s="218"/>
      <c r="J293" s="229">
        <f>BK293</f>
        <v>0</v>
      </c>
      <c r="K293" s="215"/>
      <c r="L293" s="220"/>
      <c r="M293" s="221"/>
      <c r="N293" s="222"/>
      <c r="O293" s="222"/>
      <c r="P293" s="223">
        <f>SUM(P294:P311)</f>
        <v>0</v>
      </c>
      <c r="Q293" s="222"/>
      <c r="R293" s="223">
        <f>SUM(R294:R311)</f>
        <v>0.034589999999999996</v>
      </c>
      <c r="S293" s="222"/>
      <c r="T293" s="224">
        <f>SUM(T294:T311)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80</v>
      </c>
      <c r="AT293" s="226" t="s">
        <v>72</v>
      </c>
      <c r="AU293" s="226" t="s">
        <v>80</v>
      </c>
      <c r="AY293" s="225" t="s">
        <v>202</v>
      </c>
      <c r="BK293" s="227">
        <f>SUM(BK294:BK311)</f>
        <v>0</v>
      </c>
    </row>
    <row r="294" s="2" customFormat="1" ht="24.15" customHeight="1">
      <c r="A294" s="40"/>
      <c r="B294" s="41"/>
      <c r="C294" s="230" t="s">
        <v>1305</v>
      </c>
      <c r="D294" s="230" t="s">
        <v>204</v>
      </c>
      <c r="E294" s="231" t="s">
        <v>5058</v>
      </c>
      <c r="F294" s="232" t="s">
        <v>5059</v>
      </c>
      <c r="G294" s="233" t="s">
        <v>844</v>
      </c>
      <c r="H294" s="234">
        <v>8</v>
      </c>
      <c r="I294" s="235"/>
      <c r="J294" s="236">
        <f>ROUND(I294*H294,2)</f>
        <v>0</v>
      </c>
      <c r="K294" s="232" t="s">
        <v>208</v>
      </c>
      <c r="L294" s="46"/>
      <c r="M294" s="237" t="s">
        <v>1</v>
      </c>
      <c r="N294" s="238" t="s">
        <v>38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209</v>
      </c>
      <c r="AT294" s="241" t="s">
        <v>204</v>
      </c>
      <c r="AU294" s="241" t="s">
        <v>82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209</v>
      </c>
      <c r="BM294" s="241" t="s">
        <v>5060</v>
      </c>
    </row>
    <row r="295" s="2" customFormat="1" ht="16.5" customHeight="1">
      <c r="A295" s="40"/>
      <c r="B295" s="41"/>
      <c r="C295" s="287" t="s">
        <v>1310</v>
      </c>
      <c r="D295" s="287" t="s">
        <v>534</v>
      </c>
      <c r="E295" s="288" t="s">
        <v>5061</v>
      </c>
      <c r="F295" s="289" t="s">
        <v>5062</v>
      </c>
      <c r="G295" s="290" t="s">
        <v>596</v>
      </c>
      <c r="H295" s="291">
        <v>5</v>
      </c>
      <c r="I295" s="292"/>
      <c r="J295" s="293">
        <f>ROUND(I295*H295,2)</f>
        <v>0</v>
      </c>
      <c r="K295" s="289" t="s">
        <v>208</v>
      </c>
      <c r="L295" s="294"/>
      <c r="M295" s="295" t="s">
        <v>1</v>
      </c>
      <c r="N295" s="296" t="s">
        <v>38</v>
      </c>
      <c r="O295" s="93"/>
      <c r="P295" s="239">
        <f>O295*H295</f>
        <v>0</v>
      </c>
      <c r="Q295" s="239">
        <v>0.001</v>
      </c>
      <c r="R295" s="239">
        <f>Q295*H295</f>
        <v>0.0050000000000000001</v>
      </c>
      <c r="S295" s="239">
        <v>0</v>
      </c>
      <c r="T295" s="24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1" t="s">
        <v>270</v>
      </c>
      <c r="AT295" s="241" t="s">
        <v>534</v>
      </c>
      <c r="AU295" s="241" t="s">
        <v>82</v>
      </c>
      <c r="AY295" s="19" t="s">
        <v>202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80</v>
      </c>
      <c r="BK295" s="242">
        <f>ROUND(I295*H295,2)</f>
        <v>0</v>
      </c>
      <c r="BL295" s="19" t="s">
        <v>209</v>
      </c>
      <c r="BM295" s="241" t="s">
        <v>5063</v>
      </c>
    </row>
    <row r="296" s="2" customFormat="1" ht="16.5" customHeight="1">
      <c r="A296" s="40"/>
      <c r="B296" s="41"/>
      <c r="C296" s="287" t="s">
        <v>1314</v>
      </c>
      <c r="D296" s="287" t="s">
        <v>534</v>
      </c>
      <c r="E296" s="288" t="s">
        <v>5064</v>
      </c>
      <c r="F296" s="289" t="s">
        <v>5065</v>
      </c>
      <c r="G296" s="290" t="s">
        <v>466</v>
      </c>
      <c r="H296" s="291">
        <v>2</v>
      </c>
      <c r="I296" s="292"/>
      <c r="J296" s="293">
        <f>ROUND(I296*H296,2)</f>
        <v>0</v>
      </c>
      <c r="K296" s="289" t="s">
        <v>208</v>
      </c>
      <c r="L296" s="294"/>
      <c r="M296" s="295" t="s">
        <v>1</v>
      </c>
      <c r="N296" s="296" t="s">
        <v>38</v>
      </c>
      <c r="O296" s="93"/>
      <c r="P296" s="239">
        <f>O296*H296</f>
        <v>0</v>
      </c>
      <c r="Q296" s="239">
        <v>0.00010000000000000001</v>
      </c>
      <c r="R296" s="239">
        <f>Q296*H296</f>
        <v>0.00020000000000000001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270</v>
      </c>
      <c r="AT296" s="241" t="s">
        <v>534</v>
      </c>
      <c r="AU296" s="241" t="s">
        <v>82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209</v>
      </c>
      <c r="BM296" s="241" t="s">
        <v>5066</v>
      </c>
    </row>
    <row r="297" s="2" customFormat="1" ht="24.15" customHeight="1">
      <c r="A297" s="40"/>
      <c r="B297" s="41"/>
      <c r="C297" s="230" t="s">
        <v>1320</v>
      </c>
      <c r="D297" s="230" t="s">
        <v>204</v>
      </c>
      <c r="E297" s="231" t="s">
        <v>5067</v>
      </c>
      <c r="F297" s="232" t="s">
        <v>5068</v>
      </c>
      <c r="G297" s="233" t="s">
        <v>844</v>
      </c>
      <c r="H297" s="234">
        <v>30</v>
      </c>
      <c r="I297" s="235"/>
      <c r="J297" s="236">
        <f>ROUND(I297*H297,2)</f>
        <v>0</v>
      </c>
      <c r="K297" s="232" t="s">
        <v>208</v>
      </c>
      <c r="L297" s="46"/>
      <c r="M297" s="237" t="s">
        <v>1</v>
      </c>
      <c r="N297" s="238" t="s">
        <v>38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1" t="s">
        <v>317</v>
      </c>
      <c r="AT297" s="241" t="s">
        <v>204</v>
      </c>
      <c r="AU297" s="241" t="s">
        <v>82</v>
      </c>
      <c r="AY297" s="19" t="s">
        <v>202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80</v>
      </c>
      <c r="BK297" s="242">
        <f>ROUND(I297*H297,2)</f>
        <v>0</v>
      </c>
      <c r="BL297" s="19" t="s">
        <v>317</v>
      </c>
      <c r="BM297" s="241" t="s">
        <v>5069</v>
      </c>
    </row>
    <row r="298" s="2" customFormat="1" ht="16.5" customHeight="1">
      <c r="A298" s="40"/>
      <c r="B298" s="41"/>
      <c r="C298" s="287" t="s">
        <v>1325</v>
      </c>
      <c r="D298" s="287" t="s">
        <v>534</v>
      </c>
      <c r="E298" s="288" t="s">
        <v>5070</v>
      </c>
      <c r="F298" s="289" t="s">
        <v>5071</v>
      </c>
      <c r="G298" s="290" t="s">
        <v>596</v>
      </c>
      <c r="H298" s="291">
        <v>13.5</v>
      </c>
      <c r="I298" s="292"/>
      <c r="J298" s="293">
        <f>ROUND(I298*H298,2)</f>
        <v>0</v>
      </c>
      <c r="K298" s="289" t="s">
        <v>208</v>
      </c>
      <c r="L298" s="294"/>
      <c r="M298" s="295" t="s">
        <v>1</v>
      </c>
      <c r="N298" s="296" t="s">
        <v>38</v>
      </c>
      <c r="O298" s="93"/>
      <c r="P298" s="239">
        <f>O298*H298</f>
        <v>0</v>
      </c>
      <c r="Q298" s="239">
        <v>0.001</v>
      </c>
      <c r="R298" s="239">
        <f>Q298*H298</f>
        <v>0.0135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442</v>
      </c>
      <c r="AT298" s="241" t="s">
        <v>534</v>
      </c>
      <c r="AU298" s="241" t="s">
        <v>82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317</v>
      </c>
      <c r="BM298" s="241" t="s">
        <v>5072</v>
      </c>
    </row>
    <row r="299" s="2" customFormat="1" ht="16.5" customHeight="1">
      <c r="A299" s="40"/>
      <c r="B299" s="41"/>
      <c r="C299" s="287" t="s">
        <v>1330</v>
      </c>
      <c r="D299" s="287" t="s">
        <v>534</v>
      </c>
      <c r="E299" s="288" t="s">
        <v>5073</v>
      </c>
      <c r="F299" s="289" t="s">
        <v>5074</v>
      </c>
      <c r="G299" s="290" t="s">
        <v>466</v>
      </c>
      <c r="H299" s="291">
        <v>6</v>
      </c>
      <c r="I299" s="292"/>
      <c r="J299" s="293">
        <f>ROUND(I299*H299,2)</f>
        <v>0</v>
      </c>
      <c r="K299" s="289" t="s">
        <v>208</v>
      </c>
      <c r="L299" s="294"/>
      <c r="M299" s="295" t="s">
        <v>1</v>
      </c>
      <c r="N299" s="296" t="s">
        <v>38</v>
      </c>
      <c r="O299" s="93"/>
      <c r="P299" s="239">
        <f>O299*H299</f>
        <v>0</v>
      </c>
      <c r="Q299" s="239">
        <v>0.00013999999999999999</v>
      </c>
      <c r="R299" s="239">
        <f>Q299*H299</f>
        <v>0.00083999999999999993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442</v>
      </c>
      <c r="AT299" s="241" t="s">
        <v>534</v>
      </c>
      <c r="AU299" s="241" t="s">
        <v>82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317</v>
      </c>
      <c r="BM299" s="241" t="s">
        <v>5075</v>
      </c>
    </row>
    <row r="300" s="2" customFormat="1" ht="16.5" customHeight="1">
      <c r="A300" s="40"/>
      <c r="B300" s="41"/>
      <c r="C300" s="287" t="s">
        <v>1335</v>
      </c>
      <c r="D300" s="287" t="s">
        <v>534</v>
      </c>
      <c r="E300" s="288" t="s">
        <v>5076</v>
      </c>
      <c r="F300" s="289" t="s">
        <v>5077</v>
      </c>
      <c r="G300" s="290" t="s">
        <v>466</v>
      </c>
      <c r="H300" s="291">
        <v>3</v>
      </c>
      <c r="I300" s="292"/>
      <c r="J300" s="293">
        <f>ROUND(I300*H300,2)</f>
        <v>0</v>
      </c>
      <c r="K300" s="289" t="s">
        <v>208</v>
      </c>
      <c r="L300" s="294"/>
      <c r="M300" s="295" t="s">
        <v>1</v>
      </c>
      <c r="N300" s="296" t="s">
        <v>38</v>
      </c>
      <c r="O300" s="93"/>
      <c r="P300" s="239">
        <f>O300*H300</f>
        <v>0</v>
      </c>
      <c r="Q300" s="239">
        <v>0.00023000000000000001</v>
      </c>
      <c r="R300" s="239">
        <f>Q300*H300</f>
        <v>0.00069000000000000008</v>
      </c>
      <c r="S300" s="239">
        <v>0</v>
      </c>
      <c r="T300" s="24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1" t="s">
        <v>442</v>
      </c>
      <c r="AT300" s="241" t="s">
        <v>534</v>
      </c>
      <c r="AU300" s="241" t="s">
        <v>82</v>
      </c>
      <c r="AY300" s="19" t="s">
        <v>202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80</v>
      </c>
      <c r="BK300" s="242">
        <f>ROUND(I300*H300,2)</f>
        <v>0</v>
      </c>
      <c r="BL300" s="19" t="s">
        <v>317</v>
      </c>
      <c r="BM300" s="241" t="s">
        <v>5078</v>
      </c>
    </row>
    <row r="301" s="2" customFormat="1" ht="21.75" customHeight="1">
      <c r="A301" s="40"/>
      <c r="B301" s="41"/>
      <c r="C301" s="287" t="s">
        <v>1343</v>
      </c>
      <c r="D301" s="287" t="s">
        <v>534</v>
      </c>
      <c r="E301" s="288" t="s">
        <v>5079</v>
      </c>
      <c r="F301" s="289" t="s">
        <v>5080</v>
      </c>
      <c r="G301" s="290" t="s">
        <v>466</v>
      </c>
      <c r="H301" s="291">
        <v>34</v>
      </c>
      <c r="I301" s="292"/>
      <c r="J301" s="293">
        <f>ROUND(I301*H301,2)</f>
        <v>0</v>
      </c>
      <c r="K301" s="289" t="s">
        <v>208</v>
      </c>
      <c r="L301" s="294"/>
      <c r="M301" s="295" t="s">
        <v>1</v>
      </c>
      <c r="N301" s="296" t="s">
        <v>38</v>
      </c>
      <c r="O301" s="93"/>
      <c r="P301" s="239">
        <f>O301*H301</f>
        <v>0</v>
      </c>
      <c r="Q301" s="239">
        <v>0.00021000000000000001</v>
      </c>
      <c r="R301" s="239">
        <f>Q301*H301</f>
        <v>0.0071400000000000005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442</v>
      </c>
      <c r="AT301" s="241" t="s">
        <v>534</v>
      </c>
      <c r="AU301" s="241" t="s">
        <v>82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317</v>
      </c>
      <c r="BM301" s="241" t="s">
        <v>5081</v>
      </c>
    </row>
    <row r="302" s="2" customFormat="1" ht="16.5" customHeight="1">
      <c r="A302" s="40"/>
      <c r="B302" s="41"/>
      <c r="C302" s="230" t="s">
        <v>1351</v>
      </c>
      <c r="D302" s="230" t="s">
        <v>204</v>
      </c>
      <c r="E302" s="231" t="s">
        <v>5082</v>
      </c>
      <c r="F302" s="232" t="s">
        <v>5083</v>
      </c>
      <c r="G302" s="233" t="s">
        <v>466</v>
      </c>
      <c r="H302" s="234">
        <v>10</v>
      </c>
      <c r="I302" s="235"/>
      <c r="J302" s="236">
        <f>ROUND(I302*H302,2)</f>
        <v>0</v>
      </c>
      <c r="K302" s="232" t="s">
        <v>208</v>
      </c>
      <c r="L302" s="46"/>
      <c r="M302" s="237" t="s">
        <v>1</v>
      </c>
      <c r="N302" s="238" t="s">
        <v>38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317</v>
      </c>
      <c r="AT302" s="241" t="s">
        <v>204</v>
      </c>
      <c r="AU302" s="241" t="s">
        <v>82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317</v>
      </c>
      <c r="BM302" s="241" t="s">
        <v>5084</v>
      </c>
    </row>
    <row r="303" s="2" customFormat="1" ht="16.5" customHeight="1">
      <c r="A303" s="40"/>
      <c r="B303" s="41"/>
      <c r="C303" s="287" t="s">
        <v>1372</v>
      </c>
      <c r="D303" s="287" t="s">
        <v>534</v>
      </c>
      <c r="E303" s="288" t="s">
        <v>5085</v>
      </c>
      <c r="F303" s="289" t="s">
        <v>5086</v>
      </c>
      <c r="G303" s="290" t="s">
        <v>466</v>
      </c>
      <c r="H303" s="291">
        <v>2</v>
      </c>
      <c r="I303" s="292"/>
      <c r="J303" s="293">
        <f>ROUND(I303*H303,2)</f>
        <v>0</v>
      </c>
      <c r="K303" s="289" t="s">
        <v>208</v>
      </c>
      <c r="L303" s="294"/>
      <c r="M303" s="295" t="s">
        <v>1</v>
      </c>
      <c r="N303" s="296" t="s">
        <v>38</v>
      </c>
      <c r="O303" s="93"/>
      <c r="P303" s="239">
        <f>O303*H303</f>
        <v>0</v>
      </c>
      <c r="Q303" s="239">
        <v>0.00025000000000000001</v>
      </c>
      <c r="R303" s="239">
        <f>Q303*H303</f>
        <v>0.00050000000000000001</v>
      </c>
      <c r="S303" s="239">
        <v>0</v>
      </c>
      <c r="T303" s="24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1" t="s">
        <v>442</v>
      </c>
      <c r="AT303" s="241" t="s">
        <v>534</v>
      </c>
      <c r="AU303" s="241" t="s">
        <v>82</v>
      </c>
      <c r="AY303" s="19" t="s">
        <v>202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80</v>
      </c>
      <c r="BK303" s="242">
        <f>ROUND(I303*H303,2)</f>
        <v>0</v>
      </c>
      <c r="BL303" s="19" t="s">
        <v>317</v>
      </c>
      <c r="BM303" s="241" t="s">
        <v>5087</v>
      </c>
    </row>
    <row r="304" s="2" customFormat="1" ht="16.5" customHeight="1">
      <c r="A304" s="40"/>
      <c r="B304" s="41"/>
      <c r="C304" s="287" t="s">
        <v>1379</v>
      </c>
      <c r="D304" s="287" t="s">
        <v>534</v>
      </c>
      <c r="E304" s="288" t="s">
        <v>5088</v>
      </c>
      <c r="F304" s="289" t="s">
        <v>5089</v>
      </c>
      <c r="G304" s="290" t="s">
        <v>466</v>
      </c>
      <c r="H304" s="291">
        <v>2</v>
      </c>
      <c r="I304" s="292"/>
      <c r="J304" s="293">
        <f>ROUND(I304*H304,2)</f>
        <v>0</v>
      </c>
      <c r="K304" s="289" t="s">
        <v>208</v>
      </c>
      <c r="L304" s="294"/>
      <c r="M304" s="295" t="s">
        <v>1</v>
      </c>
      <c r="N304" s="296" t="s">
        <v>38</v>
      </c>
      <c r="O304" s="93"/>
      <c r="P304" s="239">
        <f>O304*H304</f>
        <v>0</v>
      </c>
      <c r="Q304" s="239">
        <v>0.00010000000000000001</v>
      </c>
      <c r="R304" s="239">
        <f>Q304*H304</f>
        <v>0.00020000000000000001</v>
      </c>
      <c r="S304" s="239">
        <v>0</v>
      </c>
      <c r="T304" s="24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1" t="s">
        <v>442</v>
      </c>
      <c r="AT304" s="241" t="s">
        <v>534</v>
      </c>
      <c r="AU304" s="241" t="s">
        <v>82</v>
      </c>
      <c r="AY304" s="19" t="s">
        <v>202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80</v>
      </c>
      <c r="BK304" s="242">
        <f>ROUND(I304*H304,2)</f>
        <v>0</v>
      </c>
      <c r="BL304" s="19" t="s">
        <v>317</v>
      </c>
      <c r="BM304" s="241" t="s">
        <v>5090</v>
      </c>
    </row>
    <row r="305" s="2" customFormat="1" ht="24.15" customHeight="1">
      <c r="A305" s="40"/>
      <c r="B305" s="41"/>
      <c r="C305" s="287" t="s">
        <v>1383</v>
      </c>
      <c r="D305" s="287" t="s">
        <v>534</v>
      </c>
      <c r="E305" s="288" t="s">
        <v>5091</v>
      </c>
      <c r="F305" s="289" t="s">
        <v>5092</v>
      </c>
      <c r="G305" s="290" t="s">
        <v>466</v>
      </c>
      <c r="H305" s="291">
        <v>1</v>
      </c>
      <c r="I305" s="292"/>
      <c r="J305" s="293">
        <f>ROUND(I305*H305,2)</f>
        <v>0</v>
      </c>
      <c r="K305" s="289" t="s">
        <v>208</v>
      </c>
      <c r="L305" s="294"/>
      <c r="M305" s="295" t="s">
        <v>1</v>
      </c>
      <c r="N305" s="296" t="s">
        <v>38</v>
      </c>
      <c r="O305" s="93"/>
      <c r="P305" s="239">
        <f>O305*H305</f>
        <v>0</v>
      </c>
      <c r="Q305" s="239">
        <v>0.00058</v>
      </c>
      <c r="R305" s="239">
        <f>Q305*H305</f>
        <v>0.00058</v>
      </c>
      <c r="S305" s="239">
        <v>0</v>
      </c>
      <c r="T305" s="24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1" t="s">
        <v>442</v>
      </c>
      <c r="AT305" s="241" t="s">
        <v>534</v>
      </c>
      <c r="AU305" s="241" t="s">
        <v>82</v>
      </c>
      <c r="AY305" s="19" t="s">
        <v>202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80</v>
      </c>
      <c r="BK305" s="242">
        <f>ROUND(I305*H305,2)</f>
        <v>0</v>
      </c>
      <c r="BL305" s="19" t="s">
        <v>317</v>
      </c>
      <c r="BM305" s="241" t="s">
        <v>5093</v>
      </c>
    </row>
    <row r="306" s="2" customFormat="1" ht="16.5" customHeight="1">
      <c r="A306" s="40"/>
      <c r="B306" s="41"/>
      <c r="C306" s="287" t="s">
        <v>1390</v>
      </c>
      <c r="D306" s="287" t="s">
        <v>534</v>
      </c>
      <c r="E306" s="288" t="s">
        <v>5094</v>
      </c>
      <c r="F306" s="289" t="s">
        <v>5095</v>
      </c>
      <c r="G306" s="290" t="s">
        <v>466</v>
      </c>
      <c r="H306" s="291">
        <v>1</v>
      </c>
      <c r="I306" s="292"/>
      <c r="J306" s="293">
        <f>ROUND(I306*H306,2)</f>
        <v>0</v>
      </c>
      <c r="K306" s="289" t="s">
        <v>208</v>
      </c>
      <c r="L306" s="294"/>
      <c r="M306" s="295" t="s">
        <v>1</v>
      </c>
      <c r="N306" s="296" t="s">
        <v>38</v>
      </c>
      <c r="O306" s="93"/>
      <c r="P306" s="239">
        <f>O306*H306</f>
        <v>0</v>
      </c>
      <c r="Q306" s="239">
        <v>0.00012</v>
      </c>
      <c r="R306" s="239">
        <f>Q306*H306</f>
        <v>0.00012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442</v>
      </c>
      <c r="AT306" s="241" t="s">
        <v>534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317</v>
      </c>
      <c r="BM306" s="241" t="s">
        <v>5096</v>
      </c>
    </row>
    <row r="307" s="2" customFormat="1" ht="24.15" customHeight="1">
      <c r="A307" s="40"/>
      <c r="B307" s="41"/>
      <c r="C307" s="287" t="s">
        <v>1395</v>
      </c>
      <c r="D307" s="287" t="s">
        <v>534</v>
      </c>
      <c r="E307" s="288" t="s">
        <v>5097</v>
      </c>
      <c r="F307" s="289" t="s">
        <v>5098</v>
      </c>
      <c r="G307" s="290" t="s">
        <v>466</v>
      </c>
      <c r="H307" s="291">
        <v>2</v>
      </c>
      <c r="I307" s="292"/>
      <c r="J307" s="293">
        <f>ROUND(I307*H307,2)</f>
        <v>0</v>
      </c>
      <c r="K307" s="289" t="s">
        <v>208</v>
      </c>
      <c r="L307" s="294"/>
      <c r="M307" s="295" t="s">
        <v>1</v>
      </c>
      <c r="N307" s="296" t="s">
        <v>38</v>
      </c>
      <c r="O307" s="93"/>
      <c r="P307" s="239">
        <f>O307*H307</f>
        <v>0</v>
      </c>
      <c r="Q307" s="239">
        <v>0.00089999999999999998</v>
      </c>
      <c r="R307" s="239">
        <f>Q307*H307</f>
        <v>0.0018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442</v>
      </c>
      <c r="AT307" s="241" t="s">
        <v>534</v>
      </c>
      <c r="AU307" s="241" t="s">
        <v>82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317</v>
      </c>
      <c r="BM307" s="241" t="s">
        <v>5099</v>
      </c>
    </row>
    <row r="308" s="2" customFormat="1" ht="16.5" customHeight="1">
      <c r="A308" s="40"/>
      <c r="B308" s="41"/>
      <c r="C308" s="287" t="s">
        <v>1399</v>
      </c>
      <c r="D308" s="287" t="s">
        <v>534</v>
      </c>
      <c r="E308" s="288" t="s">
        <v>5100</v>
      </c>
      <c r="F308" s="289" t="s">
        <v>5101</v>
      </c>
      <c r="G308" s="290" t="s">
        <v>466</v>
      </c>
      <c r="H308" s="291">
        <v>2</v>
      </c>
      <c r="I308" s="292"/>
      <c r="J308" s="293">
        <f>ROUND(I308*H308,2)</f>
        <v>0</v>
      </c>
      <c r="K308" s="289" t="s">
        <v>208</v>
      </c>
      <c r="L308" s="294"/>
      <c r="M308" s="295" t="s">
        <v>1</v>
      </c>
      <c r="N308" s="296" t="s">
        <v>38</v>
      </c>
      <c r="O308" s="93"/>
      <c r="P308" s="239">
        <f>O308*H308</f>
        <v>0</v>
      </c>
      <c r="Q308" s="239">
        <v>1.0000000000000001E-05</v>
      </c>
      <c r="R308" s="239">
        <f>Q308*H308</f>
        <v>2.0000000000000002E-05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442</v>
      </c>
      <c r="AT308" s="241" t="s">
        <v>534</v>
      </c>
      <c r="AU308" s="241" t="s">
        <v>82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317</v>
      </c>
      <c r="BM308" s="241" t="s">
        <v>5102</v>
      </c>
    </row>
    <row r="309" s="2" customFormat="1" ht="21.75" customHeight="1">
      <c r="A309" s="40"/>
      <c r="B309" s="41"/>
      <c r="C309" s="230" t="s">
        <v>1403</v>
      </c>
      <c r="D309" s="230" t="s">
        <v>204</v>
      </c>
      <c r="E309" s="231" t="s">
        <v>5103</v>
      </c>
      <c r="F309" s="232" t="s">
        <v>5104</v>
      </c>
      <c r="G309" s="233" t="s">
        <v>466</v>
      </c>
      <c r="H309" s="234">
        <v>2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209</v>
      </c>
      <c r="AT309" s="241" t="s">
        <v>204</v>
      </c>
      <c r="AU309" s="241" t="s">
        <v>82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209</v>
      </c>
      <c r="BM309" s="241" t="s">
        <v>5105</v>
      </c>
    </row>
    <row r="310" s="2" customFormat="1" ht="16.5" customHeight="1">
      <c r="A310" s="40"/>
      <c r="B310" s="41"/>
      <c r="C310" s="287" t="s">
        <v>1409</v>
      </c>
      <c r="D310" s="287" t="s">
        <v>534</v>
      </c>
      <c r="E310" s="288" t="s">
        <v>5106</v>
      </c>
      <c r="F310" s="289" t="s">
        <v>5107</v>
      </c>
      <c r="G310" s="290" t="s">
        <v>466</v>
      </c>
      <c r="H310" s="291">
        <v>2</v>
      </c>
      <c r="I310" s="292"/>
      <c r="J310" s="293">
        <f>ROUND(I310*H310,2)</f>
        <v>0</v>
      </c>
      <c r="K310" s="289" t="s">
        <v>208</v>
      </c>
      <c r="L310" s="294"/>
      <c r="M310" s="295" t="s">
        <v>1</v>
      </c>
      <c r="N310" s="296" t="s">
        <v>38</v>
      </c>
      <c r="O310" s="93"/>
      <c r="P310" s="239">
        <f>O310*H310</f>
        <v>0</v>
      </c>
      <c r="Q310" s="239">
        <v>0.002</v>
      </c>
      <c r="R310" s="239">
        <f>Q310*H310</f>
        <v>0.0040000000000000001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442</v>
      </c>
      <c r="AT310" s="241" t="s">
        <v>534</v>
      </c>
      <c r="AU310" s="241" t="s">
        <v>82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317</v>
      </c>
      <c r="BM310" s="241" t="s">
        <v>5108</v>
      </c>
    </row>
    <row r="311" s="2" customFormat="1" ht="21.75" customHeight="1">
      <c r="A311" s="40"/>
      <c r="B311" s="41"/>
      <c r="C311" s="287" t="s">
        <v>1415</v>
      </c>
      <c r="D311" s="287" t="s">
        <v>534</v>
      </c>
      <c r="E311" s="288" t="s">
        <v>4834</v>
      </c>
      <c r="F311" s="289" t="s">
        <v>4835</v>
      </c>
      <c r="G311" s="290" t="s">
        <v>1085</v>
      </c>
      <c r="H311" s="291">
        <v>2</v>
      </c>
      <c r="I311" s="292"/>
      <c r="J311" s="293">
        <f>ROUND(I311*H311,2)</f>
        <v>0</v>
      </c>
      <c r="K311" s="289" t="s">
        <v>1</v>
      </c>
      <c r="L311" s="294"/>
      <c r="M311" s="295" t="s">
        <v>1</v>
      </c>
      <c r="N311" s="296" t="s">
        <v>38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1" t="s">
        <v>270</v>
      </c>
      <c r="AT311" s="241" t="s">
        <v>534</v>
      </c>
      <c r="AU311" s="241" t="s">
        <v>82</v>
      </c>
      <c r="AY311" s="19" t="s">
        <v>202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80</v>
      </c>
      <c r="BK311" s="242">
        <f>ROUND(I311*H311,2)</f>
        <v>0</v>
      </c>
      <c r="BL311" s="19" t="s">
        <v>209</v>
      </c>
      <c r="BM311" s="241" t="s">
        <v>5109</v>
      </c>
    </row>
    <row r="312" s="12" customFormat="1" ht="25.92" customHeight="1">
      <c r="A312" s="12"/>
      <c r="B312" s="214"/>
      <c r="C312" s="215"/>
      <c r="D312" s="216" t="s">
        <v>72</v>
      </c>
      <c r="E312" s="217" t="s">
        <v>5110</v>
      </c>
      <c r="F312" s="217" t="s">
        <v>5111</v>
      </c>
      <c r="G312" s="215"/>
      <c r="H312" s="215"/>
      <c r="I312" s="218"/>
      <c r="J312" s="219">
        <f>BK312</f>
        <v>0</v>
      </c>
      <c r="K312" s="215"/>
      <c r="L312" s="220"/>
      <c r="M312" s="221"/>
      <c r="N312" s="222"/>
      <c r="O312" s="222"/>
      <c r="P312" s="223">
        <f>SUM(P313:P323)</f>
        <v>0</v>
      </c>
      <c r="Q312" s="222"/>
      <c r="R312" s="223">
        <f>SUM(R313:R323)</f>
        <v>0</v>
      </c>
      <c r="S312" s="222"/>
      <c r="T312" s="224">
        <f>SUM(T313:T323)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80</v>
      </c>
      <c r="AT312" s="226" t="s">
        <v>72</v>
      </c>
      <c r="AU312" s="226" t="s">
        <v>73</v>
      </c>
      <c r="AY312" s="225" t="s">
        <v>202</v>
      </c>
      <c r="BK312" s="227">
        <f>SUM(BK313:BK323)</f>
        <v>0</v>
      </c>
    </row>
    <row r="313" s="2" customFormat="1" ht="16.5" customHeight="1">
      <c r="A313" s="40"/>
      <c r="B313" s="41"/>
      <c r="C313" s="230" t="s">
        <v>1423</v>
      </c>
      <c r="D313" s="230" t="s">
        <v>204</v>
      </c>
      <c r="E313" s="231" t="s">
        <v>4182</v>
      </c>
      <c r="F313" s="232" t="s">
        <v>3814</v>
      </c>
      <c r="G313" s="233" t="s">
        <v>5112</v>
      </c>
      <c r="H313" s="234">
        <v>1</v>
      </c>
      <c r="I313" s="235"/>
      <c r="J313" s="236">
        <f>ROUND(I313*H313,2)</f>
        <v>0</v>
      </c>
      <c r="K313" s="232" t="s">
        <v>208</v>
      </c>
      <c r="L313" s="46"/>
      <c r="M313" s="237" t="s">
        <v>1</v>
      </c>
      <c r="N313" s="238" t="s">
        <v>38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1" t="s">
        <v>2865</v>
      </c>
      <c r="AT313" s="241" t="s">
        <v>204</v>
      </c>
      <c r="AU313" s="241" t="s">
        <v>80</v>
      </c>
      <c r="AY313" s="19" t="s">
        <v>202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80</v>
      </c>
      <c r="BK313" s="242">
        <f>ROUND(I313*H313,2)</f>
        <v>0</v>
      </c>
      <c r="BL313" s="19" t="s">
        <v>2865</v>
      </c>
      <c r="BM313" s="241" t="s">
        <v>5113</v>
      </c>
    </row>
    <row r="314" s="2" customFormat="1" ht="16.5" customHeight="1">
      <c r="A314" s="40"/>
      <c r="B314" s="41"/>
      <c r="C314" s="230" t="s">
        <v>1428</v>
      </c>
      <c r="D314" s="230" t="s">
        <v>204</v>
      </c>
      <c r="E314" s="231" t="s">
        <v>5114</v>
      </c>
      <c r="F314" s="232" t="s">
        <v>5115</v>
      </c>
      <c r="G314" s="233" t="s">
        <v>1085</v>
      </c>
      <c r="H314" s="234">
        <v>1</v>
      </c>
      <c r="I314" s="235"/>
      <c r="J314" s="236">
        <f>ROUND(I314*H314,2)</f>
        <v>0</v>
      </c>
      <c r="K314" s="232" t="s">
        <v>1</v>
      </c>
      <c r="L314" s="46"/>
      <c r="M314" s="237" t="s">
        <v>1</v>
      </c>
      <c r="N314" s="238" t="s">
        <v>38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1" t="s">
        <v>209</v>
      </c>
      <c r="AT314" s="241" t="s">
        <v>204</v>
      </c>
      <c r="AU314" s="241" t="s">
        <v>80</v>
      </c>
      <c r="AY314" s="19" t="s">
        <v>202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80</v>
      </c>
      <c r="BK314" s="242">
        <f>ROUND(I314*H314,2)</f>
        <v>0</v>
      </c>
      <c r="BL314" s="19" t="s">
        <v>209</v>
      </c>
      <c r="BM314" s="241" t="s">
        <v>5116</v>
      </c>
    </row>
    <row r="315" s="2" customFormat="1" ht="16.5" customHeight="1">
      <c r="A315" s="40"/>
      <c r="B315" s="41"/>
      <c r="C315" s="287" t="s">
        <v>1432</v>
      </c>
      <c r="D315" s="287" t="s">
        <v>534</v>
      </c>
      <c r="E315" s="288" t="s">
        <v>5117</v>
      </c>
      <c r="F315" s="289" t="s">
        <v>5118</v>
      </c>
      <c r="G315" s="290" t="s">
        <v>1085</v>
      </c>
      <c r="H315" s="291">
        <v>1</v>
      </c>
      <c r="I315" s="292"/>
      <c r="J315" s="293">
        <f>ROUND(I315*H315,2)</f>
        <v>0</v>
      </c>
      <c r="K315" s="289" t="s">
        <v>1</v>
      </c>
      <c r="L315" s="294"/>
      <c r="M315" s="295" t="s">
        <v>1</v>
      </c>
      <c r="N315" s="296" t="s">
        <v>38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1" t="s">
        <v>270</v>
      </c>
      <c r="AT315" s="241" t="s">
        <v>534</v>
      </c>
      <c r="AU315" s="241" t="s">
        <v>80</v>
      </c>
      <c r="AY315" s="19" t="s">
        <v>202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80</v>
      </c>
      <c r="BK315" s="242">
        <f>ROUND(I315*H315,2)</f>
        <v>0</v>
      </c>
      <c r="BL315" s="19" t="s">
        <v>209</v>
      </c>
      <c r="BM315" s="241" t="s">
        <v>5119</v>
      </c>
    </row>
    <row r="316" s="2" customFormat="1" ht="16.5" customHeight="1">
      <c r="A316" s="40"/>
      <c r="B316" s="41"/>
      <c r="C316" s="287" t="s">
        <v>1438</v>
      </c>
      <c r="D316" s="287" t="s">
        <v>534</v>
      </c>
      <c r="E316" s="288" t="s">
        <v>5120</v>
      </c>
      <c r="F316" s="289" t="s">
        <v>5121</v>
      </c>
      <c r="G316" s="290" t="s">
        <v>1085</v>
      </c>
      <c r="H316" s="291">
        <v>1</v>
      </c>
      <c r="I316" s="292"/>
      <c r="J316" s="293">
        <f>ROUND(I316*H316,2)</f>
        <v>0</v>
      </c>
      <c r="K316" s="289" t="s">
        <v>1</v>
      </c>
      <c r="L316" s="294"/>
      <c r="M316" s="295" t="s">
        <v>1</v>
      </c>
      <c r="N316" s="296" t="s">
        <v>38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270</v>
      </c>
      <c r="AT316" s="241" t="s">
        <v>534</v>
      </c>
      <c r="AU316" s="241" t="s">
        <v>80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209</v>
      </c>
      <c r="BM316" s="241" t="s">
        <v>5122</v>
      </c>
    </row>
    <row r="317" s="2" customFormat="1" ht="24.15" customHeight="1">
      <c r="A317" s="40"/>
      <c r="B317" s="41"/>
      <c r="C317" s="230" t="s">
        <v>1442</v>
      </c>
      <c r="D317" s="230" t="s">
        <v>204</v>
      </c>
      <c r="E317" s="231" t="s">
        <v>5123</v>
      </c>
      <c r="F317" s="232" t="s">
        <v>5124</v>
      </c>
      <c r="G317" s="233" t="s">
        <v>466</v>
      </c>
      <c r="H317" s="234">
        <v>1</v>
      </c>
      <c r="I317" s="235"/>
      <c r="J317" s="236">
        <f>ROUND(I317*H317,2)</f>
        <v>0</v>
      </c>
      <c r="K317" s="232" t="s">
        <v>208</v>
      </c>
      <c r="L317" s="46"/>
      <c r="M317" s="237" t="s">
        <v>1</v>
      </c>
      <c r="N317" s="238" t="s">
        <v>38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1" t="s">
        <v>317</v>
      </c>
      <c r="AT317" s="241" t="s">
        <v>204</v>
      </c>
      <c r="AU317" s="241" t="s">
        <v>80</v>
      </c>
      <c r="AY317" s="19" t="s">
        <v>202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80</v>
      </c>
      <c r="BK317" s="242">
        <f>ROUND(I317*H317,2)</f>
        <v>0</v>
      </c>
      <c r="BL317" s="19" t="s">
        <v>317</v>
      </c>
      <c r="BM317" s="241" t="s">
        <v>5125</v>
      </c>
    </row>
    <row r="318" s="2" customFormat="1" ht="16.5" customHeight="1">
      <c r="A318" s="40"/>
      <c r="B318" s="41"/>
      <c r="C318" s="287" t="s">
        <v>1446</v>
      </c>
      <c r="D318" s="287" t="s">
        <v>534</v>
      </c>
      <c r="E318" s="288" t="s">
        <v>1314</v>
      </c>
      <c r="F318" s="289" t="s">
        <v>5126</v>
      </c>
      <c r="G318" s="290" t="s">
        <v>466</v>
      </c>
      <c r="H318" s="291">
        <v>1</v>
      </c>
      <c r="I318" s="292"/>
      <c r="J318" s="293">
        <f>ROUND(I318*H318,2)</f>
        <v>0</v>
      </c>
      <c r="K318" s="289" t="s">
        <v>1</v>
      </c>
      <c r="L318" s="294"/>
      <c r="M318" s="295" t="s">
        <v>1</v>
      </c>
      <c r="N318" s="296" t="s">
        <v>38</v>
      </c>
      <c r="O318" s="93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1" t="s">
        <v>270</v>
      </c>
      <c r="AT318" s="241" t="s">
        <v>534</v>
      </c>
      <c r="AU318" s="241" t="s">
        <v>80</v>
      </c>
      <c r="AY318" s="19" t="s">
        <v>202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80</v>
      </c>
      <c r="BK318" s="242">
        <f>ROUND(I318*H318,2)</f>
        <v>0</v>
      </c>
      <c r="BL318" s="19" t="s">
        <v>209</v>
      </c>
      <c r="BM318" s="241" t="s">
        <v>5127</v>
      </c>
    </row>
    <row r="319" s="2" customFormat="1" ht="16.5" customHeight="1">
      <c r="A319" s="40"/>
      <c r="B319" s="41"/>
      <c r="C319" s="287" t="s">
        <v>1450</v>
      </c>
      <c r="D319" s="287" t="s">
        <v>534</v>
      </c>
      <c r="E319" s="288" t="s">
        <v>1320</v>
      </c>
      <c r="F319" s="289" t="s">
        <v>5128</v>
      </c>
      <c r="G319" s="290" t="s">
        <v>1085</v>
      </c>
      <c r="H319" s="291">
        <v>1</v>
      </c>
      <c r="I319" s="292"/>
      <c r="J319" s="293">
        <f>ROUND(I319*H319,2)</f>
        <v>0</v>
      </c>
      <c r="K319" s="289" t="s">
        <v>1</v>
      </c>
      <c r="L319" s="294"/>
      <c r="M319" s="295" t="s">
        <v>1</v>
      </c>
      <c r="N319" s="296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270</v>
      </c>
      <c r="AT319" s="241" t="s">
        <v>534</v>
      </c>
      <c r="AU319" s="241" t="s">
        <v>80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209</v>
      </c>
      <c r="BM319" s="241" t="s">
        <v>5129</v>
      </c>
    </row>
    <row r="320" s="2" customFormat="1" ht="16.5" customHeight="1">
      <c r="A320" s="40"/>
      <c r="B320" s="41"/>
      <c r="C320" s="287" t="s">
        <v>1454</v>
      </c>
      <c r="D320" s="287" t="s">
        <v>534</v>
      </c>
      <c r="E320" s="288" t="s">
        <v>5130</v>
      </c>
      <c r="F320" s="289" t="s">
        <v>5131</v>
      </c>
      <c r="G320" s="290" t="s">
        <v>3821</v>
      </c>
      <c r="H320" s="291">
        <v>1</v>
      </c>
      <c r="I320" s="292"/>
      <c r="J320" s="293">
        <f>ROUND(I320*H320,2)</f>
        <v>0</v>
      </c>
      <c r="K320" s="289" t="s">
        <v>1</v>
      </c>
      <c r="L320" s="294"/>
      <c r="M320" s="295" t="s">
        <v>1</v>
      </c>
      <c r="N320" s="296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270</v>
      </c>
      <c r="AT320" s="241" t="s">
        <v>534</v>
      </c>
      <c r="AU320" s="241" t="s">
        <v>80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209</v>
      </c>
      <c r="BM320" s="241" t="s">
        <v>5132</v>
      </c>
    </row>
    <row r="321" s="2" customFormat="1" ht="16.5" customHeight="1">
      <c r="A321" s="40"/>
      <c r="B321" s="41"/>
      <c r="C321" s="287" t="s">
        <v>1458</v>
      </c>
      <c r="D321" s="287" t="s">
        <v>534</v>
      </c>
      <c r="E321" s="288" t="s">
        <v>5133</v>
      </c>
      <c r="F321" s="289" t="s">
        <v>5134</v>
      </c>
      <c r="G321" s="290" t="s">
        <v>3821</v>
      </c>
      <c r="H321" s="291">
        <v>4</v>
      </c>
      <c r="I321" s="292"/>
      <c r="J321" s="293">
        <f>ROUND(I321*H321,2)</f>
        <v>0</v>
      </c>
      <c r="K321" s="289" t="s">
        <v>1</v>
      </c>
      <c r="L321" s="294"/>
      <c r="M321" s="295" t="s">
        <v>1</v>
      </c>
      <c r="N321" s="296" t="s">
        <v>38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270</v>
      </c>
      <c r="AT321" s="241" t="s">
        <v>534</v>
      </c>
      <c r="AU321" s="241" t="s">
        <v>80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5135</v>
      </c>
    </row>
    <row r="322" s="2" customFormat="1" ht="24.15" customHeight="1">
      <c r="A322" s="40"/>
      <c r="B322" s="41"/>
      <c r="C322" s="230" t="s">
        <v>1462</v>
      </c>
      <c r="D322" s="230" t="s">
        <v>204</v>
      </c>
      <c r="E322" s="231" t="s">
        <v>5136</v>
      </c>
      <c r="F322" s="232" t="s">
        <v>5137</v>
      </c>
      <c r="G322" s="233" t="s">
        <v>297</v>
      </c>
      <c r="H322" s="234">
        <v>2</v>
      </c>
      <c r="I322" s="235"/>
      <c r="J322" s="236">
        <f>ROUND(I322*H322,2)</f>
        <v>0</v>
      </c>
      <c r="K322" s="232" t="s">
        <v>208</v>
      </c>
      <c r="L322" s="46"/>
      <c r="M322" s="237" t="s">
        <v>1</v>
      </c>
      <c r="N322" s="238" t="s">
        <v>38</v>
      </c>
      <c r="O322" s="93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1" t="s">
        <v>209</v>
      </c>
      <c r="AT322" s="241" t="s">
        <v>204</v>
      </c>
      <c r="AU322" s="241" t="s">
        <v>80</v>
      </c>
      <c r="AY322" s="19" t="s">
        <v>202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9" t="s">
        <v>80</v>
      </c>
      <c r="BK322" s="242">
        <f>ROUND(I322*H322,2)</f>
        <v>0</v>
      </c>
      <c r="BL322" s="19" t="s">
        <v>209</v>
      </c>
      <c r="BM322" s="241" t="s">
        <v>5138</v>
      </c>
    </row>
    <row r="323" s="2" customFormat="1" ht="21.75" customHeight="1">
      <c r="A323" s="40"/>
      <c r="B323" s="41"/>
      <c r="C323" s="287" t="s">
        <v>1466</v>
      </c>
      <c r="D323" s="287" t="s">
        <v>534</v>
      </c>
      <c r="E323" s="288" t="s">
        <v>4834</v>
      </c>
      <c r="F323" s="289" t="s">
        <v>4835</v>
      </c>
      <c r="G323" s="290" t="s">
        <v>1085</v>
      </c>
      <c r="H323" s="291">
        <v>4</v>
      </c>
      <c r="I323" s="292"/>
      <c r="J323" s="293">
        <f>ROUND(I323*H323,2)</f>
        <v>0</v>
      </c>
      <c r="K323" s="289" t="s">
        <v>1</v>
      </c>
      <c r="L323" s="294"/>
      <c r="M323" s="314" t="s">
        <v>1</v>
      </c>
      <c r="N323" s="315" t="s">
        <v>38</v>
      </c>
      <c r="O323" s="304"/>
      <c r="P323" s="309">
        <f>O323*H323</f>
        <v>0</v>
      </c>
      <c r="Q323" s="309">
        <v>0</v>
      </c>
      <c r="R323" s="309">
        <f>Q323*H323</f>
        <v>0</v>
      </c>
      <c r="S323" s="309">
        <v>0</v>
      </c>
      <c r="T323" s="31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270</v>
      </c>
      <c r="AT323" s="241" t="s">
        <v>534</v>
      </c>
      <c r="AU323" s="241" t="s">
        <v>80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209</v>
      </c>
      <c r="BM323" s="241" t="s">
        <v>5139</v>
      </c>
    </row>
    <row r="324" s="2" customFormat="1" ht="6.96" customHeight="1">
      <c r="A324" s="40"/>
      <c r="B324" s="68"/>
      <c r="C324" s="69"/>
      <c r="D324" s="69"/>
      <c r="E324" s="69"/>
      <c r="F324" s="69"/>
      <c r="G324" s="69"/>
      <c r="H324" s="69"/>
      <c r="I324" s="69"/>
      <c r="J324" s="69"/>
      <c r="K324" s="69"/>
      <c r="L324" s="46"/>
      <c r="M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</sheetData>
  <sheetProtection sheet="1" autoFilter="0" formatColumns="0" formatRows="0" objects="1" scenarios="1" spinCount="100000" saltValue="Zu1vIVd8Urt+g6DEYMCpzJJ6kVfwKD0rRJBJfEqVCh6bRP6RsEp8ZbMV7PfGvb8NakOkXrwmMI3RaQfmk41c5g==" hashValue="NpGUgwdMMiVcfnHGZ4OW57WbYb0o10rWhD+tXBjt+0TEp4VPXNILxskIUhGz7SFHuXrWiHeBpHmBB44bPswc+Q==" algorithmName="SHA-512" password="CC35"/>
  <autoFilter ref="C139:K3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5140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ROUND((SUM(BE139:BE218)),  2)</f>
        <v>0</v>
      </c>
      <c r="G37" s="40"/>
      <c r="H37" s="40"/>
      <c r="I37" s="167">
        <v>0.20999999999999999</v>
      </c>
      <c r="J37" s="166">
        <f>ROUND(((SUM(BE139:BE218))*I37),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ROUND((SUM(BF139:BF218)),  2)</f>
        <v>0</v>
      </c>
      <c r="G38" s="40"/>
      <c r="H38" s="40"/>
      <c r="I38" s="167">
        <v>0.14999999999999999</v>
      </c>
      <c r="J38" s="166">
        <f>ROUND(((SUM(BF139:BF218))*I38),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ROUND((SUM(BG139:BG218)),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ROUND((SUM(BH139:BH218)),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ROUND((SUM(BI139:BI218)),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D.1.4.H - Slaboproud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5141</v>
      </c>
      <c r="E101" s="195"/>
      <c r="F101" s="195"/>
      <c r="G101" s="195"/>
      <c r="H101" s="195"/>
      <c r="I101" s="195"/>
      <c r="J101" s="196">
        <f>J140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5142</v>
      </c>
      <c r="E102" s="200"/>
      <c r="F102" s="200"/>
      <c r="G102" s="200"/>
      <c r="H102" s="200"/>
      <c r="I102" s="200"/>
      <c r="J102" s="201">
        <f>J141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5143</v>
      </c>
      <c r="E103" s="200"/>
      <c r="F103" s="200"/>
      <c r="G103" s="200"/>
      <c r="H103" s="200"/>
      <c r="I103" s="200"/>
      <c r="J103" s="201">
        <f>J144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8"/>
      <c r="C104" s="134"/>
      <c r="D104" s="199" t="s">
        <v>5144</v>
      </c>
      <c r="E104" s="200"/>
      <c r="F104" s="200"/>
      <c r="G104" s="200"/>
      <c r="H104" s="200"/>
      <c r="I104" s="200"/>
      <c r="J104" s="201">
        <f>J150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8"/>
      <c r="C105" s="134"/>
      <c r="D105" s="199" t="s">
        <v>5145</v>
      </c>
      <c r="E105" s="200"/>
      <c r="F105" s="200"/>
      <c r="G105" s="200"/>
      <c r="H105" s="200"/>
      <c r="I105" s="200"/>
      <c r="J105" s="201">
        <f>J154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5146</v>
      </c>
      <c r="E106" s="200"/>
      <c r="F106" s="200"/>
      <c r="G106" s="200"/>
      <c r="H106" s="200"/>
      <c r="I106" s="200"/>
      <c r="J106" s="201">
        <f>J161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5147</v>
      </c>
      <c r="E107" s="200"/>
      <c r="F107" s="200"/>
      <c r="G107" s="200"/>
      <c r="H107" s="200"/>
      <c r="I107" s="200"/>
      <c r="J107" s="201">
        <f>J163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5148</v>
      </c>
      <c r="E108" s="200"/>
      <c r="F108" s="200"/>
      <c r="G108" s="200"/>
      <c r="H108" s="200"/>
      <c r="I108" s="200"/>
      <c r="J108" s="201">
        <f>J175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5149</v>
      </c>
      <c r="E109" s="200"/>
      <c r="F109" s="200"/>
      <c r="G109" s="200"/>
      <c r="H109" s="200"/>
      <c r="I109" s="200"/>
      <c r="J109" s="201">
        <f>J176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5150</v>
      </c>
      <c r="E110" s="200"/>
      <c r="F110" s="200"/>
      <c r="G110" s="200"/>
      <c r="H110" s="200"/>
      <c r="I110" s="200"/>
      <c r="J110" s="201">
        <f>J184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5151</v>
      </c>
      <c r="E111" s="200"/>
      <c r="F111" s="200"/>
      <c r="G111" s="200"/>
      <c r="H111" s="200"/>
      <c r="I111" s="200"/>
      <c r="J111" s="201">
        <f>J185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5152</v>
      </c>
      <c r="E112" s="200"/>
      <c r="F112" s="200"/>
      <c r="G112" s="200"/>
      <c r="H112" s="200"/>
      <c r="I112" s="200"/>
      <c r="J112" s="201">
        <f>J190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5153</v>
      </c>
      <c r="E113" s="200"/>
      <c r="F113" s="200"/>
      <c r="G113" s="200"/>
      <c r="H113" s="200"/>
      <c r="I113" s="200"/>
      <c r="J113" s="201">
        <f>J191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5154</v>
      </c>
      <c r="E114" s="200"/>
      <c r="F114" s="200"/>
      <c r="G114" s="200"/>
      <c r="H114" s="200"/>
      <c r="I114" s="200"/>
      <c r="J114" s="201">
        <f>J196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2"/>
      <c r="C115" s="193"/>
      <c r="D115" s="194" t="s">
        <v>5155</v>
      </c>
      <c r="E115" s="195"/>
      <c r="F115" s="195"/>
      <c r="G115" s="195"/>
      <c r="H115" s="195"/>
      <c r="I115" s="195"/>
      <c r="J115" s="196">
        <f>J206</f>
        <v>0</v>
      </c>
      <c r="K115" s="193"/>
      <c r="L115" s="19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187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Kostelec n. Orlicí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148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1" customFormat="1" ht="16.5" customHeight="1">
      <c r="B127" s="23"/>
      <c r="C127" s="24"/>
      <c r="D127" s="24"/>
      <c r="E127" s="186" t="s">
        <v>149</v>
      </c>
      <c r="F127" s="24"/>
      <c r="G127" s="24"/>
      <c r="H127" s="24"/>
      <c r="I127" s="24"/>
      <c r="J127" s="24"/>
      <c r="K127" s="24"/>
      <c r="L127" s="22"/>
    </row>
    <row r="128" s="1" customFormat="1" ht="12" customHeight="1">
      <c r="B128" s="23"/>
      <c r="C128" s="34" t="s">
        <v>150</v>
      </c>
      <c r="D128" s="24"/>
      <c r="E128" s="24"/>
      <c r="F128" s="24"/>
      <c r="G128" s="24"/>
      <c r="H128" s="24"/>
      <c r="I128" s="24"/>
      <c r="J128" s="24"/>
      <c r="K128" s="24"/>
      <c r="L128" s="22"/>
    </row>
    <row r="129" s="2" customFormat="1" ht="23.25" customHeight="1">
      <c r="A129" s="40"/>
      <c r="B129" s="41"/>
      <c r="C129" s="42"/>
      <c r="D129" s="42"/>
      <c r="E129" s="187" t="s">
        <v>151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152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E13</f>
        <v>D.1.4.H - Slaboproud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F16</f>
        <v xml:space="preserve"> </v>
      </c>
      <c r="G133" s="42"/>
      <c r="H133" s="42"/>
      <c r="I133" s="34" t="s">
        <v>22</v>
      </c>
      <c r="J133" s="81" t="str">
        <f>IF(J16="","",J16)</f>
        <v>18. 1. 2023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24</v>
      </c>
      <c r="D135" s="42"/>
      <c r="E135" s="42"/>
      <c r="F135" s="29" t="str">
        <f>E19</f>
        <v xml:space="preserve"> </v>
      </c>
      <c r="G135" s="42"/>
      <c r="H135" s="42"/>
      <c r="I135" s="34" t="s">
        <v>29</v>
      </c>
      <c r="J135" s="38" t="str">
        <f>E25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27</v>
      </c>
      <c r="D136" s="42"/>
      <c r="E136" s="42"/>
      <c r="F136" s="29" t="str">
        <f>IF(E22="","",E22)</f>
        <v>Vyplň údaj</v>
      </c>
      <c r="G136" s="42"/>
      <c r="H136" s="42"/>
      <c r="I136" s="34" t="s">
        <v>31</v>
      </c>
      <c r="J136" s="38" t="str">
        <f>E28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03"/>
      <c r="B138" s="204"/>
      <c r="C138" s="205" t="s">
        <v>188</v>
      </c>
      <c r="D138" s="206" t="s">
        <v>58</v>
      </c>
      <c r="E138" s="206" t="s">
        <v>54</v>
      </c>
      <c r="F138" s="206" t="s">
        <v>55</v>
      </c>
      <c r="G138" s="206" t="s">
        <v>189</v>
      </c>
      <c r="H138" s="206" t="s">
        <v>190</v>
      </c>
      <c r="I138" s="206" t="s">
        <v>191</v>
      </c>
      <c r="J138" s="206" t="s">
        <v>156</v>
      </c>
      <c r="K138" s="207" t="s">
        <v>192</v>
      </c>
      <c r="L138" s="208"/>
      <c r="M138" s="102" t="s">
        <v>1</v>
      </c>
      <c r="N138" s="103" t="s">
        <v>37</v>
      </c>
      <c r="O138" s="103" t="s">
        <v>193</v>
      </c>
      <c r="P138" s="103" t="s">
        <v>194</v>
      </c>
      <c r="Q138" s="103" t="s">
        <v>195</v>
      </c>
      <c r="R138" s="103" t="s">
        <v>196</v>
      </c>
      <c r="S138" s="103" t="s">
        <v>197</v>
      </c>
      <c r="T138" s="104" t="s">
        <v>198</v>
      </c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</row>
    <row r="139" s="2" customFormat="1" ht="22.8" customHeight="1">
      <c r="A139" s="40"/>
      <c r="B139" s="41"/>
      <c r="C139" s="109" t="s">
        <v>199</v>
      </c>
      <c r="D139" s="42"/>
      <c r="E139" s="42"/>
      <c r="F139" s="42"/>
      <c r="G139" s="42"/>
      <c r="H139" s="42"/>
      <c r="I139" s="42"/>
      <c r="J139" s="209">
        <f>BK139</f>
        <v>0</v>
      </c>
      <c r="K139" s="42"/>
      <c r="L139" s="46"/>
      <c r="M139" s="105"/>
      <c r="N139" s="210"/>
      <c r="O139" s="106"/>
      <c r="P139" s="211">
        <f>P140+P206</f>
        <v>0</v>
      </c>
      <c r="Q139" s="106"/>
      <c r="R139" s="211">
        <f>R140+R206</f>
        <v>0.065165000000000001</v>
      </c>
      <c r="S139" s="106"/>
      <c r="T139" s="212">
        <f>T140+T206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72</v>
      </c>
      <c r="AU139" s="19" t="s">
        <v>158</v>
      </c>
      <c r="BK139" s="213">
        <f>BK140+BK206</f>
        <v>0</v>
      </c>
    </row>
    <row r="140" s="12" customFormat="1" ht="25.92" customHeight="1">
      <c r="A140" s="12"/>
      <c r="B140" s="214"/>
      <c r="C140" s="215"/>
      <c r="D140" s="216" t="s">
        <v>72</v>
      </c>
      <c r="E140" s="217" t="s">
        <v>5156</v>
      </c>
      <c r="F140" s="217" t="s">
        <v>5157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P141+P175+P184+P190</f>
        <v>0</v>
      </c>
      <c r="Q140" s="222"/>
      <c r="R140" s="223">
        <f>R141+R175+R184+R190</f>
        <v>0.065165000000000001</v>
      </c>
      <c r="S140" s="222"/>
      <c r="T140" s="224">
        <f>T141+T175+T184+T190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80</v>
      </c>
      <c r="AT140" s="226" t="s">
        <v>72</v>
      </c>
      <c r="AU140" s="226" t="s">
        <v>73</v>
      </c>
      <c r="AY140" s="225" t="s">
        <v>202</v>
      </c>
      <c r="BK140" s="227">
        <f>BK141+BK175+BK184+BK190</f>
        <v>0</v>
      </c>
    </row>
    <row r="141" s="12" customFormat="1" ht="22.8" customHeight="1">
      <c r="A141" s="12"/>
      <c r="B141" s="214"/>
      <c r="C141" s="215"/>
      <c r="D141" s="216" t="s">
        <v>72</v>
      </c>
      <c r="E141" s="228" t="s">
        <v>5158</v>
      </c>
      <c r="F141" s="228" t="s">
        <v>5159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P142+P143+P144+P161+P163</f>
        <v>0</v>
      </c>
      <c r="Q141" s="222"/>
      <c r="R141" s="223">
        <f>R142+R143+R144+R161+R163</f>
        <v>0</v>
      </c>
      <c r="S141" s="222"/>
      <c r="T141" s="224">
        <f>T142+T143+T144+T161+T163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80</v>
      </c>
      <c r="AT141" s="226" t="s">
        <v>72</v>
      </c>
      <c r="AU141" s="226" t="s">
        <v>80</v>
      </c>
      <c r="AY141" s="225" t="s">
        <v>202</v>
      </c>
      <c r="BK141" s="227">
        <f>BK142+BK143+BK144+BK161+BK163</f>
        <v>0</v>
      </c>
    </row>
    <row r="142" s="2" customFormat="1" ht="24.15" customHeight="1">
      <c r="A142" s="40"/>
      <c r="B142" s="41"/>
      <c r="C142" s="230" t="s">
        <v>80</v>
      </c>
      <c r="D142" s="230" t="s">
        <v>204</v>
      </c>
      <c r="E142" s="231" t="s">
        <v>5160</v>
      </c>
      <c r="F142" s="232" t="s">
        <v>5161</v>
      </c>
      <c r="G142" s="233" t="s">
        <v>1085</v>
      </c>
      <c r="H142" s="234">
        <v>9</v>
      </c>
      <c r="I142" s="235"/>
      <c r="J142" s="236">
        <f>ROUND(I142*H142,2)</f>
        <v>0</v>
      </c>
      <c r="K142" s="232" t="s">
        <v>1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5162</v>
      </c>
    </row>
    <row r="143" s="2" customFormat="1" ht="24.15" customHeight="1">
      <c r="A143" s="40"/>
      <c r="B143" s="41"/>
      <c r="C143" s="230" t="s">
        <v>82</v>
      </c>
      <c r="D143" s="230" t="s">
        <v>204</v>
      </c>
      <c r="E143" s="231" t="s">
        <v>5163</v>
      </c>
      <c r="F143" s="232" t="s">
        <v>5164</v>
      </c>
      <c r="G143" s="233" t="s">
        <v>1085</v>
      </c>
      <c r="H143" s="234">
        <v>29</v>
      </c>
      <c r="I143" s="235"/>
      <c r="J143" s="236">
        <f>ROUND(I143*H143,2)</f>
        <v>0</v>
      </c>
      <c r="K143" s="232" t="s">
        <v>1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209</v>
      </c>
      <c r="AT143" s="241" t="s">
        <v>204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5165</v>
      </c>
    </row>
    <row r="144" s="12" customFormat="1" ht="20.88" customHeight="1">
      <c r="A144" s="12"/>
      <c r="B144" s="214"/>
      <c r="C144" s="215"/>
      <c r="D144" s="216" t="s">
        <v>72</v>
      </c>
      <c r="E144" s="228" t="s">
        <v>5166</v>
      </c>
      <c r="F144" s="228" t="s">
        <v>5167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P145+SUM(P146:P150)+P154</f>
        <v>0</v>
      </c>
      <c r="Q144" s="222"/>
      <c r="R144" s="223">
        <f>R145+SUM(R146:R150)+R154</f>
        <v>0</v>
      </c>
      <c r="S144" s="222"/>
      <c r="T144" s="224">
        <f>T145+SUM(T146:T150)+T154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80</v>
      </c>
      <c r="AT144" s="226" t="s">
        <v>72</v>
      </c>
      <c r="AU144" s="226" t="s">
        <v>82</v>
      </c>
      <c r="AY144" s="225" t="s">
        <v>202</v>
      </c>
      <c r="BK144" s="227">
        <f>BK145+SUM(BK146:BK150)+BK154</f>
        <v>0</v>
      </c>
    </row>
    <row r="145" s="2" customFormat="1" ht="24.15" customHeight="1">
      <c r="A145" s="40"/>
      <c r="B145" s="41"/>
      <c r="C145" s="230" t="s">
        <v>90</v>
      </c>
      <c r="D145" s="230" t="s">
        <v>204</v>
      </c>
      <c r="E145" s="231" t="s">
        <v>5168</v>
      </c>
      <c r="F145" s="232" t="s">
        <v>5169</v>
      </c>
      <c r="G145" s="233" t="s">
        <v>1085</v>
      </c>
      <c r="H145" s="234">
        <v>1</v>
      </c>
      <c r="I145" s="235"/>
      <c r="J145" s="236">
        <f>ROUND(I145*H145,2)</f>
        <v>0</v>
      </c>
      <c r="K145" s="232" t="s">
        <v>1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209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5170</v>
      </c>
    </row>
    <row r="146" s="2" customFormat="1" ht="16.5" customHeight="1">
      <c r="A146" s="40"/>
      <c r="B146" s="41"/>
      <c r="C146" s="230" t="s">
        <v>209</v>
      </c>
      <c r="D146" s="230" t="s">
        <v>204</v>
      </c>
      <c r="E146" s="231" t="s">
        <v>5171</v>
      </c>
      <c r="F146" s="232" t="s">
        <v>5172</v>
      </c>
      <c r="G146" s="233" t="s">
        <v>1085</v>
      </c>
      <c r="H146" s="234">
        <v>1</v>
      </c>
      <c r="I146" s="235"/>
      <c r="J146" s="236">
        <f>ROUND(I146*H146,2)</f>
        <v>0</v>
      </c>
      <c r="K146" s="232" t="s">
        <v>1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209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5173</v>
      </c>
    </row>
    <row r="147" s="2" customFormat="1" ht="21.75" customHeight="1">
      <c r="A147" s="40"/>
      <c r="B147" s="41"/>
      <c r="C147" s="230" t="s">
        <v>251</v>
      </c>
      <c r="D147" s="230" t="s">
        <v>204</v>
      </c>
      <c r="E147" s="231" t="s">
        <v>5174</v>
      </c>
      <c r="F147" s="232" t="s">
        <v>5175</v>
      </c>
      <c r="G147" s="233" t="s">
        <v>1085</v>
      </c>
      <c r="H147" s="234">
        <v>1</v>
      </c>
      <c r="I147" s="235"/>
      <c r="J147" s="236">
        <f>ROUND(I147*H147,2)</f>
        <v>0</v>
      </c>
      <c r="K147" s="232" t="s">
        <v>1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5176</v>
      </c>
    </row>
    <row r="148" s="2" customFormat="1" ht="21.75" customHeight="1">
      <c r="A148" s="40"/>
      <c r="B148" s="41"/>
      <c r="C148" s="230" t="s">
        <v>258</v>
      </c>
      <c r="D148" s="230" t="s">
        <v>204</v>
      </c>
      <c r="E148" s="231" t="s">
        <v>5177</v>
      </c>
      <c r="F148" s="232" t="s">
        <v>5178</v>
      </c>
      <c r="G148" s="233" t="s">
        <v>1085</v>
      </c>
      <c r="H148" s="234">
        <v>2</v>
      </c>
      <c r="I148" s="235"/>
      <c r="J148" s="236">
        <f>ROUND(I148*H148,2)</f>
        <v>0</v>
      </c>
      <c r="K148" s="232" t="s">
        <v>1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5179</v>
      </c>
    </row>
    <row r="149" s="2" customFormat="1" ht="24.15" customHeight="1">
      <c r="A149" s="40"/>
      <c r="B149" s="41"/>
      <c r="C149" s="230" t="s">
        <v>262</v>
      </c>
      <c r="D149" s="230" t="s">
        <v>204</v>
      </c>
      <c r="E149" s="231" t="s">
        <v>5180</v>
      </c>
      <c r="F149" s="232" t="s">
        <v>5181</v>
      </c>
      <c r="G149" s="233" t="s">
        <v>1085</v>
      </c>
      <c r="H149" s="234">
        <v>14</v>
      </c>
      <c r="I149" s="235"/>
      <c r="J149" s="236">
        <f>ROUND(I149*H149,2)</f>
        <v>0</v>
      </c>
      <c r="K149" s="232" t="s">
        <v>1</v>
      </c>
      <c r="L149" s="46"/>
      <c r="M149" s="237" t="s">
        <v>1</v>
      </c>
      <c r="N149" s="238" t="s">
        <v>38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209</v>
      </c>
      <c r="AT149" s="241" t="s">
        <v>204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5182</v>
      </c>
    </row>
    <row r="150" s="17" customFormat="1" ht="20.88" customHeight="1">
      <c r="A150" s="17"/>
      <c r="B150" s="316"/>
      <c r="C150" s="317"/>
      <c r="D150" s="318" t="s">
        <v>72</v>
      </c>
      <c r="E150" s="318" t="s">
        <v>5183</v>
      </c>
      <c r="F150" s="318" t="s">
        <v>5184</v>
      </c>
      <c r="G150" s="317"/>
      <c r="H150" s="317"/>
      <c r="I150" s="319"/>
      <c r="J150" s="320">
        <f>BK150</f>
        <v>0</v>
      </c>
      <c r="K150" s="317"/>
      <c r="L150" s="321"/>
      <c r="M150" s="322"/>
      <c r="N150" s="323"/>
      <c r="O150" s="323"/>
      <c r="P150" s="324">
        <f>SUM(P151:P153)</f>
        <v>0</v>
      </c>
      <c r="Q150" s="323"/>
      <c r="R150" s="324">
        <f>SUM(R151:R153)</f>
        <v>0</v>
      </c>
      <c r="S150" s="323"/>
      <c r="T150" s="325">
        <f>SUM(T151:T153)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326" t="s">
        <v>80</v>
      </c>
      <c r="AT150" s="327" t="s">
        <v>72</v>
      </c>
      <c r="AU150" s="327" t="s">
        <v>90</v>
      </c>
      <c r="AY150" s="326" t="s">
        <v>202</v>
      </c>
      <c r="BK150" s="328">
        <f>SUM(BK151:BK153)</f>
        <v>0</v>
      </c>
    </row>
    <row r="151" s="2" customFormat="1" ht="49.05" customHeight="1">
      <c r="A151" s="40"/>
      <c r="B151" s="41"/>
      <c r="C151" s="230" t="s">
        <v>270</v>
      </c>
      <c r="D151" s="230" t="s">
        <v>204</v>
      </c>
      <c r="E151" s="231" t="s">
        <v>5185</v>
      </c>
      <c r="F151" s="232" t="s">
        <v>5186</v>
      </c>
      <c r="G151" s="233" t="s">
        <v>1085</v>
      </c>
      <c r="H151" s="234">
        <v>1</v>
      </c>
      <c r="I151" s="235"/>
      <c r="J151" s="236">
        <f>ROUND(I151*H151,2)</f>
        <v>0</v>
      </c>
      <c r="K151" s="232" t="s">
        <v>1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209</v>
      </c>
      <c r="AT151" s="241" t="s">
        <v>204</v>
      </c>
      <c r="AU151" s="241" t="s">
        <v>209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5187</v>
      </c>
    </row>
    <row r="152" s="2" customFormat="1" ht="24.15" customHeight="1">
      <c r="A152" s="40"/>
      <c r="B152" s="41"/>
      <c r="C152" s="230" t="s">
        <v>274</v>
      </c>
      <c r="D152" s="230" t="s">
        <v>204</v>
      </c>
      <c r="E152" s="231" t="s">
        <v>5188</v>
      </c>
      <c r="F152" s="232" t="s">
        <v>5189</v>
      </c>
      <c r="G152" s="233" t="s">
        <v>1085</v>
      </c>
      <c r="H152" s="234">
        <v>1</v>
      </c>
      <c r="I152" s="235"/>
      <c r="J152" s="236">
        <f>ROUND(I152*H152,2)</f>
        <v>0</v>
      </c>
      <c r="K152" s="232" t="s">
        <v>1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209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5190</v>
      </c>
    </row>
    <row r="153" s="2" customFormat="1" ht="37.8" customHeight="1">
      <c r="A153" s="40"/>
      <c r="B153" s="41"/>
      <c r="C153" s="230" t="s">
        <v>278</v>
      </c>
      <c r="D153" s="230" t="s">
        <v>204</v>
      </c>
      <c r="E153" s="231" t="s">
        <v>5191</v>
      </c>
      <c r="F153" s="232" t="s">
        <v>5192</v>
      </c>
      <c r="G153" s="233" t="s">
        <v>1085</v>
      </c>
      <c r="H153" s="234">
        <v>1</v>
      </c>
      <c r="I153" s="235"/>
      <c r="J153" s="236">
        <f>ROUND(I153*H153,2)</f>
        <v>0</v>
      </c>
      <c r="K153" s="232" t="s">
        <v>1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209</v>
      </c>
      <c r="AT153" s="241" t="s">
        <v>204</v>
      </c>
      <c r="AU153" s="241" t="s">
        <v>209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5193</v>
      </c>
    </row>
    <row r="154" s="17" customFormat="1" ht="20.88" customHeight="1">
      <c r="A154" s="17"/>
      <c r="B154" s="316"/>
      <c r="C154" s="317"/>
      <c r="D154" s="318" t="s">
        <v>72</v>
      </c>
      <c r="E154" s="318" t="s">
        <v>5194</v>
      </c>
      <c r="F154" s="318" t="s">
        <v>5195</v>
      </c>
      <c r="G154" s="317"/>
      <c r="H154" s="317"/>
      <c r="I154" s="319"/>
      <c r="J154" s="320">
        <f>BK154</f>
        <v>0</v>
      </c>
      <c r="K154" s="317"/>
      <c r="L154" s="321"/>
      <c r="M154" s="322"/>
      <c r="N154" s="323"/>
      <c r="O154" s="323"/>
      <c r="P154" s="324">
        <f>SUM(P155:P160)</f>
        <v>0</v>
      </c>
      <c r="Q154" s="323"/>
      <c r="R154" s="324">
        <f>SUM(R155:R160)</f>
        <v>0</v>
      </c>
      <c r="S154" s="323"/>
      <c r="T154" s="325">
        <f>SUM(T155:T160)</f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326" t="s">
        <v>80</v>
      </c>
      <c r="AT154" s="327" t="s">
        <v>72</v>
      </c>
      <c r="AU154" s="327" t="s">
        <v>90</v>
      </c>
      <c r="AY154" s="326" t="s">
        <v>202</v>
      </c>
      <c r="BK154" s="328">
        <f>SUM(BK155:BK160)</f>
        <v>0</v>
      </c>
    </row>
    <row r="155" s="2" customFormat="1" ht="49.05" customHeight="1">
      <c r="A155" s="40"/>
      <c r="B155" s="41"/>
      <c r="C155" s="230" t="s">
        <v>284</v>
      </c>
      <c r="D155" s="230" t="s">
        <v>204</v>
      </c>
      <c r="E155" s="231" t="s">
        <v>5196</v>
      </c>
      <c r="F155" s="232" t="s">
        <v>5197</v>
      </c>
      <c r="G155" s="233" t="s">
        <v>1085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209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5198</v>
      </c>
    </row>
    <row r="156" s="2" customFormat="1" ht="24.15" customHeight="1">
      <c r="A156" s="40"/>
      <c r="B156" s="41"/>
      <c r="C156" s="230" t="s">
        <v>294</v>
      </c>
      <c r="D156" s="230" t="s">
        <v>204</v>
      </c>
      <c r="E156" s="231" t="s">
        <v>5199</v>
      </c>
      <c r="F156" s="232" t="s">
        <v>5200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209</v>
      </c>
      <c r="AT156" s="241" t="s">
        <v>204</v>
      </c>
      <c r="AU156" s="241" t="s">
        <v>209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5201</v>
      </c>
    </row>
    <row r="157" s="2" customFormat="1" ht="21.75" customHeight="1">
      <c r="A157" s="40"/>
      <c r="B157" s="41"/>
      <c r="C157" s="230" t="s">
        <v>301</v>
      </c>
      <c r="D157" s="230" t="s">
        <v>204</v>
      </c>
      <c r="E157" s="231" t="s">
        <v>5202</v>
      </c>
      <c r="F157" s="232" t="s">
        <v>5203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209</v>
      </c>
      <c r="AT157" s="241" t="s">
        <v>204</v>
      </c>
      <c r="AU157" s="241" t="s">
        <v>209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5204</v>
      </c>
    </row>
    <row r="158" s="2" customFormat="1" ht="21.75" customHeight="1">
      <c r="A158" s="40"/>
      <c r="B158" s="41"/>
      <c r="C158" s="230" t="s">
        <v>307</v>
      </c>
      <c r="D158" s="230" t="s">
        <v>204</v>
      </c>
      <c r="E158" s="231" t="s">
        <v>5205</v>
      </c>
      <c r="F158" s="232" t="s">
        <v>5206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209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5207</v>
      </c>
    </row>
    <row r="159" s="2" customFormat="1" ht="21.75" customHeight="1">
      <c r="A159" s="40"/>
      <c r="B159" s="41"/>
      <c r="C159" s="230" t="s">
        <v>8</v>
      </c>
      <c r="D159" s="230" t="s">
        <v>204</v>
      </c>
      <c r="E159" s="231" t="s">
        <v>5208</v>
      </c>
      <c r="F159" s="232" t="s">
        <v>5209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209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5210</v>
      </c>
    </row>
    <row r="160" s="2" customFormat="1" ht="21.75" customHeight="1">
      <c r="A160" s="40"/>
      <c r="B160" s="41"/>
      <c r="C160" s="230" t="s">
        <v>317</v>
      </c>
      <c r="D160" s="230" t="s">
        <v>204</v>
      </c>
      <c r="E160" s="231" t="s">
        <v>5211</v>
      </c>
      <c r="F160" s="232" t="s">
        <v>5212</v>
      </c>
      <c r="G160" s="233" t="s">
        <v>1085</v>
      </c>
      <c r="H160" s="234">
        <v>2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209</v>
      </c>
      <c r="AT160" s="241" t="s">
        <v>204</v>
      </c>
      <c r="AU160" s="241" t="s">
        <v>209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209</v>
      </c>
      <c r="BM160" s="241" t="s">
        <v>5213</v>
      </c>
    </row>
    <row r="161" s="12" customFormat="1" ht="20.88" customHeight="1">
      <c r="A161" s="12"/>
      <c r="B161" s="214"/>
      <c r="C161" s="215"/>
      <c r="D161" s="216" t="s">
        <v>72</v>
      </c>
      <c r="E161" s="228" t="s">
        <v>5214</v>
      </c>
      <c r="F161" s="228" t="s">
        <v>5215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P162</f>
        <v>0</v>
      </c>
      <c r="Q161" s="222"/>
      <c r="R161" s="223">
        <f>R162</f>
        <v>0</v>
      </c>
      <c r="S161" s="222"/>
      <c r="T161" s="22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80</v>
      </c>
      <c r="AT161" s="226" t="s">
        <v>72</v>
      </c>
      <c r="AU161" s="226" t="s">
        <v>82</v>
      </c>
      <c r="AY161" s="225" t="s">
        <v>202</v>
      </c>
      <c r="BK161" s="227">
        <f>BK162</f>
        <v>0</v>
      </c>
    </row>
    <row r="162" s="2" customFormat="1" ht="16.5" customHeight="1">
      <c r="A162" s="40"/>
      <c r="B162" s="41"/>
      <c r="C162" s="230" t="s">
        <v>325</v>
      </c>
      <c r="D162" s="230" t="s">
        <v>204</v>
      </c>
      <c r="E162" s="231" t="s">
        <v>5216</v>
      </c>
      <c r="F162" s="232" t="s">
        <v>5217</v>
      </c>
      <c r="G162" s="233" t="s">
        <v>1085</v>
      </c>
      <c r="H162" s="234">
        <v>7</v>
      </c>
      <c r="I162" s="235"/>
      <c r="J162" s="236">
        <f>ROUND(I162*H162,2)</f>
        <v>0</v>
      </c>
      <c r="K162" s="232" t="s">
        <v>1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5218</v>
      </c>
    </row>
    <row r="163" s="12" customFormat="1" ht="20.88" customHeight="1">
      <c r="A163" s="12"/>
      <c r="B163" s="214"/>
      <c r="C163" s="215"/>
      <c r="D163" s="216" t="s">
        <v>72</v>
      </c>
      <c r="E163" s="228" t="s">
        <v>5219</v>
      </c>
      <c r="F163" s="228" t="s">
        <v>5220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SUM(P164:P174)</f>
        <v>0</v>
      </c>
      <c r="Q163" s="222"/>
      <c r="R163" s="223">
        <f>SUM(R164:R174)</f>
        <v>0</v>
      </c>
      <c r="S163" s="222"/>
      <c r="T163" s="224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80</v>
      </c>
      <c r="AT163" s="226" t="s">
        <v>72</v>
      </c>
      <c r="AU163" s="226" t="s">
        <v>82</v>
      </c>
      <c r="AY163" s="225" t="s">
        <v>202</v>
      </c>
      <c r="BK163" s="227">
        <f>SUM(BK164:BK174)</f>
        <v>0</v>
      </c>
    </row>
    <row r="164" s="2" customFormat="1" ht="16.5" customHeight="1">
      <c r="A164" s="40"/>
      <c r="B164" s="41"/>
      <c r="C164" s="230" t="s">
        <v>332</v>
      </c>
      <c r="D164" s="230" t="s">
        <v>204</v>
      </c>
      <c r="E164" s="231" t="s">
        <v>5221</v>
      </c>
      <c r="F164" s="232" t="s">
        <v>5222</v>
      </c>
      <c r="G164" s="233" t="s">
        <v>844</v>
      </c>
      <c r="H164" s="234">
        <v>532</v>
      </c>
      <c r="I164" s="235"/>
      <c r="J164" s="236">
        <f>ROUND(I164*H164,2)</f>
        <v>0</v>
      </c>
      <c r="K164" s="232" t="s">
        <v>1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5223</v>
      </c>
    </row>
    <row r="165" s="2" customFormat="1" ht="24.15" customHeight="1">
      <c r="A165" s="40"/>
      <c r="B165" s="41"/>
      <c r="C165" s="230" t="s">
        <v>336</v>
      </c>
      <c r="D165" s="230" t="s">
        <v>204</v>
      </c>
      <c r="E165" s="231" t="s">
        <v>5224</v>
      </c>
      <c r="F165" s="232" t="s">
        <v>5225</v>
      </c>
      <c r="G165" s="233" t="s">
        <v>844</v>
      </c>
      <c r="H165" s="234">
        <v>158</v>
      </c>
      <c r="I165" s="235"/>
      <c r="J165" s="236">
        <f>ROUND(I165*H165,2)</f>
        <v>0</v>
      </c>
      <c r="K165" s="232" t="s">
        <v>1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5226</v>
      </c>
    </row>
    <row r="166" s="2" customFormat="1" ht="21.75" customHeight="1">
      <c r="A166" s="40"/>
      <c r="B166" s="41"/>
      <c r="C166" s="230" t="s">
        <v>341</v>
      </c>
      <c r="D166" s="230" t="s">
        <v>204</v>
      </c>
      <c r="E166" s="231" t="s">
        <v>5227</v>
      </c>
      <c r="F166" s="232" t="s">
        <v>5228</v>
      </c>
      <c r="G166" s="233" t="s">
        <v>1085</v>
      </c>
      <c r="H166" s="234">
        <v>32</v>
      </c>
      <c r="I166" s="235"/>
      <c r="J166" s="236">
        <f>ROUND(I166*H166,2)</f>
        <v>0</v>
      </c>
      <c r="K166" s="232" t="s">
        <v>1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5229</v>
      </c>
    </row>
    <row r="167" s="2" customFormat="1" ht="24.15" customHeight="1">
      <c r="A167" s="40"/>
      <c r="B167" s="41"/>
      <c r="C167" s="230" t="s">
        <v>7</v>
      </c>
      <c r="D167" s="230" t="s">
        <v>204</v>
      </c>
      <c r="E167" s="231" t="s">
        <v>5230</v>
      </c>
      <c r="F167" s="232" t="s">
        <v>5231</v>
      </c>
      <c r="G167" s="233" t="s">
        <v>1085</v>
      </c>
      <c r="H167" s="234">
        <v>4</v>
      </c>
      <c r="I167" s="235"/>
      <c r="J167" s="236">
        <f>ROUND(I167*H167,2)</f>
        <v>0</v>
      </c>
      <c r="K167" s="232" t="s">
        <v>1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209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5232</v>
      </c>
    </row>
    <row r="168" s="2" customFormat="1" ht="16.5" customHeight="1">
      <c r="A168" s="40"/>
      <c r="B168" s="41"/>
      <c r="C168" s="230" t="s">
        <v>355</v>
      </c>
      <c r="D168" s="230" t="s">
        <v>204</v>
      </c>
      <c r="E168" s="231" t="s">
        <v>5233</v>
      </c>
      <c r="F168" s="232" t="s">
        <v>5234</v>
      </c>
      <c r="G168" s="233" t="s">
        <v>1085</v>
      </c>
      <c r="H168" s="234">
        <v>7</v>
      </c>
      <c r="I168" s="235"/>
      <c r="J168" s="236">
        <f>ROUND(I168*H168,2)</f>
        <v>0</v>
      </c>
      <c r="K168" s="232" t="s">
        <v>1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90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5235</v>
      </c>
    </row>
    <row r="169" s="2" customFormat="1" ht="24.15" customHeight="1">
      <c r="A169" s="40"/>
      <c r="B169" s="41"/>
      <c r="C169" s="230" t="s">
        <v>363</v>
      </c>
      <c r="D169" s="230" t="s">
        <v>204</v>
      </c>
      <c r="E169" s="231" t="s">
        <v>5236</v>
      </c>
      <c r="F169" s="232" t="s">
        <v>5237</v>
      </c>
      <c r="G169" s="233" t="s">
        <v>1085</v>
      </c>
      <c r="H169" s="234">
        <v>6</v>
      </c>
      <c r="I169" s="235"/>
      <c r="J169" s="236">
        <f>ROUND(I169*H169,2)</f>
        <v>0</v>
      </c>
      <c r="K169" s="232" t="s">
        <v>1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5238</v>
      </c>
    </row>
    <row r="170" s="2" customFormat="1" ht="16.5" customHeight="1">
      <c r="A170" s="40"/>
      <c r="B170" s="41"/>
      <c r="C170" s="230" t="s">
        <v>375</v>
      </c>
      <c r="D170" s="230" t="s">
        <v>204</v>
      </c>
      <c r="E170" s="231" t="s">
        <v>5239</v>
      </c>
      <c r="F170" s="232" t="s">
        <v>5240</v>
      </c>
      <c r="G170" s="233" t="s">
        <v>844</v>
      </c>
      <c r="H170" s="234">
        <v>328</v>
      </c>
      <c r="I170" s="235"/>
      <c r="J170" s="236">
        <f>ROUND(I170*H170,2)</f>
        <v>0</v>
      </c>
      <c r="K170" s="232" t="s">
        <v>1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209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5241</v>
      </c>
    </row>
    <row r="171" s="2" customFormat="1" ht="21.75" customHeight="1">
      <c r="A171" s="40"/>
      <c r="B171" s="41"/>
      <c r="C171" s="230" t="s">
        <v>382</v>
      </c>
      <c r="D171" s="230" t="s">
        <v>204</v>
      </c>
      <c r="E171" s="231" t="s">
        <v>5242</v>
      </c>
      <c r="F171" s="232" t="s">
        <v>5243</v>
      </c>
      <c r="G171" s="233" t="s">
        <v>1085</v>
      </c>
      <c r="H171" s="234">
        <v>14</v>
      </c>
      <c r="I171" s="235"/>
      <c r="J171" s="236">
        <f>ROUND(I171*H171,2)</f>
        <v>0</v>
      </c>
      <c r="K171" s="232" t="s">
        <v>1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209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209</v>
      </c>
      <c r="BM171" s="241" t="s">
        <v>5244</v>
      </c>
    </row>
    <row r="172" s="2" customFormat="1" ht="16.5" customHeight="1">
      <c r="A172" s="40"/>
      <c r="B172" s="41"/>
      <c r="C172" s="230" t="s">
        <v>390</v>
      </c>
      <c r="D172" s="230" t="s">
        <v>204</v>
      </c>
      <c r="E172" s="231" t="s">
        <v>5245</v>
      </c>
      <c r="F172" s="232" t="s">
        <v>5246</v>
      </c>
      <c r="G172" s="233" t="s">
        <v>1085</v>
      </c>
      <c r="H172" s="234">
        <v>1</v>
      </c>
      <c r="I172" s="235"/>
      <c r="J172" s="236">
        <f>ROUND(I172*H172,2)</f>
        <v>0</v>
      </c>
      <c r="K172" s="232" t="s">
        <v>1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5247</v>
      </c>
    </row>
    <row r="173" s="2" customFormat="1" ht="55.5" customHeight="1">
      <c r="A173" s="40"/>
      <c r="B173" s="41"/>
      <c r="C173" s="230" t="s">
        <v>395</v>
      </c>
      <c r="D173" s="230" t="s">
        <v>204</v>
      </c>
      <c r="E173" s="231" t="s">
        <v>5248</v>
      </c>
      <c r="F173" s="232" t="s">
        <v>5249</v>
      </c>
      <c r="G173" s="233" t="s">
        <v>4107</v>
      </c>
      <c r="H173" s="234">
        <v>3</v>
      </c>
      <c r="I173" s="235"/>
      <c r="J173" s="236">
        <f>ROUND(I173*H173,2)</f>
        <v>0</v>
      </c>
      <c r="K173" s="232" t="s">
        <v>1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5250</v>
      </c>
    </row>
    <row r="174" s="2" customFormat="1" ht="16.5" customHeight="1">
      <c r="A174" s="40"/>
      <c r="B174" s="41"/>
      <c r="C174" s="230" t="s">
        <v>399</v>
      </c>
      <c r="D174" s="230" t="s">
        <v>204</v>
      </c>
      <c r="E174" s="231" t="s">
        <v>5251</v>
      </c>
      <c r="F174" s="232" t="s">
        <v>5252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1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5253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4777</v>
      </c>
      <c r="F175" s="228" t="s">
        <v>5254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P176</f>
        <v>0</v>
      </c>
      <c r="Q175" s="222"/>
      <c r="R175" s="223">
        <f>R176</f>
        <v>0.020159999999999997</v>
      </c>
      <c r="S175" s="222"/>
      <c r="T175" s="22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80</v>
      </c>
      <c r="AT175" s="226" t="s">
        <v>72</v>
      </c>
      <c r="AU175" s="226" t="s">
        <v>80</v>
      </c>
      <c r="AY175" s="225" t="s">
        <v>202</v>
      </c>
      <c r="BK175" s="227">
        <f>BK176</f>
        <v>0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5255</v>
      </c>
      <c r="F176" s="228" t="s">
        <v>5256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0.020159999999999997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80</v>
      </c>
      <c r="AT176" s="226" t="s">
        <v>72</v>
      </c>
      <c r="AU176" s="226" t="s">
        <v>82</v>
      </c>
      <c r="AY176" s="225" t="s">
        <v>202</v>
      </c>
      <c r="BK176" s="227">
        <f>SUM(BK177:BK183)</f>
        <v>0</v>
      </c>
    </row>
    <row r="177" s="2" customFormat="1" ht="55.5" customHeight="1">
      <c r="A177" s="40"/>
      <c r="B177" s="41"/>
      <c r="C177" s="230" t="s">
        <v>405</v>
      </c>
      <c r="D177" s="230" t="s">
        <v>204</v>
      </c>
      <c r="E177" s="231" t="s">
        <v>5257</v>
      </c>
      <c r="F177" s="232" t="s">
        <v>5258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5259</v>
      </c>
    </row>
    <row r="178" s="2" customFormat="1" ht="62.7" customHeight="1">
      <c r="A178" s="40"/>
      <c r="B178" s="41"/>
      <c r="C178" s="230" t="s">
        <v>417</v>
      </c>
      <c r="D178" s="230" t="s">
        <v>204</v>
      </c>
      <c r="E178" s="231" t="s">
        <v>5260</v>
      </c>
      <c r="F178" s="232" t="s">
        <v>5261</v>
      </c>
      <c r="G178" s="233" t="s">
        <v>1085</v>
      </c>
      <c r="H178" s="234">
        <v>6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5262</v>
      </c>
    </row>
    <row r="179" s="2" customFormat="1" ht="37.8" customHeight="1">
      <c r="A179" s="40"/>
      <c r="B179" s="41"/>
      <c r="C179" s="230" t="s">
        <v>426</v>
      </c>
      <c r="D179" s="230" t="s">
        <v>204</v>
      </c>
      <c r="E179" s="231" t="s">
        <v>5263</v>
      </c>
      <c r="F179" s="232" t="s">
        <v>5264</v>
      </c>
      <c r="G179" s="233" t="s">
        <v>1085</v>
      </c>
      <c r="H179" s="234">
        <v>6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5265</v>
      </c>
    </row>
    <row r="180" s="2" customFormat="1" ht="37.8" customHeight="1">
      <c r="A180" s="40"/>
      <c r="B180" s="41"/>
      <c r="C180" s="230" t="s">
        <v>442</v>
      </c>
      <c r="D180" s="230" t="s">
        <v>204</v>
      </c>
      <c r="E180" s="231" t="s">
        <v>5266</v>
      </c>
      <c r="F180" s="232" t="s">
        <v>5267</v>
      </c>
      <c r="G180" s="233" t="s">
        <v>1085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5268</v>
      </c>
    </row>
    <row r="181" s="2" customFormat="1" ht="21.75" customHeight="1">
      <c r="A181" s="40"/>
      <c r="B181" s="41"/>
      <c r="C181" s="230" t="s">
        <v>448</v>
      </c>
      <c r="D181" s="230" t="s">
        <v>204</v>
      </c>
      <c r="E181" s="231" t="s">
        <v>5269</v>
      </c>
      <c r="F181" s="232" t="s">
        <v>5270</v>
      </c>
      <c r="G181" s="233" t="s">
        <v>844</v>
      </c>
      <c r="H181" s="234">
        <v>280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5271</v>
      </c>
    </row>
    <row r="182" s="2" customFormat="1" ht="37.8" customHeight="1">
      <c r="A182" s="40"/>
      <c r="B182" s="41"/>
      <c r="C182" s="287" t="s">
        <v>453</v>
      </c>
      <c r="D182" s="287" t="s">
        <v>534</v>
      </c>
      <c r="E182" s="288" t="s">
        <v>5272</v>
      </c>
      <c r="F182" s="289" t="s">
        <v>5273</v>
      </c>
      <c r="G182" s="290" t="s">
        <v>844</v>
      </c>
      <c r="H182" s="291">
        <v>288</v>
      </c>
      <c r="I182" s="292"/>
      <c r="J182" s="293">
        <f>ROUND(I182*H182,2)</f>
        <v>0</v>
      </c>
      <c r="K182" s="289" t="s">
        <v>208</v>
      </c>
      <c r="L182" s="294"/>
      <c r="M182" s="295" t="s">
        <v>1</v>
      </c>
      <c r="N182" s="296" t="s">
        <v>38</v>
      </c>
      <c r="O182" s="93"/>
      <c r="P182" s="239">
        <f>O182*H182</f>
        <v>0</v>
      </c>
      <c r="Q182" s="239">
        <v>6.9999999999999994E-05</v>
      </c>
      <c r="R182" s="239">
        <f>Q182*H182</f>
        <v>0.020159999999999997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442</v>
      </c>
      <c r="AT182" s="241" t="s">
        <v>534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5274</v>
      </c>
    </row>
    <row r="183" s="14" customFormat="1">
      <c r="A183" s="14"/>
      <c r="B183" s="254"/>
      <c r="C183" s="255"/>
      <c r="D183" s="245" t="s">
        <v>211</v>
      </c>
      <c r="E183" s="256" t="s">
        <v>1</v>
      </c>
      <c r="F183" s="257" t="s">
        <v>5275</v>
      </c>
      <c r="G183" s="255"/>
      <c r="H183" s="258">
        <v>288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211</v>
      </c>
      <c r="AU183" s="264" t="s">
        <v>90</v>
      </c>
      <c r="AV183" s="14" t="s">
        <v>82</v>
      </c>
      <c r="AW183" s="14" t="s">
        <v>30</v>
      </c>
      <c r="AX183" s="14" t="s">
        <v>80</v>
      </c>
      <c r="AY183" s="264" t="s">
        <v>202</v>
      </c>
    </row>
    <row r="184" s="12" customFormat="1" ht="22.8" customHeight="1">
      <c r="A184" s="12"/>
      <c r="B184" s="214"/>
      <c r="C184" s="215"/>
      <c r="D184" s="216" t="s">
        <v>72</v>
      </c>
      <c r="E184" s="228" t="s">
        <v>5276</v>
      </c>
      <c r="F184" s="228" t="s">
        <v>5277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0.00036000000000000002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80</v>
      </c>
      <c r="AT184" s="226" t="s">
        <v>72</v>
      </c>
      <c r="AU184" s="226" t="s">
        <v>80</v>
      </c>
      <c r="AY184" s="225" t="s">
        <v>202</v>
      </c>
      <c r="BK184" s="227">
        <f>BK185</f>
        <v>0</v>
      </c>
    </row>
    <row r="185" s="12" customFormat="1" ht="20.88" customHeight="1">
      <c r="A185" s="12"/>
      <c r="B185" s="214"/>
      <c r="C185" s="215"/>
      <c r="D185" s="216" t="s">
        <v>72</v>
      </c>
      <c r="E185" s="228" t="s">
        <v>5278</v>
      </c>
      <c r="F185" s="228" t="s">
        <v>5279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0.00036000000000000002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80</v>
      </c>
      <c r="AT185" s="226" t="s">
        <v>72</v>
      </c>
      <c r="AU185" s="226" t="s">
        <v>82</v>
      </c>
      <c r="AY185" s="225" t="s">
        <v>202</v>
      </c>
      <c r="BK185" s="227">
        <f>SUM(BK186:BK189)</f>
        <v>0</v>
      </c>
    </row>
    <row r="186" s="2" customFormat="1" ht="21.75" customHeight="1">
      <c r="A186" s="40"/>
      <c r="B186" s="41"/>
      <c r="C186" s="230" t="s">
        <v>457</v>
      </c>
      <c r="D186" s="230" t="s">
        <v>204</v>
      </c>
      <c r="E186" s="231" t="s">
        <v>5280</v>
      </c>
      <c r="F186" s="232" t="s">
        <v>5281</v>
      </c>
      <c r="G186" s="233" t="s">
        <v>1085</v>
      </c>
      <c r="H186" s="234">
        <v>5</v>
      </c>
      <c r="I186" s="235"/>
      <c r="J186" s="236">
        <f>ROUND(I186*H186,2)</f>
        <v>0</v>
      </c>
      <c r="K186" s="232" t="s">
        <v>1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5282</v>
      </c>
    </row>
    <row r="187" s="2" customFormat="1" ht="37.8" customHeight="1">
      <c r="A187" s="40"/>
      <c r="B187" s="41"/>
      <c r="C187" s="230" t="s">
        <v>463</v>
      </c>
      <c r="D187" s="230" t="s">
        <v>204</v>
      </c>
      <c r="E187" s="231" t="s">
        <v>5283</v>
      </c>
      <c r="F187" s="232" t="s">
        <v>5284</v>
      </c>
      <c r="G187" s="233" t="s">
        <v>1085</v>
      </c>
      <c r="H187" s="234">
        <v>4</v>
      </c>
      <c r="I187" s="235"/>
      <c r="J187" s="236">
        <f>ROUND(I187*H187,2)</f>
        <v>0</v>
      </c>
      <c r="K187" s="232" t="s">
        <v>1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5285</v>
      </c>
    </row>
    <row r="188" s="2" customFormat="1" ht="33" customHeight="1">
      <c r="A188" s="40"/>
      <c r="B188" s="41"/>
      <c r="C188" s="230" t="s">
        <v>469</v>
      </c>
      <c r="D188" s="230" t="s">
        <v>204</v>
      </c>
      <c r="E188" s="231" t="s">
        <v>5286</v>
      </c>
      <c r="F188" s="232" t="s">
        <v>5287</v>
      </c>
      <c r="G188" s="233" t="s">
        <v>1085</v>
      </c>
      <c r="H188" s="234">
        <v>4</v>
      </c>
      <c r="I188" s="235"/>
      <c r="J188" s="236">
        <f>ROUND(I188*H188,2)</f>
        <v>0</v>
      </c>
      <c r="K188" s="232" t="s">
        <v>1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5288</v>
      </c>
    </row>
    <row r="189" s="2" customFormat="1" ht="16.5" customHeight="1">
      <c r="A189" s="40"/>
      <c r="B189" s="41"/>
      <c r="C189" s="287" t="s">
        <v>475</v>
      </c>
      <c r="D189" s="287" t="s">
        <v>534</v>
      </c>
      <c r="E189" s="288" t="s">
        <v>5289</v>
      </c>
      <c r="F189" s="289" t="s">
        <v>5290</v>
      </c>
      <c r="G189" s="290" t="s">
        <v>466</v>
      </c>
      <c r="H189" s="291">
        <v>4</v>
      </c>
      <c r="I189" s="292"/>
      <c r="J189" s="293">
        <f>ROUND(I189*H189,2)</f>
        <v>0</v>
      </c>
      <c r="K189" s="289" t="s">
        <v>208</v>
      </c>
      <c r="L189" s="294"/>
      <c r="M189" s="295" t="s">
        <v>1</v>
      </c>
      <c r="N189" s="296" t="s">
        <v>38</v>
      </c>
      <c r="O189" s="93"/>
      <c r="P189" s="239">
        <f>O189*H189</f>
        <v>0</v>
      </c>
      <c r="Q189" s="239">
        <v>9.0000000000000006E-05</v>
      </c>
      <c r="R189" s="239">
        <f>Q189*H189</f>
        <v>0.00036000000000000002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270</v>
      </c>
      <c r="AT189" s="241" t="s">
        <v>534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5291</v>
      </c>
    </row>
    <row r="190" s="12" customFormat="1" ht="22.8" customHeight="1">
      <c r="A190" s="12"/>
      <c r="B190" s="214"/>
      <c r="C190" s="215"/>
      <c r="D190" s="216" t="s">
        <v>72</v>
      </c>
      <c r="E190" s="228" t="s">
        <v>14</v>
      </c>
      <c r="F190" s="228" t="s">
        <v>5292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P191+P196</f>
        <v>0</v>
      </c>
      <c r="Q190" s="222"/>
      <c r="R190" s="223">
        <f>R191+R196</f>
        <v>0.044644999999999997</v>
      </c>
      <c r="S190" s="222"/>
      <c r="T190" s="224">
        <f>T191+T196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80</v>
      </c>
      <c r="AT190" s="226" t="s">
        <v>72</v>
      </c>
      <c r="AU190" s="226" t="s">
        <v>80</v>
      </c>
      <c r="AY190" s="225" t="s">
        <v>202</v>
      </c>
      <c r="BK190" s="227">
        <f>BK191+BK196</f>
        <v>0</v>
      </c>
    </row>
    <row r="191" s="12" customFormat="1" ht="20.88" customHeight="1">
      <c r="A191" s="12"/>
      <c r="B191" s="214"/>
      <c r="C191" s="215"/>
      <c r="D191" s="216" t="s">
        <v>72</v>
      </c>
      <c r="E191" s="228" t="s">
        <v>5293</v>
      </c>
      <c r="F191" s="228" t="s">
        <v>5294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SUM(P192:P195)</f>
        <v>0</v>
      </c>
      <c r="Q191" s="222"/>
      <c r="R191" s="223">
        <f>SUM(R192:R195)</f>
        <v>0</v>
      </c>
      <c r="S191" s="222"/>
      <c r="T191" s="224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80</v>
      </c>
      <c r="AT191" s="226" t="s">
        <v>72</v>
      </c>
      <c r="AU191" s="226" t="s">
        <v>82</v>
      </c>
      <c r="AY191" s="225" t="s">
        <v>202</v>
      </c>
      <c r="BK191" s="227">
        <f>SUM(BK192:BK195)</f>
        <v>0</v>
      </c>
    </row>
    <row r="192" s="2" customFormat="1" ht="62.7" customHeight="1">
      <c r="A192" s="40"/>
      <c r="B192" s="41"/>
      <c r="C192" s="230" t="s">
        <v>480</v>
      </c>
      <c r="D192" s="230" t="s">
        <v>204</v>
      </c>
      <c r="E192" s="231" t="s">
        <v>5295</v>
      </c>
      <c r="F192" s="232" t="s">
        <v>5296</v>
      </c>
      <c r="G192" s="233" t="s">
        <v>1085</v>
      </c>
      <c r="H192" s="234">
        <v>1</v>
      </c>
      <c r="I192" s="235"/>
      <c r="J192" s="236">
        <f>ROUND(I192*H192,2)</f>
        <v>0</v>
      </c>
      <c r="K192" s="232" t="s">
        <v>1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209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209</v>
      </c>
      <c r="BM192" s="241" t="s">
        <v>5297</v>
      </c>
    </row>
    <row r="193" s="2" customFormat="1" ht="66.75" customHeight="1">
      <c r="A193" s="40"/>
      <c r="B193" s="41"/>
      <c r="C193" s="230" t="s">
        <v>486</v>
      </c>
      <c r="D193" s="230" t="s">
        <v>204</v>
      </c>
      <c r="E193" s="231" t="s">
        <v>5298</v>
      </c>
      <c r="F193" s="232" t="s">
        <v>5299</v>
      </c>
      <c r="G193" s="233" t="s">
        <v>1085</v>
      </c>
      <c r="H193" s="234">
        <v>1</v>
      </c>
      <c r="I193" s="235"/>
      <c r="J193" s="236">
        <f>ROUND(I193*H193,2)</f>
        <v>0</v>
      </c>
      <c r="K193" s="232" t="s">
        <v>1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5300</v>
      </c>
    </row>
    <row r="194" s="2" customFormat="1" ht="33" customHeight="1">
      <c r="A194" s="40"/>
      <c r="B194" s="41"/>
      <c r="C194" s="230" t="s">
        <v>491</v>
      </c>
      <c r="D194" s="230" t="s">
        <v>204</v>
      </c>
      <c r="E194" s="231" t="s">
        <v>5301</v>
      </c>
      <c r="F194" s="232" t="s">
        <v>5302</v>
      </c>
      <c r="G194" s="233" t="s">
        <v>1085</v>
      </c>
      <c r="H194" s="234">
        <v>6</v>
      </c>
      <c r="I194" s="235"/>
      <c r="J194" s="236">
        <f>ROUND(I194*H194,2)</f>
        <v>0</v>
      </c>
      <c r="K194" s="232" t="s">
        <v>1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5303</v>
      </c>
    </row>
    <row r="195" s="2" customFormat="1" ht="16.5" customHeight="1">
      <c r="A195" s="40"/>
      <c r="B195" s="41"/>
      <c r="C195" s="230" t="s">
        <v>496</v>
      </c>
      <c r="D195" s="230" t="s">
        <v>204</v>
      </c>
      <c r="E195" s="231" t="s">
        <v>5304</v>
      </c>
      <c r="F195" s="232" t="s">
        <v>5305</v>
      </c>
      <c r="G195" s="233" t="s">
        <v>1085</v>
      </c>
      <c r="H195" s="234">
        <v>4</v>
      </c>
      <c r="I195" s="235"/>
      <c r="J195" s="236">
        <f>ROUND(I195*H195,2)</f>
        <v>0</v>
      </c>
      <c r="K195" s="232" t="s">
        <v>1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209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5306</v>
      </c>
    </row>
    <row r="196" s="12" customFormat="1" ht="20.88" customHeight="1">
      <c r="A196" s="12"/>
      <c r="B196" s="214"/>
      <c r="C196" s="215"/>
      <c r="D196" s="216" t="s">
        <v>72</v>
      </c>
      <c r="E196" s="228" t="s">
        <v>5307</v>
      </c>
      <c r="F196" s="228" t="s">
        <v>5308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SUM(P197:P205)</f>
        <v>0</v>
      </c>
      <c r="Q196" s="222"/>
      <c r="R196" s="223">
        <f>SUM(R197:R205)</f>
        <v>0.044644999999999997</v>
      </c>
      <c r="S196" s="222"/>
      <c r="T196" s="224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80</v>
      </c>
      <c r="AT196" s="226" t="s">
        <v>72</v>
      </c>
      <c r="AU196" s="226" t="s">
        <v>82</v>
      </c>
      <c r="AY196" s="225" t="s">
        <v>202</v>
      </c>
      <c r="BK196" s="227">
        <f>SUM(BK197:BK205)</f>
        <v>0</v>
      </c>
    </row>
    <row r="197" s="2" customFormat="1" ht="33" customHeight="1">
      <c r="A197" s="40"/>
      <c r="B197" s="41"/>
      <c r="C197" s="230" t="s">
        <v>501</v>
      </c>
      <c r="D197" s="230" t="s">
        <v>204</v>
      </c>
      <c r="E197" s="231" t="s">
        <v>5309</v>
      </c>
      <c r="F197" s="232" t="s">
        <v>5310</v>
      </c>
      <c r="G197" s="233" t="s">
        <v>844</v>
      </c>
      <c r="H197" s="234">
        <v>323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5311</v>
      </c>
    </row>
    <row r="198" s="2" customFormat="1" ht="24.15" customHeight="1">
      <c r="A198" s="40"/>
      <c r="B198" s="41"/>
      <c r="C198" s="287" t="s">
        <v>506</v>
      </c>
      <c r="D198" s="287" t="s">
        <v>534</v>
      </c>
      <c r="E198" s="288" t="s">
        <v>5312</v>
      </c>
      <c r="F198" s="289" t="s">
        <v>5313</v>
      </c>
      <c r="G198" s="290" t="s">
        <v>844</v>
      </c>
      <c r="H198" s="291">
        <v>371.44999999999999</v>
      </c>
      <c r="I198" s="292"/>
      <c r="J198" s="293">
        <f>ROUND(I198*H198,2)</f>
        <v>0</v>
      </c>
      <c r="K198" s="289" t="s">
        <v>208</v>
      </c>
      <c r="L198" s="294"/>
      <c r="M198" s="295" t="s">
        <v>1</v>
      </c>
      <c r="N198" s="296" t="s">
        <v>38</v>
      </c>
      <c r="O198" s="93"/>
      <c r="P198" s="239">
        <f>O198*H198</f>
        <v>0</v>
      </c>
      <c r="Q198" s="239">
        <v>0.00010000000000000001</v>
      </c>
      <c r="R198" s="239">
        <f>Q198*H198</f>
        <v>0.037144999999999997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442</v>
      </c>
      <c r="AT198" s="241" t="s">
        <v>534</v>
      </c>
      <c r="AU198" s="241" t="s">
        <v>90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5314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5315</v>
      </c>
      <c r="G199" s="255"/>
      <c r="H199" s="258">
        <v>371.44999999999999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90</v>
      </c>
      <c r="AV199" s="14" t="s">
        <v>82</v>
      </c>
      <c r="AW199" s="14" t="s">
        <v>30</v>
      </c>
      <c r="AX199" s="14" t="s">
        <v>80</v>
      </c>
      <c r="AY199" s="264" t="s">
        <v>202</v>
      </c>
    </row>
    <row r="200" s="2" customFormat="1" ht="24.15" customHeight="1">
      <c r="A200" s="40"/>
      <c r="B200" s="41"/>
      <c r="C200" s="230" t="s">
        <v>515</v>
      </c>
      <c r="D200" s="230" t="s">
        <v>204</v>
      </c>
      <c r="E200" s="231" t="s">
        <v>5316</v>
      </c>
      <c r="F200" s="232" t="s">
        <v>5317</v>
      </c>
      <c r="G200" s="233" t="s">
        <v>844</v>
      </c>
      <c r="H200" s="234">
        <v>125</v>
      </c>
      <c r="I200" s="235"/>
      <c r="J200" s="236">
        <f>ROUND(I200*H200,2)</f>
        <v>0</v>
      </c>
      <c r="K200" s="232" t="s">
        <v>1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317</v>
      </c>
      <c r="AT200" s="241" t="s">
        <v>204</v>
      </c>
      <c r="AU200" s="241" t="s">
        <v>90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5318</v>
      </c>
    </row>
    <row r="201" s="2" customFormat="1" ht="24.15" customHeight="1">
      <c r="A201" s="40"/>
      <c r="B201" s="41"/>
      <c r="C201" s="287" t="s">
        <v>525</v>
      </c>
      <c r="D201" s="287" t="s">
        <v>534</v>
      </c>
      <c r="E201" s="288" t="s">
        <v>5319</v>
      </c>
      <c r="F201" s="289" t="s">
        <v>5320</v>
      </c>
      <c r="G201" s="290" t="s">
        <v>844</v>
      </c>
      <c r="H201" s="291">
        <v>125</v>
      </c>
      <c r="I201" s="292"/>
      <c r="J201" s="293">
        <f>ROUND(I201*H201,2)</f>
        <v>0</v>
      </c>
      <c r="K201" s="289" t="s">
        <v>208</v>
      </c>
      <c r="L201" s="294"/>
      <c r="M201" s="295" t="s">
        <v>1</v>
      </c>
      <c r="N201" s="296" t="s">
        <v>38</v>
      </c>
      <c r="O201" s="93"/>
      <c r="P201" s="239">
        <f>O201*H201</f>
        <v>0</v>
      </c>
      <c r="Q201" s="239">
        <v>6.0000000000000002E-05</v>
      </c>
      <c r="R201" s="239">
        <f>Q201*H201</f>
        <v>0.0075000000000000006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442</v>
      </c>
      <c r="AT201" s="241" t="s">
        <v>534</v>
      </c>
      <c r="AU201" s="241" t="s">
        <v>90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5321</v>
      </c>
    </row>
    <row r="202" s="2" customFormat="1" ht="16.5" customHeight="1">
      <c r="A202" s="40"/>
      <c r="B202" s="41"/>
      <c r="C202" s="230" t="s">
        <v>529</v>
      </c>
      <c r="D202" s="230" t="s">
        <v>204</v>
      </c>
      <c r="E202" s="231" t="s">
        <v>5322</v>
      </c>
      <c r="F202" s="232" t="s">
        <v>5323</v>
      </c>
      <c r="G202" s="233" t="s">
        <v>1085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5324</v>
      </c>
    </row>
    <row r="203" s="2" customFormat="1" ht="24.15" customHeight="1">
      <c r="A203" s="40"/>
      <c r="B203" s="41"/>
      <c r="C203" s="230" t="s">
        <v>533</v>
      </c>
      <c r="D203" s="230" t="s">
        <v>204</v>
      </c>
      <c r="E203" s="231" t="s">
        <v>5325</v>
      </c>
      <c r="F203" s="232" t="s">
        <v>5326</v>
      </c>
      <c r="G203" s="233" t="s">
        <v>1085</v>
      </c>
      <c r="H203" s="234">
        <v>10</v>
      </c>
      <c r="I203" s="235"/>
      <c r="J203" s="236">
        <f>ROUND(I203*H203,2)</f>
        <v>0</v>
      </c>
      <c r="K203" s="232" t="s">
        <v>1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90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5327</v>
      </c>
    </row>
    <row r="204" s="2" customFormat="1" ht="55.5" customHeight="1">
      <c r="A204" s="40"/>
      <c r="B204" s="41"/>
      <c r="C204" s="230" t="s">
        <v>541</v>
      </c>
      <c r="D204" s="230" t="s">
        <v>204</v>
      </c>
      <c r="E204" s="231" t="s">
        <v>5328</v>
      </c>
      <c r="F204" s="232" t="s">
        <v>5249</v>
      </c>
      <c r="G204" s="233" t="s">
        <v>4107</v>
      </c>
      <c r="H204" s="234">
        <v>4</v>
      </c>
      <c r="I204" s="235"/>
      <c r="J204" s="236">
        <f>ROUND(I204*H204,2)</f>
        <v>0</v>
      </c>
      <c r="K204" s="232" t="s">
        <v>1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662</v>
      </c>
      <c r="AT204" s="241" t="s">
        <v>204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662</v>
      </c>
      <c r="BM204" s="241" t="s">
        <v>5329</v>
      </c>
    </row>
    <row r="205" s="2" customFormat="1" ht="16.5" customHeight="1">
      <c r="A205" s="40"/>
      <c r="B205" s="41"/>
      <c r="C205" s="287" t="s">
        <v>545</v>
      </c>
      <c r="D205" s="287" t="s">
        <v>534</v>
      </c>
      <c r="E205" s="288" t="s">
        <v>5330</v>
      </c>
      <c r="F205" s="289" t="s">
        <v>5331</v>
      </c>
      <c r="G205" s="290" t="s">
        <v>1085</v>
      </c>
      <c r="H205" s="291">
        <v>2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1952</v>
      </c>
      <c r="AT205" s="241" t="s">
        <v>534</v>
      </c>
      <c r="AU205" s="241" t="s">
        <v>90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662</v>
      </c>
      <c r="BM205" s="241" t="s">
        <v>5332</v>
      </c>
    </row>
    <row r="206" s="12" customFormat="1" ht="25.92" customHeight="1">
      <c r="A206" s="12"/>
      <c r="B206" s="214"/>
      <c r="C206" s="215"/>
      <c r="D206" s="216" t="s">
        <v>72</v>
      </c>
      <c r="E206" s="217" t="s">
        <v>278</v>
      </c>
      <c r="F206" s="217" t="s">
        <v>5333</v>
      </c>
      <c r="G206" s="215"/>
      <c r="H206" s="215"/>
      <c r="I206" s="218"/>
      <c r="J206" s="219">
        <f>BK206</f>
        <v>0</v>
      </c>
      <c r="K206" s="215"/>
      <c r="L206" s="220"/>
      <c r="M206" s="221"/>
      <c r="N206" s="222"/>
      <c r="O206" s="222"/>
      <c r="P206" s="223">
        <f>SUM(P207:P218)</f>
        <v>0</v>
      </c>
      <c r="Q206" s="222"/>
      <c r="R206" s="223">
        <f>SUM(R207:R218)</f>
        <v>0</v>
      </c>
      <c r="S206" s="222"/>
      <c r="T206" s="224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80</v>
      </c>
      <c r="AT206" s="226" t="s">
        <v>72</v>
      </c>
      <c r="AU206" s="226" t="s">
        <v>73</v>
      </c>
      <c r="AY206" s="225" t="s">
        <v>202</v>
      </c>
      <c r="BK206" s="227">
        <f>SUM(BK207:BK218)</f>
        <v>0</v>
      </c>
    </row>
    <row r="207" s="2" customFormat="1" ht="16.5" customHeight="1">
      <c r="A207" s="40"/>
      <c r="B207" s="41"/>
      <c r="C207" s="230" t="s">
        <v>549</v>
      </c>
      <c r="D207" s="230" t="s">
        <v>204</v>
      </c>
      <c r="E207" s="231" t="s">
        <v>5334</v>
      </c>
      <c r="F207" s="232" t="s">
        <v>5335</v>
      </c>
      <c r="G207" s="233" t="s">
        <v>1085</v>
      </c>
      <c r="H207" s="234">
        <v>1</v>
      </c>
      <c r="I207" s="235"/>
      <c r="J207" s="236">
        <f>ROUND(I207*H207,2)</f>
        <v>0</v>
      </c>
      <c r="K207" s="232" t="s">
        <v>1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209</v>
      </c>
      <c r="AT207" s="241" t="s">
        <v>204</v>
      </c>
      <c r="AU207" s="241" t="s">
        <v>80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209</v>
      </c>
      <c r="BM207" s="241" t="s">
        <v>5336</v>
      </c>
    </row>
    <row r="208" s="2" customFormat="1">
      <c r="A208" s="40"/>
      <c r="B208" s="41"/>
      <c r="C208" s="42"/>
      <c r="D208" s="245" t="s">
        <v>586</v>
      </c>
      <c r="E208" s="42"/>
      <c r="F208" s="297" t="s">
        <v>5337</v>
      </c>
      <c r="G208" s="42"/>
      <c r="H208" s="42"/>
      <c r="I208" s="298"/>
      <c r="J208" s="42"/>
      <c r="K208" s="42"/>
      <c r="L208" s="46"/>
      <c r="M208" s="299"/>
      <c r="N208" s="300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586</v>
      </c>
      <c r="AU208" s="19" t="s">
        <v>80</v>
      </c>
    </row>
    <row r="209" s="2" customFormat="1" ht="16.5" customHeight="1">
      <c r="A209" s="40"/>
      <c r="B209" s="41"/>
      <c r="C209" s="230" t="s">
        <v>563</v>
      </c>
      <c r="D209" s="230" t="s">
        <v>204</v>
      </c>
      <c r="E209" s="231" t="s">
        <v>1314</v>
      </c>
      <c r="F209" s="232" t="s">
        <v>5126</v>
      </c>
      <c r="G209" s="233" t="s">
        <v>466</v>
      </c>
      <c r="H209" s="234">
        <v>1</v>
      </c>
      <c r="I209" s="235"/>
      <c r="J209" s="236">
        <f>ROUND(I209*H209,2)</f>
        <v>0</v>
      </c>
      <c r="K209" s="232" t="s">
        <v>1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80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5338</v>
      </c>
    </row>
    <row r="210" s="2" customFormat="1" ht="16.5" customHeight="1">
      <c r="A210" s="40"/>
      <c r="B210" s="41"/>
      <c r="C210" s="230" t="s">
        <v>571</v>
      </c>
      <c r="D210" s="230" t="s">
        <v>204</v>
      </c>
      <c r="E210" s="231" t="s">
        <v>1320</v>
      </c>
      <c r="F210" s="232" t="s">
        <v>5128</v>
      </c>
      <c r="G210" s="233" t="s">
        <v>1085</v>
      </c>
      <c r="H210" s="234">
        <v>1</v>
      </c>
      <c r="I210" s="235"/>
      <c r="J210" s="236">
        <f>ROUND(I210*H210,2)</f>
        <v>0</v>
      </c>
      <c r="K210" s="232" t="s">
        <v>1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5339</v>
      </c>
    </row>
    <row r="211" s="2" customFormat="1" ht="16.5" customHeight="1">
      <c r="A211" s="40"/>
      <c r="B211" s="41"/>
      <c r="C211" s="230" t="s">
        <v>582</v>
      </c>
      <c r="D211" s="230" t="s">
        <v>204</v>
      </c>
      <c r="E211" s="231" t="s">
        <v>1325</v>
      </c>
      <c r="F211" s="232" t="s">
        <v>4826</v>
      </c>
      <c r="G211" s="233" t="s">
        <v>1085</v>
      </c>
      <c r="H211" s="234">
        <v>1</v>
      </c>
      <c r="I211" s="235"/>
      <c r="J211" s="236">
        <f>ROUND(I211*H211,2)</f>
        <v>0</v>
      </c>
      <c r="K211" s="232" t="s">
        <v>1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209</v>
      </c>
      <c r="AT211" s="241" t="s">
        <v>204</v>
      </c>
      <c r="AU211" s="241" t="s">
        <v>80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209</v>
      </c>
      <c r="BM211" s="241" t="s">
        <v>5340</v>
      </c>
    </row>
    <row r="212" s="2" customFormat="1" ht="16.5" customHeight="1">
      <c r="A212" s="40"/>
      <c r="B212" s="41"/>
      <c r="C212" s="230" t="s">
        <v>588</v>
      </c>
      <c r="D212" s="230" t="s">
        <v>204</v>
      </c>
      <c r="E212" s="231" t="s">
        <v>1330</v>
      </c>
      <c r="F212" s="232" t="s">
        <v>5341</v>
      </c>
      <c r="G212" s="233" t="s">
        <v>1085</v>
      </c>
      <c r="H212" s="234">
        <v>1</v>
      </c>
      <c r="I212" s="235"/>
      <c r="J212" s="236">
        <f>ROUND(I212*H212,2)</f>
        <v>0</v>
      </c>
      <c r="K212" s="232" t="s">
        <v>1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209</v>
      </c>
      <c r="AT212" s="241" t="s">
        <v>204</v>
      </c>
      <c r="AU212" s="241" t="s">
        <v>80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209</v>
      </c>
      <c r="BM212" s="241" t="s">
        <v>5342</v>
      </c>
    </row>
    <row r="213" s="2" customFormat="1" ht="16.5" customHeight="1">
      <c r="A213" s="40"/>
      <c r="B213" s="41"/>
      <c r="C213" s="230" t="s">
        <v>593</v>
      </c>
      <c r="D213" s="230" t="s">
        <v>204</v>
      </c>
      <c r="E213" s="231" t="s">
        <v>5343</v>
      </c>
      <c r="F213" s="232" t="s">
        <v>5344</v>
      </c>
      <c r="G213" s="233" t="s">
        <v>1085</v>
      </c>
      <c r="H213" s="234">
        <v>1</v>
      </c>
      <c r="I213" s="235"/>
      <c r="J213" s="236">
        <f>ROUND(I213*H213,2)</f>
        <v>0</v>
      </c>
      <c r="K213" s="232" t="s">
        <v>1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5345</v>
      </c>
    </row>
    <row r="214" s="2" customFormat="1" ht="16.5" customHeight="1">
      <c r="A214" s="40"/>
      <c r="B214" s="41"/>
      <c r="C214" s="230" t="s">
        <v>602</v>
      </c>
      <c r="D214" s="230" t="s">
        <v>204</v>
      </c>
      <c r="E214" s="231" t="s">
        <v>5346</v>
      </c>
      <c r="F214" s="232" t="s">
        <v>5347</v>
      </c>
      <c r="G214" s="233" t="s">
        <v>1085</v>
      </c>
      <c r="H214" s="234">
        <v>1</v>
      </c>
      <c r="I214" s="235"/>
      <c r="J214" s="236">
        <f>ROUND(I214*H214,2)</f>
        <v>0</v>
      </c>
      <c r="K214" s="232" t="s">
        <v>1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5348</v>
      </c>
    </row>
    <row r="215" s="2" customFormat="1" ht="24.15" customHeight="1">
      <c r="A215" s="40"/>
      <c r="B215" s="41"/>
      <c r="C215" s="230" t="s">
        <v>609</v>
      </c>
      <c r="D215" s="230" t="s">
        <v>204</v>
      </c>
      <c r="E215" s="231" t="s">
        <v>5123</v>
      </c>
      <c r="F215" s="232" t="s">
        <v>5124</v>
      </c>
      <c r="G215" s="233" t="s">
        <v>466</v>
      </c>
      <c r="H215" s="234">
        <v>1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5349</v>
      </c>
    </row>
    <row r="216" s="2" customFormat="1" ht="16.5" customHeight="1">
      <c r="A216" s="40"/>
      <c r="B216" s="41"/>
      <c r="C216" s="230" t="s">
        <v>617</v>
      </c>
      <c r="D216" s="230" t="s">
        <v>204</v>
      </c>
      <c r="E216" s="231" t="s">
        <v>5350</v>
      </c>
      <c r="F216" s="232" t="s">
        <v>5331</v>
      </c>
      <c r="G216" s="233" t="s">
        <v>1085</v>
      </c>
      <c r="H216" s="234">
        <v>1</v>
      </c>
      <c r="I216" s="235"/>
      <c r="J216" s="236">
        <f>ROUND(I216*H216,2)</f>
        <v>0</v>
      </c>
      <c r="K216" s="232" t="s">
        <v>1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5351</v>
      </c>
    </row>
    <row r="217" s="2" customFormat="1" ht="16.5" customHeight="1">
      <c r="A217" s="40"/>
      <c r="B217" s="41"/>
      <c r="C217" s="230" t="s">
        <v>632</v>
      </c>
      <c r="D217" s="230" t="s">
        <v>204</v>
      </c>
      <c r="E217" s="231" t="s">
        <v>5133</v>
      </c>
      <c r="F217" s="232" t="s">
        <v>5352</v>
      </c>
      <c r="G217" s="233" t="s">
        <v>3821</v>
      </c>
      <c r="H217" s="234">
        <v>4</v>
      </c>
      <c r="I217" s="235"/>
      <c r="J217" s="236">
        <f>ROUND(I217*H217,2)</f>
        <v>0</v>
      </c>
      <c r="K217" s="232" t="s">
        <v>1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5353</v>
      </c>
    </row>
    <row r="218" s="2" customFormat="1" ht="24.15" customHeight="1">
      <c r="A218" s="40"/>
      <c r="B218" s="41"/>
      <c r="C218" s="230" t="s">
        <v>638</v>
      </c>
      <c r="D218" s="230" t="s">
        <v>204</v>
      </c>
      <c r="E218" s="231" t="s">
        <v>5354</v>
      </c>
      <c r="F218" s="232" t="s">
        <v>5355</v>
      </c>
      <c r="G218" s="233" t="s">
        <v>297</v>
      </c>
      <c r="H218" s="234">
        <v>1</v>
      </c>
      <c r="I218" s="235"/>
      <c r="J218" s="236">
        <f>ROUND(I218*H218,2)</f>
        <v>0</v>
      </c>
      <c r="K218" s="232" t="s">
        <v>208</v>
      </c>
      <c r="L218" s="46"/>
      <c r="M218" s="307" t="s">
        <v>1</v>
      </c>
      <c r="N218" s="308" t="s">
        <v>38</v>
      </c>
      <c r="O218" s="304"/>
      <c r="P218" s="309">
        <f>O218*H218</f>
        <v>0</v>
      </c>
      <c r="Q218" s="309">
        <v>0</v>
      </c>
      <c r="R218" s="309">
        <f>Q218*H218</f>
        <v>0</v>
      </c>
      <c r="S218" s="309">
        <v>0</v>
      </c>
      <c r="T218" s="31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80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5356</v>
      </c>
    </row>
    <row r="219" s="2" customFormat="1" ht="6.96" customHeight="1">
      <c r="A219" s="40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MaWjKl2Qm9evY9/lm3+XruF2VbkR71dUAsRbkkUKG/z+NwpRmTE7pVuccusoyWhCHisT4eTg3TROzXFkahjpfg==" hashValue="4rnq9Kj+/YkOYkvhfSdL3E2KWLBmgJ18mRReRIdMvmiNPqK1XP5eYhDYvoAwY1HylgwDGKDx2t6ZgKcmz/dw+Q==" algorithmName="SHA-512" password="CC35"/>
  <autoFilter ref="C138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5357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5358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ROUND((SUM(BE133:BE274)),  2)</f>
        <v>0</v>
      </c>
      <c r="G37" s="40"/>
      <c r="H37" s="40"/>
      <c r="I37" s="167">
        <v>0.20999999999999999</v>
      </c>
      <c r="J37" s="166">
        <f>ROUND(((SUM(BE133:BE274))*I37),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ROUND((SUM(BF133:BF274)),  2)</f>
        <v>0</v>
      </c>
      <c r="G38" s="40"/>
      <c r="H38" s="40"/>
      <c r="I38" s="167">
        <v>0.14999999999999999</v>
      </c>
      <c r="J38" s="166">
        <f>ROUND(((SUM(BF133:BF274))*I38),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ROUND((SUM(BG133:BG274)),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ROUND((SUM(BH133:BH274)),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ROUND((SUM(BI133:BI274)),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5357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D.2.1. - Architektonicko stavební řešení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J176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5359</v>
      </c>
      <c r="E104" s="200"/>
      <c r="F104" s="200"/>
      <c r="G104" s="200"/>
      <c r="H104" s="200"/>
      <c r="I104" s="200"/>
      <c r="J104" s="201">
        <f>J194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164</v>
      </c>
      <c r="E105" s="200"/>
      <c r="F105" s="200"/>
      <c r="G105" s="200"/>
      <c r="H105" s="200"/>
      <c r="I105" s="200"/>
      <c r="J105" s="201">
        <f>J212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165</v>
      </c>
      <c r="E106" s="200"/>
      <c r="F106" s="200"/>
      <c r="G106" s="200"/>
      <c r="H106" s="200"/>
      <c r="I106" s="200"/>
      <c r="J106" s="201">
        <f>J216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167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168</v>
      </c>
      <c r="E108" s="195"/>
      <c r="F108" s="195"/>
      <c r="G108" s="195"/>
      <c r="H108" s="195"/>
      <c r="I108" s="195"/>
      <c r="J108" s="196">
        <f>J230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4"/>
      <c r="D109" s="199" t="s">
        <v>178</v>
      </c>
      <c r="E109" s="200"/>
      <c r="F109" s="200"/>
      <c r="G109" s="200"/>
      <c r="H109" s="200"/>
      <c r="I109" s="200"/>
      <c r="J109" s="201">
        <f>J231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187" t="s">
        <v>5357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D.2.1. - Architektonicko stavební řešení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>ul. Komenského 791, Kostelec nad Orlicí, 517 41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40.05" customHeight="1">
      <c r="A129" s="40"/>
      <c r="B129" s="41"/>
      <c r="C129" s="34" t="s">
        <v>24</v>
      </c>
      <c r="D129" s="42"/>
      <c r="E129" s="42"/>
      <c r="F129" s="29" t="str">
        <f>E19</f>
        <v>Královéhradecký kraj, Pivovarské náměstí 1245</v>
      </c>
      <c r="G129" s="42"/>
      <c r="H129" s="42"/>
      <c r="I129" s="34" t="s">
        <v>29</v>
      </c>
      <c r="J129" s="38" t="str">
        <f>E25</f>
        <v xml:space="preserve">DIGITRONIC CZ  s.r.o., Šimkova 904, Hradec Králové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P134+P230</f>
        <v>0</v>
      </c>
      <c r="Q133" s="106"/>
      <c r="R133" s="211">
        <f>R134+R230</f>
        <v>34.410642771889997</v>
      </c>
      <c r="S133" s="106"/>
      <c r="T133" s="212">
        <f>T134+T230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BK134+BK230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200</v>
      </c>
      <c r="F134" s="217" t="s">
        <v>201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P135+P176+P194+P212+P216+P226</f>
        <v>0</v>
      </c>
      <c r="Q134" s="222"/>
      <c r="R134" s="223">
        <f>R135+R176+R194+R212+R216+R226</f>
        <v>33.986134210639996</v>
      </c>
      <c r="S134" s="222"/>
      <c r="T134" s="224">
        <f>T135+T176+T194+T212+T216+T226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80</v>
      </c>
      <c r="AT134" s="226" t="s">
        <v>72</v>
      </c>
      <c r="AU134" s="226" t="s">
        <v>73</v>
      </c>
      <c r="AY134" s="225" t="s">
        <v>202</v>
      </c>
      <c r="BK134" s="227">
        <f>BK135+BK176+BK194+BK212+BK216+BK226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80</v>
      </c>
      <c r="F135" s="228" t="s">
        <v>203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SUM(P136:P175)</f>
        <v>0</v>
      </c>
      <c r="Q135" s="222"/>
      <c r="R135" s="223">
        <f>SUM(R136:R175)</f>
        <v>2.4562999999999997</v>
      </c>
      <c r="S135" s="222"/>
      <c r="T135" s="224">
        <f>SUM(T136:T175)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80</v>
      </c>
      <c r="AY135" s="225" t="s">
        <v>202</v>
      </c>
      <c r="BK135" s="227">
        <f>SUM(BK136:BK175)</f>
        <v>0</v>
      </c>
    </row>
    <row r="136" s="2" customFormat="1" ht="24.15" customHeight="1">
      <c r="A136" s="40"/>
      <c r="B136" s="41"/>
      <c r="C136" s="230" t="s">
        <v>80</v>
      </c>
      <c r="D136" s="230" t="s">
        <v>204</v>
      </c>
      <c r="E136" s="231" t="s">
        <v>2874</v>
      </c>
      <c r="F136" s="232" t="s">
        <v>2875</v>
      </c>
      <c r="G136" s="233" t="s">
        <v>254</v>
      </c>
      <c r="H136" s="234">
        <v>72.359999999999999</v>
      </c>
      <c r="I136" s="235"/>
      <c r="J136" s="236">
        <f>ROUND(I136*H136,2)</f>
        <v>0</v>
      </c>
      <c r="K136" s="232" t="s">
        <v>208</v>
      </c>
      <c r="L136" s="46"/>
      <c r="M136" s="237" t="s">
        <v>1</v>
      </c>
      <c r="N136" s="238" t="s">
        <v>38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1" t="s">
        <v>209</v>
      </c>
      <c r="AT136" s="241" t="s">
        <v>204</v>
      </c>
      <c r="AU136" s="241" t="s">
        <v>82</v>
      </c>
      <c r="AY136" s="19" t="s">
        <v>202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80</v>
      </c>
      <c r="BK136" s="242">
        <f>ROUND(I136*H136,2)</f>
        <v>0</v>
      </c>
      <c r="BL136" s="19" t="s">
        <v>209</v>
      </c>
      <c r="BM136" s="241" t="s">
        <v>5360</v>
      </c>
    </row>
    <row r="137" s="14" customFormat="1">
      <c r="A137" s="14"/>
      <c r="B137" s="254"/>
      <c r="C137" s="255"/>
      <c r="D137" s="245" t="s">
        <v>211</v>
      </c>
      <c r="E137" s="256" t="s">
        <v>1</v>
      </c>
      <c r="F137" s="257" t="s">
        <v>5361</v>
      </c>
      <c r="G137" s="255"/>
      <c r="H137" s="258">
        <v>72.359999999999999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211</v>
      </c>
      <c r="AU137" s="264" t="s">
        <v>82</v>
      </c>
      <c r="AV137" s="14" t="s">
        <v>82</v>
      </c>
      <c r="AW137" s="14" t="s">
        <v>30</v>
      </c>
      <c r="AX137" s="14" t="s">
        <v>80</v>
      </c>
      <c r="AY137" s="264" t="s">
        <v>202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5362</v>
      </c>
      <c r="F138" s="232" t="s">
        <v>5363</v>
      </c>
      <c r="G138" s="233" t="s">
        <v>207</v>
      </c>
      <c r="H138" s="234">
        <v>11.175000000000001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5364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5365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5366</v>
      </c>
      <c r="G140" s="255"/>
      <c r="H140" s="258">
        <v>1.3859999999999999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3" customFormat="1">
      <c r="A141" s="13"/>
      <c r="B141" s="243"/>
      <c r="C141" s="244"/>
      <c r="D141" s="245" t="s">
        <v>211</v>
      </c>
      <c r="E141" s="246" t="s">
        <v>1</v>
      </c>
      <c r="F141" s="247" t="s">
        <v>5367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211</v>
      </c>
      <c r="AU141" s="253" t="s">
        <v>82</v>
      </c>
      <c r="AV141" s="13" t="s">
        <v>80</v>
      </c>
      <c r="AW141" s="13" t="s">
        <v>30</v>
      </c>
      <c r="AX141" s="13" t="s">
        <v>73</v>
      </c>
      <c r="AY141" s="253" t="s">
        <v>202</v>
      </c>
    </row>
    <row r="142" s="14" customFormat="1">
      <c r="A142" s="14"/>
      <c r="B142" s="254"/>
      <c r="C142" s="255"/>
      <c r="D142" s="245" t="s">
        <v>211</v>
      </c>
      <c r="E142" s="256" t="s">
        <v>1</v>
      </c>
      <c r="F142" s="257" t="s">
        <v>5368</v>
      </c>
      <c r="G142" s="255"/>
      <c r="H142" s="258">
        <v>5.3230000000000004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211</v>
      </c>
      <c r="AU142" s="264" t="s">
        <v>82</v>
      </c>
      <c r="AV142" s="14" t="s">
        <v>82</v>
      </c>
      <c r="AW142" s="14" t="s">
        <v>30</v>
      </c>
      <c r="AX142" s="14" t="s">
        <v>73</v>
      </c>
      <c r="AY142" s="264" t="s">
        <v>202</v>
      </c>
    </row>
    <row r="143" s="13" customFormat="1">
      <c r="A143" s="13"/>
      <c r="B143" s="243"/>
      <c r="C143" s="244"/>
      <c r="D143" s="245" t="s">
        <v>211</v>
      </c>
      <c r="E143" s="246" t="s">
        <v>1</v>
      </c>
      <c r="F143" s="247" t="s">
        <v>5369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211</v>
      </c>
      <c r="AU143" s="253" t="s">
        <v>82</v>
      </c>
      <c r="AV143" s="13" t="s">
        <v>80</v>
      </c>
      <c r="AW143" s="13" t="s">
        <v>30</v>
      </c>
      <c r="AX143" s="13" t="s">
        <v>73</v>
      </c>
      <c r="AY143" s="253" t="s">
        <v>202</v>
      </c>
    </row>
    <row r="144" s="14" customFormat="1">
      <c r="A144" s="14"/>
      <c r="B144" s="254"/>
      <c r="C144" s="255"/>
      <c r="D144" s="245" t="s">
        <v>211</v>
      </c>
      <c r="E144" s="256" t="s">
        <v>1</v>
      </c>
      <c r="F144" s="257" t="s">
        <v>5370</v>
      </c>
      <c r="G144" s="255"/>
      <c r="H144" s="258">
        <v>4.4660000000000002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211</v>
      </c>
      <c r="AU144" s="264" t="s">
        <v>82</v>
      </c>
      <c r="AV144" s="14" t="s">
        <v>82</v>
      </c>
      <c r="AW144" s="14" t="s">
        <v>30</v>
      </c>
      <c r="AX144" s="14" t="s">
        <v>73</v>
      </c>
      <c r="AY144" s="264" t="s">
        <v>202</v>
      </c>
    </row>
    <row r="145" s="15" customFormat="1">
      <c r="A145" s="15"/>
      <c r="B145" s="265"/>
      <c r="C145" s="266"/>
      <c r="D145" s="245" t="s">
        <v>211</v>
      </c>
      <c r="E145" s="267" t="s">
        <v>1</v>
      </c>
      <c r="F145" s="268" t="s">
        <v>222</v>
      </c>
      <c r="G145" s="266"/>
      <c r="H145" s="269">
        <v>11.175000000000001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211</v>
      </c>
      <c r="AU145" s="275" t="s">
        <v>82</v>
      </c>
      <c r="AV145" s="15" t="s">
        <v>209</v>
      </c>
      <c r="AW145" s="15" t="s">
        <v>30</v>
      </c>
      <c r="AX145" s="15" t="s">
        <v>80</v>
      </c>
      <c r="AY145" s="275" t="s">
        <v>202</v>
      </c>
    </row>
    <row r="146" s="2" customFormat="1" ht="33" customHeight="1">
      <c r="A146" s="40"/>
      <c r="B146" s="41"/>
      <c r="C146" s="230" t="s">
        <v>90</v>
      </c>
      <c r="D146" s="230" t="s">
        <v>204</v>
      </c>
      <c r="E146" s="231" t="s">
        <v>223</v>
      </c>
      <c r="F146" s="232" t="s">
        <v>224</v>
      </c>
      <c r="G146" s="233" t="s">
        <v>207</v>
      </c>
      <c r="H146" s="234">
        <v>8.5860000000000003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209</v>
      </c>
      <c r="AT146" s="241" t="s">
        <v>204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5371</v>
      </c>
    </row>
    <row r="147" s="13" customFormat="1">
      <c r="A147" s="13"/>
      <c r="B147" s="243"/>
      <c r="C147" s="244"/>
      <c r="D147" s="245" t="s">
        <v>211</v>
      </c>
      <c r="E147" s="246" t="s">
        <v>1</v>
      </c>
      <c r="F147" s="247" t="s">
        <v>5372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211</v>
      </c>
      <c r="AU147" s="253" t="s">
        <v>82</v>
      </c>
      <c r="AV147" s="13" t="s">
        <v>80</v>
      </c>
      <c r="AW147" s="13" t="s">
        <v>30</v>
      </c>
      <c r="AX147" s="13" t="s">
        <v>73</v>
      </c>
      <c r="AY147" s="253" t="s">
        <v>202</v>
      </c>
    </row>
    <row r="148" s="14" customFormat="1">
      <c r="A148" s="14"/>
      <c r="B148" s="254"/>
      <c r="C148" s="255"/>
      <c r="D148" s="245" t="s">
        <v>211</v>
      </c>
      <c r="E148" s="256" t="s">
        <v>1</v>
      </c>
      <c r="F148" s="257" t="s">
        <v>5373</v>
      </c>
      <c r="G148" s="255"/>
      <c r="H148" s="258">
        <v>7.2000000000000002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211</v>
      </c>
      <c r="AU148" s="264" t="s">
        <v>82</v>
      </c>
      <c r="AV148" s="14" t="s">
        <v>82</v>
      </c>
      <c r="AW148" s="14" t="s">
        <v>30</v>
      </c>
      <c r="AX148" s="14" t="s">
        <v>73</v>
      </c>
      <c r="AY148" s="264" t="s">
        <v>202</v>
      </c>
    </row>
    <row r="149" s="13" customFormat="1">
      <c r="A149" s="13"/>
      <c r="B149" s="243"/>
      <c r="C149" s="244"/>
      <c r="D149" s="245" t="s">
        <v>211</v>
      </c>
      <c r="E149" s="246" t="s">
        <v>1</v>
      </c>
      <c r="F149" s="247" t="s">
        <v>5365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211</v>
      </c>
      <c r="AU149" s="253" t="s">
        <v>82</v>
      </c>
      <c r="AV149" s="13" t="s">
        <v>80</v>
      </c>
      <c r="AW149" s="13" t="s">
        <v>30</v>
      </c>
      <c r="AX149" s="13" t="s">
        <v>73</v>
      </c>
      <c r="AY149" s="253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5366</v>
      </c>
      <c r="G150" s="255"/>
      <c r="H150" s="258">
        <v>1.3859999999999999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5" customFormat="1">
      <c r="A151" s="15"/>
      <c r="B151" s="265"/>
      <c r="C151" s="266"/>
      <c r="D151" s="245" t="s">
        <v>211</v>
      </c>
      <c r="E151" s="267" t="s">
        <v>1</v>
      </c>
      <c r="F151" s="268" t="s">
        <v>222</v>
      </c>
      <c r="G151" s="266"/>
      <c r="H151" s="269">
        <v>8.5860000000000003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211</v>
      </c>
      <c r="AU151" s="275" t="s">
        <v>82</v>
      </c>
      <c r="AV151" s="15" t="s">
        <v>209</v>
      </c>
      <c r="AW151" s="15" t="s">
        <v>30</v>
      </c>
      <c r="AX151" s="15" t="s">
        <v>80</v>
      </c>
      <c r="AY151" s="275" t="s">
        <v>202</v>
      </c>
    </row>
    <row r="152" s="2" customFormat="1" ht="37.8" customHeight="1">
      <c r="A152" s="40"/>
      <c r="B152" s="41"/>
      <c r="C152" s="230" t="s">
        <v>209</v>
      </c>
      <c r="D152" s="230" t="s">
        <v>204</v>
      </c>
      <c r="E152" s="231" t="s">
        <v>2890</v>
      </c>
      <c r="F152" s="232" t="s">
        <v>2891</v>
      </c>
      <c r="G152" s="233" t="s">
        <v>207</v>
      </c>
      <c r="H152" s="234">
        <v>18.09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5374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2893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5375</v>
      </c>
      <c r="G154" s="255"/>
      <c r="H154" s="258">
        <v>18.09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80</v>
      </c>
      <c r="AY154" s="264" t="s">
        <v>202</v>
      </c>
    </row>
    <row r="155" s="2" customFormat="1" ht="37.8" customHeight="1">
      <c r="A155" s="40"/>
      <c r="B155" s="41"/>
      <c r="C155" s="230" t="s">
        <v>251</v>
      </c>
      <c r="D155" s="230" t="s">
        <v>204</v>
      </c>
      <c r="E155" s="231" t="s">
        <v>285</v>
      </c>
      <c r="F155" s="232" t="s">
        <v>286</v>
      </c>
      <c r="G155" s="233" t="s">
        <v>207</v>
      </c>
      <c r="H155" s="234">
        <v>19.760999999999999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5376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5377</v>
      </c>
      <c r="G156" s="255"/>
      <c r="H156" s="258">
        <v>19.760999999999999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80</v>
      </c>
      <c r="AY156" s="264" t="s">
        <v>202</v>
      </c>
    </row>
    <row r="157" s="2" customFormat="1" ht="37.8" customHeight="1">
      <c r="A157" s="40"/>
      <c r="B157" s="41"/>
      <c r="C157" s="230" t="s">
        <v>258</v>
      </c>
      <c r="D157" s="230" t="s">
        <v>204</v>
      </c>
      <c r="E157" s="231" t="s">
        <v>2900</v>
      </c>
      <c r="F157" s="232" t="s">
        <v>2901</v>
      </c>
      <c r="G157" s="233" t="s">
        <v>207</v>
      </c>
      <c r="H157" s="234">
        <v>118.566</v>
      </c>
      <c r="I157" s="235"/>
      <c r="J157" s="236">
        <f>ROUND(I157*H157,2)</f>
        <v>0</v>
      </c>
      <c r="K157" s="232" t="s">
        <v>208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209</v>
      </c>
      <c r="AT157" s="241" t="s">
        <v>204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5378</v>
      </c>
    </row>
    <row r="158" s="14" customFormat="1">
      <c r="A158" s="14"/>
      <c r="B158" s="254"/>
      <c r="C158" s="255"/>
      <c r="D158" s="245" t="s">
        <v>211</v>
      </c>
      <c r="E158" s="256" t="s">
        <v>1</v>
      </c>
      <c r="F158" s="257" t="s">
        <v>5379</v>
      </c>
      <c r="G158" s="255"/>
      <c r="H158" s="258">
        <v>118.566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211</v>
      </c>
      <c r="AU158" s="264" t="s">
        <v>82</v>
      </c>
      <c r="AV158" s="14" t="s">
        <v>82</v>
      </c>
      <c r="AW158" s="14" t="s">
        <v>30</v>
      </c>
      <c r="AX158" s="14" t="s">
        <v>80</v>
      </c>
      <c r="AY158" s="264" t="s">
        <v>202</v>
      </c>
    </row>
    <row r="159" s="2" customFormat="1" ht="24.15" customHeight="1">
      <c r="A159" s="40"/>
      <c r="B159" s="41"/>
      <c r="C159" s="230" t="s">
        <v>262</v>
      </c>
      <c r="D159" s="230" t="s">
        <v>204</v>
      </c>
      <c r="E159" s="231" t="s">
        <v>2904</v>
      </c>
      <c r="F159" s="232" t="s">
        <v>2905</v>
      </c>
      <c r="G159" s="233" t="s">
        <v>297</v>
      </c>
      <c r="H159" s="234">
        <v>31.617999999999999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5380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5381</v>
      </c>
      <c r="G160" s="255"/>
      <c r="H160" s="258">
        <v>31.617999999999999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80</v>
      </c>
      <c r="AY160" s="264" t="s">
        <v>202</v>
      </c>
    </row>
    <row r="161" s="2" customFormat="1" ht="16.5" customHeight="1">
      <c r="A161" s="40"/>
      <c r="B161" s="41"/>
      <c r="C161" s="230" t="s">
        <v>270</v>
      </c>
      <c r="D161" s="230" t="s">
        <v>204</v>
      </c>
      <c r="E161" s="231" t="s">
        <v>5382</v>
      </c>
      <c r="F161" s="232" t="s">
        <v>5383</v>
      </c>
      <c r="G161" s="233" t="s">
        <v>207</v>
      </c>
      <c r="H161" s="234">
        <v>11.164999999999999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209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209</v>
      </c>
      <c r="BM161" s="241" t="s">
        <v>5384</v>
      </c>
    </row>
    <row r="162" s="13" customFormat="1">
      <c r="A162" s="13"/>
      <c r="B162" s="243"/>
      <c r="C162" s="244"/>
      <c r="D162" s="245" t="s">
        <v>211</v>
      </c>
      <c r="E162" s="246" t="s">
        <v>1</v>
      </c>
      <c r="F162" s="247" t="s">
        <v>5369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211</v>
      </c>
      <c r="AU162" s="253" t="s">
        <v>82</v>
      </c>
      <c r="AV162" s="13" t="s">
        <v>80</v>
      </c>
      <c r="AW162" s="13" t="s">
        <v>30</v>
      </c>
      <c r="AX162" s="13" t="s">
        <v>73</v>
      </c>
      <c r="AY162" s="253" t="s">
        <v>202</v>
      </c>
    </row>
    <row r="163" s="14" customFormat="1">
      <c r="A163" s="14"/>
      <c r="B163" s="254"/>
      <c r="C163" s="255"/>
      <c r="D163" s="245" t="s">
        <v>211</v>
      </c>
      <c r="E163" s="256" t="s">
        <v>1</v>
      </c>
      <c r="F163" s="257" t="s">
        <v>5385</v>
      </c>
      <c r="G163" s="255"/>
      <c r="H163" s="258">
        <v>11.164999999999999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211</v>
      </c>
      <c r="AU163" s="264" t="s">
        <v>82</v>
      </c>
      <c r="AV163" s="14" t="s">
        <v>82</v>
      </c>
      <c r="AW163" s="14" t="s">
        <v>30</v>
      </c>
      <c r="AX163" s="14" t="s">
        <v>80</v>
      </c>
      <c r="AY163" s="264" t="s">
        <v>202</v>
      </c>
    </row>
    <row r="164" s="2" customFormat="1" ht="16.5" customHeight="1">
      <c r="A164" s="40"/>
      <c r="B164" s="41"/>
      <c r="C164" s="287" t="s">
        <v>274</v>
      </c>
      <c r="D164" s="287" t="s">
        <v>534</v>
      </c>
      <c r="E164" s="288" t="s">
        <v>5386</v>
      </c>
      <c r="F164" s="289" t="s">
        <v>5387</v>
      </c>
      <c r="G164" s="290" t="s">
        <v>207</v>
      </c>
      <c r="H164" s="291">
        <v>11.164999999999999</v>
      </c>
      <c r="I164" s="292"/>
      <c r="J164" s="293">
        <f>ROUND(I164*H164,2)</f>
        <v>0</v>
      </c>
      <c r="K164" s="289" t="s">
        <v>208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0.22</v>
      </c>
      <c r="R164" s="239">
        <f>Q164*H164</f>
        <v>2.4562999999999997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270</v>
      </c>
      <c r="AT164" s="241" t="s">
        <v>534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5388</v>
      </c>
    </row>
    <row r="165" s="2" customFormat="1" ht="16.5" customHeight="1">
      <c r="A165" s="40"/>
      <c r="B165" s="41"/>
      <c r="C165" s="230" t="s">
        <v>278</v>
      </c>
      <c r="D165" s="230" t="s">
        <v>204</v>
      </c>
      <c r="E165" s="231" t="s">
        <v>302</v>
      </c>
      <c r="F165" s="232" t="s">
        <v>303</v>
      </c>
      <c r="G165" s="233" t="s">
        <v>207</v>
      </c>
      <c r="H165" s="234">
        <v>19.760999999999999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5389</v>
      </c>
    </row>
    <row r="166" s="2" customFormat="1" ht="24.15" customHeight="1">
      <c r="A166" s="40"/>
      <c r="B166" s="41"/>
      <c r="C166" s="230" t="s">
        <v>284</v>
      </c>
      <c r="D166" s="230" t="s">
        <v>204</v>
      </c>
      <c r="E166" s="231" t="s">
        <v>2916</v>
      </c>
      <c r="F166" s="232" t="s">
        <v>2917</v>
      </c>
      <c r="G166" s="233" t="s">
        <v>254</v>
      </c>
      <c r="H166" s="234">
        <v>66.186999999999998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5390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5372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5391</v>
      </c>
      <c r="G168" s="255"/>
      <c r="H168" s="258">
        <v>8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5365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5392</v>
      </c>
      <c r="G170" s="255"/>
      <c r="H170" s="258">
        <v>9.2400000000000002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5367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5393</v>
      </c>
      <c r="G172" s="255"/>
      <c r="H172" s="258">
        <v>26.617000000000001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5369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5394</v>
      </c>
      <c r="G174" s="255"/>
      <c r="H174" s="258">
        <v>22.329999999999998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5" customFormat="1">
      <c r="A175" s="15"/>
      <c r="B175" s="265"/>
      <c r="C175" s="266"/>
      <c r="D175" s="245" t="s">
        <v>211</v>
      </c>
      <c r="E175" s="267" t="s">
        <v>1</v>
      </c>
      <c r="F175" s="268" t="s">
        <v>222</v>
      </c>
      <c r="G175" s="266"/>
      <c r="H175" s="269">
        <v>66.186999999999998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211</v>
      </c>
      <c r="AU175" s="275" t="s">
        <v>82</v>
      </c>
      <c r="AV175" s="15" t="s">
        <v>209</v>
      </c>
      <c r="AW175" s="15" t="s">
        <v>30</v>
      </c>
      <c r="AX175" s="15" t="s">
        <v>80</v>
      </c>
      <c r="AY175" s="275" t="s">
        <v>202</v>
      </c>
    </row>
    <row r="176" s="12" customFormat="1" ht="22.8" customHeight="1">
      <c r="A176" s="12"/>
      <c r="B176" s="214"/>
      <c r="C176" s="215"/>
      <c r="D176" s="216" t="s">
        <v>72</v>
      </c>
      <c r="E176" s="228" t="s">
        <v>82</v>
      </c>
      <c r="F176" s="228" t="s">
        <v>306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SUM(P177:P193)</f>
        <v>0</v>
      </c>
      <c r="Q176" s="222"/>
      <c r="R176" s="223">
        <f>SUM(R177:R193)</f>
        <v>18.969930610639999</v>
      </c>
      <c r="S176" s="222"/>
      <c r="T176" s="224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80</v>
      </c>
      <c r="AT176" s="226" t="s">
        <v>72</v>
      </c>
      <c r="AU176" s="226" t="s">
        <v>80</v>
      </c>
      <c r="AY176" s="225" t="s">
        <v>202</v>
      </c>
      <c r="BK176" s="227">
        <f>SUM(BK177:BK193)</f>
        <v>0</v>
      </c>
    </row>
    <row r="177" s="2" customFormat="1" ht="24.15" customHeight="1">
      <c r="A177" s="40"/>
      <c r="B177" s="41"/>
      <c r="C177" s="230" t="s">
        <v>294</v>
      </c>
      <c r="D177" s="230" t="s">
        <v>204</v>
      </c>
      <c r="E177" s="231" t="s">
        <v>5395</v>
      </c>
      <c r="F177" s="232" t="s">
        <v>5396</v>
      </c>
      <c r="G177" s="233" t="s">
        <v>254</v>
      </c>
      <c r="H177" s="234">
        <v>17.25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9.8999999999999994E-05</v>
      </c>
      <c r="R177" s="239">
        <f>Q177*H177</f>
        <v>0.0017077499999999999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5397</v>
      </c>
    </row>
    <row r="178" s="13" customFormat="1">
      <c r="A178" s="13"/>
      <c r="B178" s="243"/>
      <c r="C178" s="244"/>
      <c r="D178" s="245" t="s">
        <v>211</v>
      </c>
      <c r="E178" s="246" t="s">
        <v>1</v>
      </c>
      <c r="F178" s="247" t="s">
        <v>5365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211</v>
      </c>
      <c r="AU178" s="253" t="s">
        <v>82</v>
      </c>
      <c r="AV178" s="13" t="s">
        <v>80</v>
      </c>
      <c r="AW178" s="13" t="s">
        <v>30</v>
      </c>
      <c r="AX178" s="13" t="s">
        <v>73</v>
      </c>
      <c r="AY178" s="253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5398</v>
      </c>
      <c r="G179" s="255"/>
      <c r="H179" s="258">
        <v>13.859999999999999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3" customFormat="1">
      <c r="A180" s="13"/>
      <c r="B180" s="243"/>
      <c r="C180" s="244"/>
      <c r="D180" s="245" t="s">
        <v>211</v>
      </c>
      <c r="E180" s="246" t="s">
        <v>1</v>
      </c>
      <c r="F180" s="247" t="s">
        <v>5399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211</v>
      </c>
      <c r="AU180" s="253" t="s">
        <v>82</v>
      </c>
      <c r="AV180" s="13" t="s">
        <v>80</v>
      </c>
      <c r="AW180" s="13" t="s">
        <v>30</v>
      </c>
      <c r="AX180" s="13" t="s">
        <v>73</v>
      </c>
      <c r="AY180" s="253" t="s">
        <v>202</v>
      </c>
    </row>
    <row r="181" s="14" customFormat="1">
      <c r="A181" s="14"/>
      <c r="B181" s="254"/>
      <c r="C181" s="255"/>
      <c r="D181" s="245" t="s">
        <v>211</v>
      </c>
      <c r="E181" s="256" t="s">
        <v>1</v>
      </c>
      <c r="F181" s="257" t="s">
        <v>5400</v>
      </c>
      <c r="G181" s="255"/>
      <c r="H181" s="258">
        <v>2.3399999999999999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211</v>
      </c>
      <c r="AU181" s="264" t="s">
        <v>82</v>
      </c>
      <c r="AV181" s="14" t="s">
        <v>82</v>
      </c>
      <c r="AW181" s="14" t="s">
        <v>30</v>
      </c>
      <c r="AX181" s="14" t="s">
        <v>73</v>
      </c>
      <c r="AY181" s="264" t="s">
        <v>202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5401</v>
      </c>
      <c r="G182" s="255"/>
      <c r="H182" s="258">
        <v>1.05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73</v>
      </c>
      <c r="AY182" s="264" t="s">
        <v>202</v>
      </c>
    </row>
    <row r="183" s="15" customFormat="1">
      <c r="A183" s="15"/>
      <c r="B183" s="265"/>
      <c r="C183" s="266"/>
      <c r="D183" s="245" t="s">
        <v>211</v>
      </c>
      <c r="E183" s="267" t="s">
        <v>1</v>
      </c>
      <c r="F183" s="268" t="s">
        <v>222</v>
      </c>
      <c r="G183" s="266"/>
      <c r="H183" s="269">
        <v>17.25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211</v>
      </c>
      <c r="AU183" s="275" t="s">
        <v>82</v>
      </c>
      <c r="AV183" s="15" t="s">
        <v>209</v>
      </c>
      <c r="AW183" s="15" t="s">
        <v>30</v>
      </c>
      <c r="AX183" s="15" t="s">
        <v>80</v>
      </c>
      <c r="AY183" s="275" t="s">
        <v>202</v>
      </c>
    </row>
    <row r="184" s="2" customFormat="1" ht="24.15" customHeight="1">
      <c r="A184" s="40"/>
      <c r="B184" s="41"/>
      <c r="C184" s="287" t="s">
        <v>301</v>
      </c>
      <c r="D184" s="287" t="s">
        <v>534</v>
      </c>
      <c r="E184" s="288" t="s">
        <v>5402</v>
      </c>
      <c r="F184" s="289" t="s">
        <v>5403</v>
      </c>
      <c r="G184" s="290" t="s">
        <v>254</v>
      </c>
      <c r="H184" s="291">
        <v>20.433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0.00029999999999999997</v>
      </c>
      <c r="R184" s="239">
        <f>Q184*H184</f>
        <v>0.0061298999999999998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5404</v>
      </c>
    </row>
    <row r="185" s="14" customFormat="1">
      <c r="A185" s="14"/>
      <c r="B185" s="254"/>
      <c r="C185" s="255"/>
      <c r="D185" s="245" t="s">
        <v>211</v>
      </c>
      <c r="E185" s="256" t="s">
        <v>1</v>
      </c>
      <c r="F185" s="257" t="s">
        <v>5405</v>
      </c>
      <c r="G185" s="255"/>
      <c r="H185" s="258">
        <v>20.433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211</v>
      </c>
      <c r="AU185" s="264" t="s">
        <v>82</v>
      </c>
      <c r="AV185" s="14" t="s">
        <v>82</v>
      </c>
      <c r="AW185" s="14" t="s">
        <v>30</v>
      </c>
      <c r="AX185" s="14" t="s">
        <v>80</v>
      </c>
      <c r="AY185" s="264" t="s">
        <v>202</v>
      </c>
    </row>
    <row r="186" s="2" customFormat="1" ht="16.5" customHeight="1">
      <c r="A186" s="40"/>
      <c r="B186" s="41"/>
      <c r="C186" s="230" t="s">
        <v>307</v>
      </c>
      <c r="D186" s="230" t="s">
        <v>204</v>
      </c>
      <c r="E186" s="231" t="s">
        <v>5406</v>
      </c>
      <c r="F186" s="232" t="s">
        <v>5407</v>
      </c>
      <c r="G186" s="233" t="s">
        <v>207</v>
      </c>
      <c r="H186" s="234">
        <v>0.80000000000000004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2.3010222040000001</v>
      </c>
      <c r="R186" s="239">
        <f>Q186*H186</f>
        <v>1.8408177632000002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5408</v>
      </c>
    </row>
    <row r="187" s="13" customFormat="1">
      <c r="A187" s="13"/>
      <c r="B187" s="243"/>
      <c r="C187" s="244"/>
      <c r="D187" s="245" t="s">
        <v>211</v>
      </c>
      <c r="E187" s="246" t="s">
        <v>1</v>
      </c>
      <c r="F187" s="247" t="s">
        <v>5409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211</v>
      </c>
      <c r="AU187" s="253" t="s">
        <v>82</v>
      </c>
      <c r="AV187" s="13" t="s">
        <v>80</v>
      </c>
      <c r="AW187" s="13" t="s">
        <v>30</v>
      </c>
      <c r="AX187" s="13" t="s">
        <v>73</v>
      </c>
      <c r="AY187" s="253" t="s">
        <v>202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5410</v>
      </c>
      <c r="G188" s="255"/>
      <c r="H188" s="258">
        <v>0.80000000000000004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80</v>
      </c>
      <c r="AY188" s="264" t="s">
        <v>202</v>
      </c>
    </row>
    <row r="189" s="2" customFormat="1" ht="33" customHeight="1">
      <c r="A189" s="40"/>
      <c r="B189" s="41"/>
      <c r="C189" s="230" t="s">
        <v>8</v>
      </c>
      <c r="D189" s="230" t="s">
        <v>204</v>
      </c>
      <c r="E189" s="231" t="s">
        <v>5411</v>
      </c>
      <c r="F189" s="232" t="s">
        <v>5412</v>
      </c>
      <c r="G189" s="233" t="s">
        <v>254</v>
      </c>
      <c r="H189" s="234">
        <v>32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0.51808940000000003</v>
      </c>
      <c r="R189" s="239">
        <f>Q189*H189</f>
        <v>16.578860800000001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5413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5414</v>
      </c>
      <c r="G190" s="255"/>
      <c r="H190" s="258">
        <v>32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80</v>
      </c>
      <c r="AY190" s="264" t="s">
        <v>202</v>
      </c>
    </row>
    <row r="191" s="2" customFormat="1" ht="24.15" customHeight="1">
      <c r="A191" s="40"/>
      <c r="B191" s="41"/>
      <c r="C191" s="230" t="s">
        <v>317</v>
      </c>
      <c r="D191" s="230" t="s">
        <v>204</v>
      </c>
      <c r="E191" s="231" t="s">
        <v>356</v>
      </c>
      <c r="F191" s="232" t="s">
        <v>357</v>
      </c>
      <c r="G191" s="233" t="s">
        <v>297</v>
      </c>
      <c r="H191" s="234">
        <v>0.51200000000000001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1.05940312</v>
      </c>
      <c r="R191" s="239">
        <f>Q191*H191</f>
        <v>0.54241439743999997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5415</v>
      </c>
    </row>
    <row r="192" s="13" customFormat="1">
      <c r="A192" s="13"/>
      <c r="B192" s="243"/>
      <c r="C192" s="244"/>
      <c r="D192" s="245" t="s">
        <v>211</v>
      </c>
      <c r="E192" s="246" t="s">
        <v>1</v>
      </c>
      <c r="F192" s="247" t="s">
        <v>5416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211</v>
      </c>
      <c r="AU192" s="253" t="s">
        <v>82</v>
      </c>
      <c r="AV192" s="13" t="s">
        <v>80</v>
      </c>
      <c r="AW192" s="13" t="s">
        <v>30</v>
      </c>
      <c r="AX192" s="13" t="s">
        <v>73</v>
      </c>
      <c r="AY192" s="253" t="s">
        <v>202</v>
      </c>
    </row>
    <row r="193" s="14" customFormat="1">
      <c r="A193" s="14"/>
      <c r="B193" s="254"/>
      <c r="C193" s="255"/>
      <c r="D193" s="245" t="s">
        <v>211</v>
      </c>
      <c r="E193" s="256" t="s">
        <v>1</v>
      </c>
      <c r="F193" s="257" t="s">
        <v>5417</v>
      </c>
      <c r="G193" s="255"/>
      <c r="H193" s="258">
        <v>0.51200000000000001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211</v>
      </c>
      <c r="AU193" s="264" t="s">
        <v>82</v>
      </c>
      <c r="AV193" s="14" t="s">
        <v>82</v>
      </c>
      <c r="AW193" s="14" t="s">
        <v>30</v>
      </c>
      <c r="AX193" s="14" t="s">
        <v>80</v>
      </c>
      <c r="AY193" s="264" t="s">
        <v>202</v>
      </c>
    </row>
    <row r="194" s="12" customFormat="1" ht="22.8" customHeight="1">
      <c r="A194" s="12"/>
      <c r="B194" s="214"/>
      <c r="C194" s="215"/>
      <c r="D194" s="216" t="s">
        <v>72</v>
      </c>
      <c r="E194" s="228" t="s">
        <v>251</v>
      </c>
      <c r="F194" s="228" t="s">
        <v>5418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SUM(P195:P211)</f>
        <v>0</v>
      </c>
      <c r="Q194" s="222"/>
      <c r="R194" s="223">
        <f>SUM(R195:R211)</f>
        <v>5.6646887399999999</v>
      </c>
      <c r="S194" s="222"/>
      <c r="T194" s="224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80</v>
      </c>
      <c r="AT194" s="226" t="s">
        <v>72</v>
      </c>
      <c r="AU194" s="226" t="s">
        <v>80</v>
      </c>
      <c r="AY194" s="225" t="s">
        <v>202</v>
      </c>
      <c r="BK194" s="227">
        <f>SUM(BK195:BK211)</f>
        <v>0</v>
      </c>
    </row>
    <row r="195" s="2" customFormat="1" ht="24.15" customHeight="1">
      <c r="A195" s="40"/>
      <c r="B195" s="41"/>
      <c r="C195" s="230" t="s">
        <v>325</v>
      </c>
      <c r="D195" s="230" t="s">
        <v>204</v>
      </c>
      <c r="E195" s="231" t="s">
        <v>5419</v>
      </c>
      <c r="F195" s="232" t="s">
        <v>5420</v>
      </c>
      <c r="G195" s="233" t="s">
        <v>254</v>
      </c>
      <c r="H195" s="234">
        <v>26.617000000000001</v>
      </c>
      <c r="I195" s="235"/>
      <c r="J195" s="236">
        <f>ROUND(I195*H195,2)</f>
        <v>0</v>
      </c>
      <c r="K195" s="232" t="s">
        <v>208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209</v>
      </c>
      <c r="AT195" s="241" t="s">
        <v>204</v>
      </c>
      <c r="AU195" s="241" t="s">
        <v>82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5421</v>
      </c>
    </row>
    <row r="196" s="2" customFormat="1" ht="21.75" customHeight="1">
      <c r="A196" s="40"/>
      <c r="B196" s="41"/>
      <c r="C196" s="230" t="s">
        <v>332</v>
      </c>
      <c r="D196" s="230" t="s">
        <v>204</v>
      </c>
      <c r="E196" s="231" t="s">
        <v>5422</v>
      </c>
      <c r="F196" s="232" t="s">
        <v>5423</v>
      </c>
      <c r="G196" s="233" t="s">
        <v>254</v>
      </c>
      <c r="H196" s="234">
        <v>26.617000000000001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5424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5425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5426</v>
      </c>
      <c r="G198" s="255"/>
      <c r="H198" s="258">
        <v>3.71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5427</v>
      </c>
      <c r="G199" s="255"/>
      <c r="H199" s="258">
        <v>5.4669999999999996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5428</v>
      </c>
      <c r="G200" s="255"/>
      <c r="H200" s="258">
        <v>4.7199999999999998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5429</v>
      </c>
      <c r="G201" s="255"/>
      <c r="H201" s="258">
        <v>12.720000000000001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73</v>
      </c>
      <c r="AY201" s="264" t="s">
        <v>202</v>
      </c>
    </row>
    <row r="202" s="15" customFormat="1">
      <c r="A202" s="15"/>
      <c r="B202" s="265"/>
      <c r="C202" s="266"/>
      <c r="D202" s="245" t="s">
        <v>211</v>
      </c>
      <c r="E202" s="267" t="s">
        <v>1</v>
      </c>
      <c r="F202" s="268" t="s">
        <v>222</v>
      </c>
      <c r="G202" s="266"/>
      <c r="H202" s="269">
        <v>26.616999999999997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211</v>
      </c>
      <c r="AU202" s="275" t="s">
        <v>82</v>
      </c>
      <c r="AV202" s="15" t="s">
        <v>209</v>
      </c>
      <c r="AW202" s="15" t="s">
        <v>30</v>
      </c>
      <c r="AX202" s="15" t="s">
        <v>80</v>
      </c>
      <c r="AY202" s="275" t="s">
        <v>202</v>
      </c>
    </row>
    <row r="203" s="2" customFormat="1" ht="24.15" customHeight="1">
      <c r="A203" s="40"/>
      <c r="B203" s="41"/>
      <c r="C203" s="230" t="s">
        <v>336</v>
      </c>
      <c r="D203" s="230" t="s">
        <v>204</v>
      </c>
      <c r="E203" s="231" t="s">
        <v>5430</v>
      </c>
      <c r="F203" s="232" t="s">
        <v>5431</v>
      </c>
      <c r="G203" s="233" t="s">
        <v>254</v>
      </c>
      <c r="H203" s="234">
        <v>26.617000000000001</v>
      </c>
      <c r="I203" s="235"/>
      <c r="J203" s="236">
        <f>ROUND(I203*H203,2)</f>
        <v>0</v>
      </c>
      <c r="K203" s="232" t="s">
        <v>208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0.089219999999999994</v>
      </c>
      <c r="R203" s="239">
        <f>Q203*H203</f>
        <v>2.3747687399999999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209</v>
      </c>
      <c r="AT203" s="241" t="s">
        <v>204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209</v>
      </c>
      <c r="BM203" s="241" t="s">
        <v>5432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5425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5426</v>
      </c>
      <c r="G205" s="255"/>
      <c r="H205" s="258">
        <v>3.71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5427</v>
      </c>
      <c r="G206" s="255"/>
      <c r="H206" s="258">
        <v>5.4669999999999996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5428</v>
      </c>
      <c r="G207" s="255"/>
      <c r="H207" s="258">
        <v>4.7199999999999998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4" customFormat="1">
      <c r="A208" s="14"/>
      <c r="B208" s="254"/>
      <c r="C208" s="255"/>
      <c r="D208" s="245" t="s">
        <v>211</v>
      </c>
      <c r="E208" s="256" t="s">
        <v>1</v>
      </c>
      <c r="F208" s="257" t="s">
        <v>5429</v>
      </c>
      <c r="G208" s="255"/>
      <c r="H208" s="258">
        <v>12.720000000000001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211</v>
      </c>
      <c r="AU208" s="264" t="s">
        <v>82</v>
      </c>
      <c r="AV208" s="14" t="s">
        <v>82</v>
      </c>
      <c r="AW208" s="14" t="s">
        <v>30</v>
      </c>
      <c r="AX208" s="14" t="s">
        <v>73</v>
      </c>
      <c r="AY208" s="264" t="s">
        <v>202</v>
      </c>
    </row>
    <row r="209" s="15" customFormat="1">
      <c r="A209" s="15"/>
      <c r="B209" s="265"/>
      <c r="C209" s="266"/>
      <c r="D209" s="245" t="s">
        <v>211</v>
      </c>
      <c r="E209" s="267" t="s">
        <v>1</v>
      </c>
      <c r="F209" s="268" t="s">
        <v>222</v>
      </c>
      <c r="G209" s="266"/>
      <c r="H209" s="269">
        <v>26.616999999999997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211</v>
      </c>
      <c r="AU209" s="275" t="s">
        <v>82</v>
      </c>
      <c r="AV209" s="15" t="s">
        <v>209</v>
      </c>
      <c r="AW209" s="15" t="s">
        <v>30</v>
      </c>
      <c r="AX209" s="15" t="s">
        <v>80</v>
      </c>
      <c r="AY209" s="275" t="s">
        <v>202</v>
      </c>
    </row>
    <row r="210" s="2" customFormat="1" ht="21.75" customHeight="1">
      <c r="A210" s="40"/>
      <c r="B210" s="41"/>
      <c r="C210" s="287" t="s">
        <v>341</v>
      </c>
      <c r="D210" s="287" t="s">
        <v>534</v>
      </c>
      <c r="E210" s="288" t="s">
        <v>5433</v>
      </c>
      <c r="F210" s="289" t="s">
        <v>5434</v>
      </c>
      <c r="G210" s="290" t="s">
        <v>254</v>
      </c>
      <c r="H210" s="291">
        <v>27.416</v>
      </c>
      <c r="I210" s="292"/>
      <c r="J210" s="293">
        <f>ROUND(I210*H210,2)</f>
        <v>0</v>
      </c>
      <c r="K210" s="289" t="s">
        <v>208</v>
      </c>
      <c r="L210" s="294"/>
      <c r="M210" s="295" t="s">
        <v>1</v>
      </c>
      <c r="N210" s="296" t="s">
        <v>38</v>
      </c>
      <c r="O210" s="93"/>
      <c r="P210" s="239">
        <f>O210*H210</f>
        <v>0</v>
      </c>
      <c r="Q210" s="239">
        <v>0.12</v>
      </c>
      <c r="R210" s="239">
        <f>Q210*H210</f>
        <v>3.28992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270</v>
      </c>
      <c r="AT210" s="241" t="s">
        <v>534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5435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5436</v>
      </c>
      <c r="G211" s="255"/>
      <c r="H211" s="258">
        <v>27.416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258</v>
      </c>
      <c r="F212" s="228" t="s">
        <v>705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SUM(P213:P215)</f>
        <v>0</v>
      </c>
      <c r="Q212" s="222"/>
      <c r="R212" s="223">
        <f>SUM(R213:R215)</f>
        <v>2.5465440000000004</v>
      </c>
      <c r="S212" s="222"/>
      <c r="T212" s="224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80</v>
      </c>
      <c r="AT212" s="226" t="s">
        <v>72</v>
      </c>
      <c r="AU212" s="226" t="s">
        <v>80</v>
      </c>
      <c r="AY212" s="225" t="s">
        <v>202</v>
      </c>
      <c r="BK212" s="227">
        <f>SUM(BK213:BK215)</f>
        <v>0</v>
      </c>
    </row>
    <row r="213" s="2" customFormat="1" ht="21.75" customHeight="1">
      <c r="A213" s="40"/>
      <c r="B213" s="41"/>
      <c r="C213" s="230" t="s">
        <v>7</v>
      </c>
      <c r="D213" s="230" t="s">
        <v>204</v>
      </c>
      <c r="E213" s="231" t="s">
        <v>5437</v>
      </c>
      <c r="F213" s="232" t="s">
        <v>5438</v>
      </c>
      <c r="G213" s="233" t="s">
        <v>254</v>
      </c>
      <c r="H213" s="234">
        <v>9.2400000000000002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0.27560000000000001</v>
      </c>
      <c r="R213" s="239">
        <f>Q213*H213</f>
        <v>2.5465440000000004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5439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5365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5392</v>
      </c>
      <c r="G215" s="255"/>
      <c r="H215" s="258">
        <v>9.2400000000000002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12" customFormat="1" ht="22.8" customHeight="1">
      <c r="A216" s="12"/>
      <c r="B216" s="214"/>
      <c r="C216" s="215"/>
      <c r="D216" s="216" t="s">
        <v>72</v>
      </c>
      <c r="E216" s="228" t="s">
        <v>274</v>
      </c>
      <c r="F216" s="228" t="s">
        <v>1088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SUM(P217:P225)</f>
        <v>0</v>
      </c>
      <c r="Q216" s="222"/>
      <c r="R216" s="223">
        <f>SUM(R217:R225)</f>
        <v>4.3486708599999995</v>
      </c>
      <c r="S216" s="222"/>
      <c r="T216" s="224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80</v>
      </c>
      <c r="AY216" s="225" t="s">
        <v>202</v>
      </c>
      <c r="BK216" s="227">
        <f>SUM(BK217:BK225)</f>
        <v>0</v>
      </c>
    </row>
    <row r="217" s="2" customFormat="1" ht="16.5" customHeight="1">
      <c r="A217" s="40"/>
      <c r="B217" s="41"/>
      <c r="C217" s="230" t="s">
        <v>355</v>
      </c>
      <c r="D217" s="230" t="s">
        <v>204</v>
      </c>
      <c r="E217" s="231" t="s">
        <v>5440</v>
      </c>
      <c r="F217" s="232" t="s">
        <v>5441</v>
      </c>
      <c r="G217" s="233" t="s">
        <v>844</v>
      </c>
      <c r="H217" s="234">
        <v>16.600000000000001</v>
      </c>
      <c r="I217" s="235"/>
      <c r="J217" s="236">
        <f>ROUND(I217*H217,2)</f>
        <v>0</v>
      </c>
      <c r="K217" s="232" t="s">
        <v>1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5442</v>
      </c>
    </row>
    <row r="218" s="13" customFormat="1">
      <c r="A218" s="13"/>
      <c r="B218" s="243"/>
      <c r="C218" s="244"/>
      <c r="D218" s="245" t="s">
        <v>211</v>
      </c>
      <c r="E218" s="246" t="s">
        <v>1</v>
      </c>
      <c r="F218" s="247" t="s">
        <v>5365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211</v>
      </c>
      <c r="AU218" s="253" t="s">
        <v>82</v>
      </c>
      <c r="AV218" s="13" t="s">
        <v>80</v>
      </c>
      <c r="AW218" s="13" t="s">
        <v>30</v>
      </c>
      <c r="AX218" s="13" t="s">
        <v>73</v>
      </c>
      <c r="AY218" s="253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5443</v>
      </c>
      <c r="G219" s="255"/>
      <c r="H219" s="258">
        <v>16.600000000000001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2" customFormat="1" ht="24.15" customHeight="1">
      <c r="A220" s="40"/>
      <c r="B220" s="41"/>
      <c r="C220" s="230" t="s">
        <v>363</v>
      </c>
      <c r="D220" s="230" t="s">
        <v>204</v>
      </c>
      <c r="E220" s="231" t="s">
        <v>5444</v>
      </c>
      <c r="F220" s="232" t="s">
        <v>5445</v>
      </c>
      <c r="G220" s="233" t="s">
        <v>844</v>
      </c>
      <c r="H220" s="234">
        <v>33.710000000000001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0.10094599999999999</v>
      </c>
      <c r="R220" s="239">
        <f>Q220*H220</f>
        <v>3.40288966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82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5446</v>
      </c>
    </row>
    <row r="221" s="13" customFormat="1">
      <c r="A221" s="13"/>
      <c r="B221" s="243"/>
      <c r="C221" s="244"/>
      <c r="D221" s="245" t="s">
        <v>211</v>
      </c>
      <c r="E221" s="246" t="s">
        <v>1</v>
      </c>
      <c r="F221" s="247" t="s">
        <v>5425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211</v>
      </c>
      <c r="AU221" s="253" t="s">
        <v>82</v>
      </c>
      <c r="AV221" s="13" t="s">
        <v>80</v>
      </c>
      <c r="AW221" s="13" t="s">
        <v>30</v>
      </c>
      <c r="AX221" s="13" t="s">
        <v>73</v>
      </c>
      <c r="AY221" s="253" t="s">
        <v>202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5447</v>
      </c>
      <c r="G222" s="255"/>
      <c r="H222" s="258">
        <v>33.710000000000001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80</v>
      </c>
      <c r="AY222" s="264" t="s">
        <v>202</v>
      </c>
    </row>
    <row r="223" s="2" customFormat="1" ht="16.5" customHeight="1">
      <c r="A223" s="40"/>
      <c r="B223" s="41"/>
      <c r="C223" s="287" t="s">
        <v>375</v>
      </c>
      <c r="D223" s="287" t="s">
        <v>534</v>
      </c>
      <c r="E223" s="288" t="s">
        <v>5448</v>
      </c>
      <c r="F223" s="289" t="s">
        <v>5449</v>
      </c>
      <c r="G223" s="290" t="s">
        <v>844</v>
      </c>
      <c r="H223" s="291">
        <v>33.710000000000001</v>
      </c>
      <c r="I223" s="292"/>
      <c r="J223" s="293">
        <f>ROUND(I223*H223,2)</f>
        <v>0</v>
      </c>
      <c r="K223" s="289" t="s">
        <v>208</v>
      </c>
      <c r="L223" s="294"/>
      <c r="M223" s="295" t="s">
        <v>1</v>
      </c>
      <c r="N223" s="296" t="s">
        <v>38</v>
      </c>
      <c r="O223" s="93"/>
      <c r="P223" s="239">
        <f>O223*H223</f>
        <v>0</v>
      </c>
      <c r="Q223" s="239">
        <v>0.028000000000000001</v>
      </c>
      <c r="R223" s="239">
        <f>Q223*H223</f>
        <v>0.94388000000000005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270</v>
      </c>
      <c r="AT223" s="241" t="s">
        <v>534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209</v>
      </c>
      <c r="BM223" s="241" t="s">
        <v>5450</v>
      </c>
    </row>
    <row r="224" s="2" customFormat="1" ht="24.15" customHeight="1">
      <c r="A224" s="40"/>
      <c r="B224" s="41"/>
      <c r="C224" s="230" t="s">
        <v>382</v>
      </c>
      <c r="D224" s="230" t="s">
        <v>204</v>
      </c>
      <c r="E224" s="231" t="s">
        <v>1410</v>
      </c>
      <c r="F224" s="232" t="s">
        <v>1411</v>
      </c>
      <c r="G224" s="233" t="s">
        <v>254</v>
      </c>
      <c r="H224" s="234">
        <v>54.32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3.4999999999999997E-05</v>
      </c>
      <c r="R224" s="239">
        <f>Q224*H224</f>
        <v>0.0019011999999999998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5451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5452</v>
      </c>
      <c r="G225" s="255"/>
      <c r="H225" s="258">
        <v>54.32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80</v>
      </c>
      <c r="AY225" s="264" t="s">
        <v>202</v>
      </c>
    </row>
    <row r="226" s="12" customFormat="1" ht="22.8" customHeight="1">
      <c r="A226" s="12"/>
      <c r="B226" s="214"/>
      <c r="C226" s="215"/>
      <c r="D226" s="216" t="s">
        <v>72</v>
      </c>
      <c r="E226" s="228" t="s">
        <v>1479</v>
      </c>
      <c r="F226" s="228" t="s">
        <v>1480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80</v>
      </c>
      <c r="AT226" s="226" t="s">
        <v>72</v>
      </c>
      <c r="AU226" s="226" t="s">
        <v>80</v>
      </c>
      <c r="AY226" s="225" t="s">
        <v>202</v>
      </c>
      <c r="BK226" s="227">
        <f>SUM(BK227:BK229)</f>
        <v>0</v>
      </c>
    </row>
    <row r="227" s="2" customFormat="1" ht="24.15" customHeight="1">
      <c r="A227" s="40"/>
      <c r="B227" s="41"/>
      <c r="C227" s="230" t="s">
        <v>390</v>
      </c>
      <c r="D227" s="230" t="s">
        <v>204</v>
      </c>
      <c r="E227" s="231" t="s">
        <v>5453</v>
      </c>
      <c r="F227" s="232" t="s">
        <v>5454</v>
      </c>
      <c r="G227" s="233" t="s">
        <v>297</v>
      </c>
      <c r="H227" s="234">
        <v>33.985999999999997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5455</v>
      </c>
    </row>
    <row r="228" s="2" customFormat="1" ht="24.15" customHeight="1">
      <c r="A228" s="40"/>
      <c r="B228" s="41"/>
      <c r="C228" s="230" t="s">
        <v>395</v>
      </c>
      <c r="D228" s="230" t="s">
        <v>204</v>
      </c>
      <c r="E228" s="231" t="s">
        <v>5456</v>
      </c>
      <c r="F228" s="232" t="s">
        <v>5457</v>
      </c>
      <c r="G228" s="233" t="s">
        <v>297</v>
      </c>
      <c r="H228" s="234">
        <v>8.9429999999999996</v>
      </c>
      <c r="I228" s="235"/>
      <c r="J228" s="236">
        <f>ROUND(I228*H228,2)</f>
        <v>0</v>
      </c>
      <c r="K228" s="232" t="s">
        <v>208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209</v>
      </c>
      <c r="AT228" s="241" t="s">
        <v>204</v>
      </c>
      <c r="AU228" s="241" t="s">
        <v>82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209</v>
      </c>
      <c r="BM228" s="241" t="s">
        <v>5458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5459</v>
      </c>
      <c r="G229" s="255"/>
      <c r="H229" s="258">
        <v>8.9429999999999996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12" customFormat="1" ht="25.92" customHeight="1">
      <c r="A230" s="12"/>
      <c r="B230" s="214"/>
      <c r="C230" s="215"/>
      <c r="D230" s="216" t="s">
        <v>72</v>
      </c>
      <c r="E230" s="217" t="s">
        <v>1485</v>
      </c>
      <c r="F230" s="217" t="s">
        <v>1486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P231</f>
        <v>0</v>
      </c>
      <c r="Q230" s="222"/>
      <c r="R230" s="223">
        <f>R231</f>
        <v>0.42450856125000003</v>
      </c>
      <c r="S230" s="222"/>
      <c r="T230" s="224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82</v>
      </c>
      <c r="AT230" s="226" t="s">
        <v>72</v>
      </c>
      <c r="AU230" s="226" t="s">
        <v>73</v>
      </c>
      <c r="AY230" s="225" t="s">
        <v>202</v>
      </c>
      <c r="BK230" s="227">
        <f>BK231</f>
        <v>0</v>
      </c>
    </row>
    <row r="231" s="12" customFormat="1" ht="22.8" customHeight="1">
      <c r="A231" s="12"/>
      <c r="B231" s="214"/>
      <c r="C231" s="215"/>
      <c r="D231" s="216" t="s">
        <v>72</v>
      </c>
      <c r="E231" s="228" t="s">
        <v>2367</v>
      </c>
      <c r="F231" s="228" t="s">
        <v>2368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SUM(P232:P274)</f>
        <v>0</v>
      </c>
      <c r="Q231" s="222"/>
      <c r="R231" s="223">
        <f>SUM(R232:R274)</f>
        <v>0.42450856125000003</v>
      </c>
      <c r="S231" s="222"/>
      <c r="T231" s="224">
        <f>SUM(T232:T274)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82</v>
      </c>
      <c r="AT231" s="226" t="s">
        <v>72</v>
      </c>
      <c r="AU231" s="226" t="s">
        <v>80</v>
      </c>
      <c r="AY231" s="225" t="s">
        <v>202</v>
      </c>
      <c r="BK231" s="227">
        <f>SUM(BK232:BK274)</f>
        <v>0</v>
      </c>
    </row>
    <row r="232" s="2" customFormat="1" ht="16.5" customHeight="1">
      <c r="A232" s="40"/>
      <c r="B232" s="41"/>
      <c r="C232" s="230" t="s">
        <v>399</v>
      </c>
      <c r="D232" s="230" t="s">
        <v>204</v>
      </c>
      <c r="E232" s="231" t="s">
        <v>3483</v>
      </c>
      <c r="F232" s="232" t="s">
        <v>5460</v>
      </c>
      <c r="G232" s="233" t="s">
        <v>2864</v>
      </c>
      <c r="H232" s="234">
        <v>1</v>
      </c>
      <c r="I232" s="235"/>
      <c r="J232" s="236">
        <f>ROUND(I232*H232,2)</f>
        <v>0</v>
      </c>
      <c r="K232" s="232" t="s">
        <v>5461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5462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5463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5464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5465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3" customFormat="1">
      <c r="A236" s="13"/>
      <c r="B236" s="243"/>
      <c r="C236" s="244"/>
      <c r="D236" s="245" t="s">
        <v>211</v>
      </c>
      <c r="E236" s="246" t="s">
        <v>1</v>
      </c>
      <c r="F236" s="247" t="s">
        <v>5466</v>
      </c>
      <c r="G236" s="244"/>
      <c r="H236" s="246" t="s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211</v>
      </c>
      <c r="AU236" s="253" t="s">
        <v>82</v>
      </c>
      <c r="AV236" s="13" t="s">
        <v>80</v>
      </c>
      <c r="AW236" s="13" t="s">
        <v>30</v>
      </c>
      <c r="AX236" s="13" t="s">
        <v>73</v>
      </c>
      <c r="AY236" s="253" t="s">
        <v>202</v>
      </c>
    </row>
    <row r="237" s="13" customFormat="1">
      <c r="A237" s="13"/>
      <c r="B237" s="243"/>
      <c r="C237" s="244"/>
      <c r="D237" s="245" t="s">
        <v>211</v>
      </c>
      <c r="E237" s="246" t="s">
        <v>1</v>
      </c>
      <c r="F237" s="247" t="s">
        <v>5467</v>
      </c>
      <c r="G237" s="244"/>
      <c r="H237" s="246" t="s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211</v>
      </c>
      <c r="AU237" s="253" t="s">
        <v>82</v>
      </c>
      <c r="AV237" s="13" t="s">
        <v>80</v>
      </c>
      <c r="AW237" s="13" t="s">
        <v>30</v>
      </c>
      <c r="AX237" s="13" t="s">
        <v>73</v>
      </c>
      <c r="AY237" s="253" t="s">
        <v>202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5468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3" customFormat="1">
      <c r="A239" s="13"/>
      <c r="B239" s="243"/>
      <c r="C239" s="244"/>
      <c r="D239" s="245" t="s">
        <v>211</v>
      </c>
      <c r="E239" s="246" t="s">
        <v>1</v>
      </c>
      <c r="F239" s="247" t="s">
        <v>5469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211</v>
      </c>
      <c r="AU239" s="253" t="s">
        <v>82</v>
      </c>
      <c r="AV239" s="13" t="s">
        <v>80</v>
      </c>
      <c r="AW239" s="13" t="s">
        <v>30</v>
      </c>
      <c r="AX239" s="13" t="s">
        <v>73</v>
      </c>
      <c r="AY239" s="253" t="s">
        <v>202</v>
      </c>
    </row>
    <row r="240" s="13" customFormat="1">
      <c r="A240" s="13"/>
      <c r="B240" s="243"/>
      <c r="C240" s="244"/>
      <c r="D240" s="245" t="s">
        <v>211</v>
      </c>
      <c r="E240" s="246" t="s">
        <v>1</v>
      </c>
      <c r="F240" s="247" t="s">
        <v>5470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211</v>
      </c>
      <c r="AU240" s="253" t="s">
        <v>82</v>
      </c>
      <c r="AV240" s="13" t="s">
        <v>80</v>
      </c>
      <c r="AW240" s="13" t="s">
        <v>30</v>
      </c>
      <c r="AX240" s="13" t="s">
        <v>73</v>
      </c>
      <c r="AY240" s="253" t="s">
        <v>202</v>
      </c>
    </row>
    <row r="241" s="13" customFormat="1">
      <c r="A241" s="13"/>
      <c r="B241" s="243"/>
      <c r="C241" s="244"/>
      <c r="D241" s="245" t="s">
        <v>211</v>
      </c>
      <c r="E241" s="246" t="s">
        <v>1</v>
      </c>
      <c r="F241" s="247" t="s">
        <v>5471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211</v>
      </c>
      <c r="AU241" s="253" t="s">
        <v>82</v>
      </c>
      <c r="AV241" s="13" t="s">
        <v>80</v>
      </c>
      <c r="AW241" s="13" t="s">
        <v>30</v>
      </c>
      <c r="AX241" s="13" t="s">
        <v>73</v>
      </c>
      <c r="AY241" s="253" t="s">
        <v>202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5472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3" customFormat="1">
      <c r="A243" s="13"/>
      <c r="B243" s="243"/>
      <c r="C243" s="244"/>
      <c r="D243" s="245" t="s">
        <v>211</v>
      </c>
      <c r="E243" s="246" t="s">
        <v>1</v>
      </c>
      <c r="F243" s="247" t="s">
        <v>5473</v>
      </c>
      <c r="G243" s="244"/>
      <c r="H243" s="246" t="s">
        <v>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211</v>
      </c>
      <c r="AU243" s="253" t="s">
        <v>82</v>
      </c>
      <c r="AV243" s="13" t="s">
        <v>80</v>
      </c>
      <c r="AW243" s="13" t="s">
        <v>30</v>
      </c>
      <c r="AX243" s="13" t="s">
        <v>73</v>
      </c>
      <c r="AY243" s="253" t="s">
        <v>202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5474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3" customFormat="1">
      <c r="A245" s="13"/>
      <c r="B245" s="243"/>
      <c r="C245" s="244"/>
      <c r="D245" s="245" t="s">
        <v>211</v>
      </c>
      <c r="E245" s="246" t="s">
        <v>1</v>
      </c>
      <c r="F245" s="247" t="s">
        <v>5475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211</v>
      </c>
      <c r="AU245" s="253" t="s">
        <v>82</v>
      </c>
      <c r="AV245" s="13" t="s">
        <v>80</v>
      </c>
      <c r="AW245" s="13" t="s">
        <v>30</v>
      </c>
      <c r="AX245" s="13" t="s">
        <v>73</v>
      </c>
      <c r="AY245" s="253" t="s">
        <v>202</v>
      </c>
    </row>
    <row r="246" s="13" customFormat="1">
      <c r="A246" s="13"/>
      <c r="B246" s="243"/>
      <c r="C246" s="244"/>
      <c r="D246" s="245" t="s">
        <v>211</v>
      </c>
      <c r="E246" s="246" t="s">
        <v>1</v>
      </c>
      <c r="F246" s="247" t="s">
        <v>5476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211</v>
      </c>
      <c r="AU246" s="253" t="s">
        <v>82</v>
      </c>
      <c r="AV246" s="13" t="s">
        <v>80</v>
      </c>
      <c r="AW246" s="13" t="s">
        <v>30</v>
      </c>
      <c r="AX246" s="13" t="s">
        <v>73</v>
      </c>
      <c r="AY246" s="253" t="s">
        <v>202</v>
      </c>
    </row>
    <row r="247" s="13" customFormat="1">
      <c r="A247" s="13"/>
      <c r="B247" s="243"/>
      <c r="C247" s="244"/>
      <c r="D247" s="245" t="s">
        <v>211</v>
      </c>
      <c r="E247" s="246" t="s">
        <v>1</v>
      </c>
      <c r="F247" s="247" t="s">
        <v>5477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211</v>
      </c>
      <c r="AU247" s="253" t="s">
        <v>82</v>
      </c>
      <c r="AV247" s="13" t="s">
        <v>80</v>
      </c>
      <c r="AW247" s="13" t="s">
        <v>30</v>
      </c>
      <c r="AX247" s="13" t="s">
        <v>73</v>
      </c>
      <c r="AY247" s="253" t="s">
        <v>202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5478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4" customFormat="1">
      <c r="A249" s="14"/>
      <c r="B249" s="254"/>
      <c r="C249" s="255"/>
      <c r="D249" s="245" t="s">
        <v>211</v>
      </c>
      <c r="E249" s="256" t="s">
        <v>1</v>
      </c>
      <c r="F249" s="257" t="s">
        <v>80</v>
      </c>
      <c r="G249" s="255"/>
      <c r="H249" s="258">
        <v>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211</v>
      </c>
      <c r="AU249" s="264" t="s">
        <v>82</v>
      </c>
      <c r="AV249" s="14" t="s">
        <v>82</v>
      </c>
      <c r="AW249" s="14" t="s">
        <v>30</v>
      </c>
      <c r="AX249" s="14" t="s">
        <v>80</v>
      </c>
      <c r="AY249" s="264" t="s">
        <v>202</v>
      </c>
    </row>
    <row r="250" s="2" customFormat="1" ht="24.15" customHeight="1">
      <c r="A250" s="40"/>
      <c r="B250" s="41"/>
      <c r="C250" s="230" t="s">
        <v>405</v>
      </c>
      <c r="D250" s="230" t="s">
        <v>204</v>
      </c>
      <c r="E250" s="231" t="s">
        <v>3487</v>
      </c>
      <c r="F250" s="232" t="s">
        <v>3488</v>
      </c>
      <c r="G250" s="233" t="s">
        <v>596</v>
      </c>
      <c r="H250" s="234">
        <v>144.59999999999999</v>
      </c>
      <c r="I250" s="235"/>
      <c r="J250" s="236">
        <f>ROUND(I250*H250,2)</f>
        <v>0</v>
      </c>
      <c r="K250" s="232" t="s">
        <v>208</v>
      </c>
      <c r="L250" s="46"/>
      <c r="M250" s="237" t="s">
        <v>1</v>
      </c>
      <c r="N250" s="238" t="s">
        <v>38</v>
      </c>
      <c r="O250" s="93"/>
      <c r="P250" s="239">
        <f>O250*H250</f>
        <v>0</v>
      </c>
      <c r="Q250" s="239">
        <v>5.1262499999999999E-05</v>
      </c>
      <c r="R250" s="239">
        <f>Q250*H250</f>
        <v>0.0074125574999999999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317</v>
      </c>
      <c r="AT250" s="241" t="s">
        <v>204</v>
      </c>
      <c r="AU250" s="241" t="s">
        <v>82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5479</v>
      </c>
    </row>
    <row r="251" s="13" customFormat="1">
      <c r="A251" s="13"/>
      <c r="B251" s="243"/>
      <c r="C251" s="244"/>
      <c r="D251" s="245" t="s">
        <v>211</v>
      </c>
      <c r="E251" s="246" t="s">
        <v>1</v>
      </c>
      <c r="F251" s="247" t="s">
        <v>5480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211</v>
      </c>
      <c r="AU251" s="253" t="s">
        <v>82</v>
      </c>
      <c r="AV251" s="13" t="s">
        <v>80</v>
      </c>
      <c r="AW251" s="13" t="s">
        <v>30</v>
      </c>
      <c r="AX251" s="13" t="s">
        <v>73</v>
      </c>
      <c r="AY251" s="253" t="s">
        <v>202</v>
      </c>
    </row>
    <row r="252" s="13" customFormat="1">
      <c r="A252" s="13"/>
      <c r="B252" s="243"/>
      <c r="C252" s="244"/>
      <c r="D252" s="245" t="s">
        <v>211</v>
      </c>
      <c r="E252" s="246" t="s">
        <v>1</v>
      </c>
      <c r="F252" s="247" t="s">
        <v>5481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211</v>
      </c>
      <c r="AU252" s="253" t="s">
        <v>82</v>
      </c>
      <c r="AV252" s="13" t="s">
        <v>80</v>
      </c>
      <c r="AW252" s="13" t="s">
        <v>30</v>
      </c>
      <c r="AX252" s="13" t="s">
        <v>73</v>
      </c>
      <c r="AY252" s="253" t="s">
        <v>202</v>
      </c>
    </row>
    <row r="253" s="13" customFormat="1">
      <c r="A253" s="13"/>
      <c r="B253" s="243"/>
      <c r="C253" s="244"/>
      <c r="D253" s="245" t="s">
        <v>211</v>
      </c>
      <c r="E253" s="246" t="s">
        <v>1</v>
      </c>
      <c r="F253" s="247" t="s">
        <v>5482</v>
      </c>
      <c r="G253" s="244"/>
      <c r="H253" s="246" t="s">
        <v>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211</v>
      </c>
      <c r="AU253" s="253" t="s">
        <v>82</v>
      </c>
      <c r="AV253" s="13" t="s">
        <v>80</v>
      </c>
      <c r="AW253" s="13" t="s">
        <v>30</v>
      </c>
      <c r="AX253" s="13" t="s">
        <v>73</v>
      </c>
      <c r="AY253" s="253" t="s">
        <v>202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5483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5484</v>
      </c>
      <c r="G255" s="255"/>
      <c r="H255" s="258">
        <v>99.400000000000006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3" customFormat="1">
      <c r="A256" s="13"/>
      <c r="B256" s="243"/>
      <c r="C256" s="244"/>
      <c r="D256" s="245" t="s">
        <v>211</v>
      </c>
      <c r="E256" s="246" t="s">
        <v>1</v>
      </c>
      <c r="F256" s="247" t="s">
        <v>5485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211</v>
      </c>
      <c r="AU256" s="253" t="s">
        <v>82</v>
      </c>
      <c r="AV256" s="13" t="s">
        <v>80</v>
      </c>
      <c r="AW256" s="13" t="s">
        <v>30</v>
      </c>
      <c r="AX256" s="13" t="s">
        <v>73</v>
      </c>
      <c r="AY256" s="253" t="s">
        <v>202</v>
      </c>
    </row>
    <row r="257" s="14" customFormat="1">
      <c r="A257" s="14"/>
      <c r="B257" s="254"/>
      <c r="C257" s="255"/>
      <c r="D257" s="245" t="s">
        <v>211</v>
      </c>
      <c r="E257" s="256" t="s">
        <v>1</v>
      </c>
      <c r="F257" s="257" t="s">
        <v>5486</v>
      </c>
      <c r="G257" s="255"/>
      <c r="H257" s="258">
        <v>45.200000000000003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211</v>
      </c>
      <c r="AU257" s="264" t="s">
        <v>82</v>
      </c>
      <c r="AV257" s="14" t="s">
        <v>82</v>
      </c>
      <c r="AW257" s="14" t="s">
        <v>30</v>
      </c>
      <c r="AX257" s="14" t="s">
        <v>73</v>
      </c>
      <c r="AY257" s="264" t="s">
        <v>202</v>
      </c>
    </row>
    <row r="258" s="15" customFormat="1">
      <c r="A258" s="15"/>
      <c r="B258" s="265"/>
      <c r="C258" s="266"/>
      <c r="D258" s="245" t="s">
        <v>211</v>
      </c>
      <c r="E258" s="267" t="s">
        <v>1</v>
      </c>
      <c r="F258" s="268" t="s">
        <v>222</v>
      </c>
      <c r="G258" s="266"/>
      <c r="H258" s="269">
        <v>144.60000000000002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211</v>
      </c>
      <c r="AU258" s="275" t="s">
        <v>82</v>
      </c>
      <c r="AV258" s="15" t="s">
        <v>209</v>
      </c>
      <c r="AW258" s="15" t="s">
        <v>30</v>
      </c>
      <c r="AX258" s="15" t="s">
        <v>80</v>
      </c>
      <c r="AY258" s="275" t="s">
        <v>202</v>
      </c>
    </row>
    <row r="259" s="2" customFormat="1" ht="21.75" customHeight="1">
      <c r="A259" s="40"/>
      <c r="B259" s="41"/>
      <c r="C259" s="287" t="s">
        <v>417</v>
      </c>
      <c r="D259" s="287" t="s">
        <v>534</v>
      </c>
      <c r="E259" s="288" t="s">
        <v>5487</v>
      </c>
      <c r="F259" s="289" t="s">
        <v>5488</v>
      </c>
      <c r="G259" s="290" t="s">
        <v>297</v>
      </c>
      <c r="H259" s="291">
        <v>0.159</v>
      </c>
      <c r="I259" s="292"/>
      <c r="J259" s="293">
        <f>ROUND(I259*H259,2)</f>
        <v>0</v>
      </c>
      <c r="K259" s="289" t="s">
        <v>208</v>
      </c>
      <c r="L259" s="294"/>
      <c r="M259" s="295" t="s">
        <v>1</v>
      </c>
      <c r="N259" s="296" t="s">
        <v>38</v>
      </c>
      <c r="O259" s="93"/>
      <c r="P259" s="239">
        <f>O259*H259</f>
        <v>0</v>
      </c>
      <c r="Q259" s="239">
        <v>1</v>
      </c>
      <c r="R259" s="239">
        <f>Q259*H259</f>
        <v>0.159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442</v>
      </c>
      <c r="AT259" s="241" t="s">
        <v>534</v>
      </c>
      <c r="AU259" s="241" t="s">
        <v>82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5489</v>
      </c>
    </row>
    <row r="260" s="2" customFormat="1">
      <c r="A260" s="40"/>
      <c r="B260" s="41"/>
      <c r="C260" s="42"/>
      <c r="D260" s="245" t="s">
        <v>586</v>
      </c>
      <c r="E260" s="42"/>
      <c r="F260" s="297" t="s">
        <v>5490</v>
      </c>
      <c r="G260" s="42"/>
      <c r="H260" s="42"/>
      <c r="I260" s="298"/>
      <c r="J260" s="42"/>
      <c r="K260" s="42"/>
      <c r="L260" s="46"/>
      <c r="M260" s="299"/>
      <c r="N260" s="300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586</v>
      </c>
      <c r="AU260" s="19" t="s">
        <v>82</v>
      </c>
    </row>
    <row r="261" s="14" customFormat="1">
      <c r="A261" s="14"/>
      <c r="B261" s="254"/>
      <c r="C261" s="255"/>
      <c r="D261" s="245" t="s">
        <v>211</v>
      </c>
      <c r="E261" s="256" t="s">
        <v>1</v>
      </c>
      <c r="F261" s="257" t="s">
        <v>5491</v>
      </c>
      <c r="G261" s="255"/>
      <c r="H261" s="258">
        <v>0.159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211</v>
      </c>
      <c r="AU261" s="264" t="s">
        <v>82</v>
      </c>
      <c r="AV261" s="14" t="s">
        <v>82</v>
      </c>
      <c r="AW261" s="14" t="s">
        <v>30</v>
      </c>
      <c r="AX261" s="14" t="s">
        <v>80</v>
      </c>
      <c r="AY261" s="264" t="s">
        <v>202</v>
      </c>
    </row>
    <row r="262" s="2" customFormat="1" ht="24.15" customHeight="1">
      <c r="A262" s="40"/>
      <c r="B262" s="41"/>
      <c r="C262" s="230" t="s">
        <v>426</v>
      </c>
      <c r="D262" s="230" t="s">
        <v>204</v>
      </c>
      <c r="E262" s="231" t="s">
        <v>2421</v>
      </c>
      <c r="F262" s="232" t="s">
        <v>2422</v>
      </c>
      <c r="G262" s="233" t="s">
        <v>596</v>
      </c>
      <c r="H262" s="234">
        <v>224.90000000000001</v>
      </c>
      <c r="I262" s="235"/>
      <c r="J262" s="236">
        <f>ROUND(I262*H262,2)</f>
        <v>0</v>
      </c>
      <c r="K262" s="232" t="s">
        <v>208</v>
      </c>
      <c r="L262" s="46"/>
      <c r="M262" s="237" t="s">
        <v>1</v>
      </c>
      <c r="N262" s="238" t="s">
        <v>38</v>
      </c>
      <c r="O262" s="93"/>
      <c r="P262" s="239">
        <f>O262*H262</f>
        <v>0</v>
      </c>
      <c r="Q262" s="239">
        <v>4.93375E-05</v>
      </c>
      <c r="R262" s="239">
        <f>Q262*H262</f>
        <v>0.01109600375</v>
      </c>
      <c r="S262" s="239">
        <v>0</v>
      </c>
      <c r="T262" s="24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317</v>
      </c>
      <c r="AT262" s="241" t="s">
        <v>204</v>
      </c>
      <c r="AU262" s="241" t="s">
        <v>82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317</v>
      </c>
      <c r="BM262" s="241" t="s">
        <v>5492</v>
      </c>
    </row>
    <row r="263" s="13" customFormat="1">
      <c r="A263" s="13"/>
      <c r="B263" s="243"/>
      <c r="C263" s="244"/>
      <c r="D263" s="245" t="s">
        <v>211</v>
      </c>
      <c r="E263" s="246" t="s">
        <v>1</v>
      </c>
      <c r="F263" s="247" t="s">
        <v>5480</v>
      </c>
      <c r="G263" s="244"/>
      <c r="H263" s="246" t="s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211</v>
      </c>
      <c r="AU263" s="253" t="s">
        <v>82</v>
      </c>
      <c r="AV263" s="13" t="s">
        <v>80</v>
      </c>
      <c r="AW263" s="13" t="s">
        <v>30</v>
      </c>
      <c r="AX263" s="13" t="s">
        <v>73</v>
      </c>
      <c r="AY263" s="253" t="s">
        <v>202</v>
      </c>
    </row>
    <row r="264" s="13" customFormat="1">
      <c r="A264" s="13"/>
      <c r="B264" s="243"/>
      <c r="C264" s="244"/>
      <c r="D264" s="245" t="s">
        <v>211</v>
      </c>
      <c r="E264" s="246" t="s">
        <v>1</v>
      </c>
      <c r="F264" s="247" t="s">
        <v>5481</v>
      </c>
      <c r="G264" s="244"/>
      <c r="H264" s="246" t="s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211</v>
      </c>
      <c r="AU264" s="253" t="s">
        <v>82</v>
      </c>
      <c r="AV264" s="13" t="s">
        <v>80</v>
      </c>
      <c r="AW264" s="13" t="s">
        <v>30</v>
      </c>
      <c r="AX264" s="13" t="s">
        <v>73</v>
      </c>
      <c r="AY264" s="253" t="s">
        <v>202</v>
      </c>
    </row>
    <row r="265" s="13" customFormat="1">
      <c r="A265" s="13"/>
      <c r="B265" s="243"/>
      <c r="C265" s="244"/>
      <c r="D265" s="245" t="s">
        <v>211</v>
      </c>
      <c r="E265" s="246" t="s">
        <v>1</v>
      </c>
      <c r="F265" s="247" t="s">
        <v>5482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211</v>
      </c>
      <c r="AU265" s="253" t="s">
        <v>82</v>
      </c>
      <c r="AV265" s="13" t="s">
        <v>80</v>
      </c>
      <c r="AW265" s="13" t="s">
        <v>30</v>
      </c>
      <c r="AX265" s="13" t="s">
        <v>73</v>
      </c>
      <c r="AY265" s="253" t="s">
        <v>202</v>
      </c>
    </row>
    <row r="266" s="13" customFormat="1">
      <c r="A266" s="13"/>
      <c r="B266" s="243"/>
      <c r="C266" s="244"/>
      <c r="D266" s="245" t="s">
        <v>211</v>
      </c>
      <c r="E266" s="246" t="s">
        <v>1</v>
      </c>
      <c r="F266" s="247" t="s">
        <v>5493</v>
      </c>
      <c r="G266" s="244"/>
      <c r="H266" s="246" t="s">
        <v>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211</v>
      </c>
      <c r="AU266" s="253" t="s">
        <v>82</v>
      </c>
      <c r="AV266" s="13" t="s">
        <v>80</v>
      </c>
      <c r="AW266" s="13" t="s">
        <v>30</v>
      </c>
      <c r="AX266" s="13" t="s">
        <v>73</v>
      </c>
      <c r="AY266" s="253" t="s">
        <v>202</v>
      </c>
    </row>
    <row r="267" s="14" customFormat="1">
      <c r="A267" s="14"/>
      <c r="B267" s="254"/>
      <c r="C267" s="255"/>
      <c r="D267" s="245" t="s">
        <v>211</v>
      </c>
      <c r="E267" s="256" t="s">
        <v>1</v>
      </c>
      <c r="F267" s="257" t="s">
        <v>5494</v>
      </c>
      <c r="G267" s="255"/>
      <c r="H267" s="258">
        <v>150.40000000000001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211</v>
      </c>
      <c r="AU267" s="264" t="s">
        <v>82</v>
      </c>
      <c r="AV267" s="14" t="s">
        <v>82</v>
      </c>
      <c r="AW267" s="14" t="s">
        <v>30</v>
      </c>
      <c r="AX267" s="14" t="s">
        <v>73</v>
      </c>
      <c r="AY267" s="264" t="s">
        <v>202</v>
      </c>
    </row>
    <row r="268" s="13" customFormat="1">
      <c r="A268" s="13"/>
      <c r="B268" s="243"/>
      <c r="C268" s="244"/>
      <c r="D268" s="245" t="s">
        <v>211</v>
      </c>
      <c r="E268" s="246" t="s">
        <v>1</v>
      </c>
      <c r="F268" s="247" t="s">
        <v>5495</v>
      </c>
      <c r="G268" s="244"/>
      <c r="H268" s="246" t="s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211</v>
      </c>
      <c r="AU268" s="253" t="s">
        <v>82</v>
      </c>
      <c r="AV268" s="13" t="s">
        <v>80</v>
      </c>
      <c r="AW268" s="13" t="s">
        <v>30</v>
      </c>
      <c r="AX268" s="13" t="s">
        <v>73</v>
      </c>
      <c r="AY268" s="253" t="s">
        <v>202</v>
      </c>
    </row>
    <row r="269" s="14" customFormat="1">
      <c r="A269" s="14"/>
      <c r="B269" s="254"/>
      <c r="C269" s="255"/>
      <c r="D269" s="245" t="s">
        <v>211</v>
      </c>
      <c r="E269" s="256" t="s">
        <v>1</v>
      </c>
      <c r="F269" s="257" t="s">
        <v>5496</v>
      </c>
      <c r="G269" s="255"/>
      <c r="H269" s="258">
        <v>74.5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211</v>
      </c>
      <c r="AU269" s="264" t="s">
        <v>82</v>
      </c>
      <c r="AV269" s="14" t="s">
        <v>82</v>
      </c>
      <c r="AW269" s="14" t="s">
        <v>30</v>
      </c>
      <c r="AX269" s="14" t="s">
        <v>73</v>
      </c>
      <c r="AY269" s="264" t="s">
        <v>202</v>
      </c>
    </row>
    <row r="270" s="15" customFormat="1">
      <c r="A270" s="15"/>
      <c r="B270" s="265"/>
      <c r="C270" s="266"/>
      <c r="D270" s="245" t="s">
        <v>211</v>
      </c>
      <c r="E270" s="267" t="s">
        <v>1</v>
      </c>
      <c r="F270" s="268" t="s">
        <v>222</v>
      </c>
      <c r="G270" s="266"/>
      <c r="H270" s="269">
        <v>224.90000000000001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211</v>
      </c>
      <c r="AU270" s="275" t="s">
        <v>82</v>
      </c>
      <c r="AV270" s="15" t="s">
        <v>209</v>
      </c>
      <c r="AW270" s="15" t="s">
        <v>30</v>
      </c>
      <c r="AX270" s="15" t="s">
        <v>80</v>
      </c>
      <c r="AY270" s="275" t="s">
        <v>202</v>
      </c>
    </row>
    <row r="271" s="2" customFormat="1" ht="21.75" customHeight="1">
      <c r="A271" s="40"/>
      <c r="B271" s="41"/>
      <c r="C271" s="287" t="s">
        <v>442</v>
      </c>
      <c r="D271" s="287" t="s">
        <v>534</v>
      </c>
      <c r="E271" s="288" t="s">
        <v>5487</v>
      </c>
      <c r="F271" s="289" t="s">
        <v>5488</v>
      </c>
      <c r="G271" s="290" t="s">
        <v>297</v>
      </c>
      <c r="H271" s="291">
        <v>0.247</v>
      </c>
      <c r="I271" s="292"/>
      <c r="J271" s="293">
        <f>ROUND(I271*H271,2)</f>
        <v>0</v>
      </c>
      <c r="K271" s="289" t="s">
        <v>208</v>
      </c>
      <c r="L271" s="294"/>
      <c r="M271" s="295" t="s">
        <v>1</v>
      </c>
      <c r="N271" s="296" t="s">
        <v>38</v>
      </c>
      <c r="O271" s="93"/>
      <c r="P271" s="239">
        <f>O271*H271</f>
        <v>0</v>
      </c>
      <c r="Q271" s="239">
        <v>1</v>
      </c>
      <c r="R271" s="239">
        <f>Q271*H271</f>
        <v>0.247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442</v>
      </c>
      <c r="AT271" s="241" t="s">
        <v>534</v>
      </c>
      <c r="AU271" s="241" t="s">
        <v>82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317</v>
      </c>
      <c r="BM271" s="241" t="s">
        <v>5497</v>
      </c>
    </row>
    <row r="272" s="2" customFormat="1">
      <c r="A272" s="40"/>
      <c r="B272" s="41"/>
      <c r="C272" s="42"/>
      <c r="D272" s="245" t="s">
        <v>586</v>
      </c>
      <c r="E272" s="42"/>
      <c r="F272" s="297" t="s">
        <v>5490</v>
      </c>
      <c r="G272" s="42"/>
      <c r="H272" s="42"/>
      <c r="I272" s="298"/>
      <c r="J272" s="42"/>
      <c r="K272" s="42"/>
      <c r="L272" s="46"/>
      <c r="M272" s="299"/>
      <c r="N272" s="300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586</v>
      </c>
      <c r="AU272" s="19" t="s">
        <v>82</v>
      </c>
    </row>
    <row r="273" s="14" customFormat="1">
      <c r="A273" s="14"/>
      <c r="B273" s="254"/>
      <c r="C273" s="255"/>
      <c r="D273" s="245" t="s">
        <v>211</v>
      </c>
      <c r="E273" s="256" t="s">
        <v>1</v>
      </c>
      <c r="F273" s="257" t="s">
        <v>5498</v>
      </c>
      <c r="G273" s="255"/>
      <c r="H273" s="258">
        <v>0.247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211</v>
      </c>
      <c r="AU273" s="264" t="s">
        <v>82</v>
      </c>
      <c r="AV273" s="14" t="s">
        <v>82</v>
      </c>
      <c r="AW273" s="14" t="s">
        <v>30</v>
      </c>
      <c r="AX273" s="14" t="s">
        <v>80</v>
      </c>
      <c r="AY273" s="264" t="s">
        <v>202</v>
      </c>
    </row>
    <row r="274" s="2" customFormat="1" ht="24.15" customHeight="1">
      <c r="A274" s="40"/>
      <c r="B274" s="41"/>
      <c r="C274" s="230" t="s">
        <v>448</v>
      </c>
      <c r="D274" s="230" t="s">
        <v>204</v>
      </c>
      <c r="E274" s="231" t="s">
        <v>5499</v>
      </c>
      <c r="F274" s="232" t="s">
        <v>5500</v>
      </c>
      <c r="G274" s="233" t="s">
        <v>2365</v>
      </c>
      <c r="H274" s="301"/>
      <c r="I274" s="235"/>
      <c r="J274" s="236">
        <f>ROUND(I274*H274,2)</f>
        <v>0</v>
      </c>
      <c r="K274" s="232" t="s">
        <v>208</v>
      </c>
      <c r="L274" s="46"/>
      <c r="M274" s="307" t="s">
        <v>1</v>
      </c>
      <c r="N274" s="308" t="s">
        <v>38</v>
      </c>
      <c r="O274" s="304"/>
      <c r="P274" s="309">
        <f>O274*H274</f>
        <v>0</v>
      </c>
      <c r="Q274" s="309">
        <v>0</v>
      </c>
      <c r="R274" s="309">
        <f>Q274*H274</f>
        <v>0</v>
      </c>
      <c r="S274" s="309">
        <v>0</v>
      </c>
      <c r="T274" s="31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317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317</v>
      </c>
      <c r="BM274" s="241" t="s">
        <v>5501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BL3AqbNwls+ulgfuH9Dgecfq9rCjO8BTn+CTbjdYhLtvb7N+Q6JCZKEuSU0F0WcpHFdkUPy3A93ZH+2VDeLd5g==" hashValue="2xkSJSpkNgczdNpUaXj7zjRE0LjYa9IaaQvCFenQmpS2jZrFHTAO1rdMpPsC0HEGw5RGr9VWVSA4ok8EiRNuGA==" algorithmName="SHA-512" password="CC35"/>
  <autoFilter ref="C132:K2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  <c r="AZ2" s="329" t="s">
        <v>5502</v>
      </c>
      <c r="BA2" s="329" t="s">
        <v>5503</v>
      </c>
      <c r="BB2" s="329" t="s">
        <v>254</v>
      </c>
      <c r="BC2" s="329" t="s">
        <v>5504</v>
      </c>
      <c r="BD2" s="329" t="s">
        <v>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5506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ROUND(J151,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ROUND((SUM(BE151:BE997)),  2)</f>
        <v>0</v>
      </c>
      <c r="G37" s="40"/>
      <c r="H37" s="40"/>
      <c r="I37" s="167">
        <v>0.20999999999999999</v>
      </c>
      <c r="J37" s="166">
        <f>ROUND(((SUM(BE151:BE997))*I37),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ROUND((SUM(BF151:BF997)),  2)</f>
        <v>0</v>
      </c>
      <c r="G38" s="40"/>
      <c r="H38" s="40"/>
      <c r="I38" s="167">
        <v>0.14999999999999999</v>
      </c>
      <c r="J38" s="166">
        <f>ROUND(((SUM(BF151:BF997))*I38),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ROUND((SUM(BG151:BG997)),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ROUND((SUM(BH151:BH997)),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ROUND((SUM(BI151:BI997)),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D.3.1. - Architektonicko stavební řešení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J151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J189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J242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J289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5359</v>
      </c>
      <c r="E106" s="200"/>
      <c r="F106" s="200"/>
      <c r="G106" s="200"/>
      <c r="H106" s="200"/>
      <c r="I106" s="200"/>
      <c r="J106" s="201">
        <f>J305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164</v>
      </c>
      <c r="E107" s="200"/>
      <c r="F107" s="200"/>
      <c r="G107" s="200"/>
      <c r="H107" s="200"/>
      <c r="I107" s="200"/>
      <c r="J107" s="201">
        <f>J315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5507</v>
      </c>
      <c r="E108" s="200"/>
      <c r="F108" s="200"/>
      <c r="G108" s="200"/>
      <c r="H108" s="200"/>
      <c r="I108" s="200"/>
      <c r="J108" s="201">
        <f>J358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5508</v>
      </c>
      <c r="E109" s="200"/>
      <c r="F109" s="200"/>
      <c r="G109" s="200"/>
      <c r="H109" s="200"/>
      <c r="I109" s="200"/>
      <c r="J109" s="201">
        <f>J429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165</v>
      </c>
      <c r="E110" s="200"/>
      <c r="F110" s="200"/>
      <c r="G110" s="200"/>
      <c r="H110" s="200"/>
      <c r="I110" s="200"/>
      <c r="J110" s="201">
        <f>J504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167</v>
      </c>
      <c r="E111" s="200"/>
      <c r="F111" s="200"/>
      <c r="G111" s="200"/>
      <c r="H111" s="200"/>
      <c r="I111" s="200"/>
      <c r="J111" s="201">
        <f>J553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168</v>
      </c>
      <c r="E112" s="195"/>
      <c r="F112" s="195"/>
      <c r="G112" s="195"/>
      <c r="H112" s="195"/>
      <c r="I112" s="195"/>
      <c r="J112" s="196">
        <f>J555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169</v>
      </c>
      <c r="E113" s="200"/>
      <c r="F113" s="200"/>
      <c r="G113" s="200"/>
      <c r="H113" s="200"/>
      <c r="I113" s="200"/>
      <c r="J113" s="201">
        <f>J556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170</v>
      </c>
      <c r="E114" s="200"/>
      <c r="F114" s="200"/>
      <c r="G114" s="200"/>
      <c r="H114" s="200"/>
      <c r="I114" s="200"/>
      <c r="J114" s="201">
        <f>J590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5509</v>
      </c>
      <c r="E115" s="200"/>
      <c r="F115" s="200"/>
      <c r="G115" s="200"/>
      <c r="H115" s="200"/>
      <c r="I115" s="200"/>
      <c r="J115" s="201">
        <f>J620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173</v>
      </c>
      <c r="E116" s="200"/>
      <c r="F116" s="200"/>
      <c r="G116" s="200"/>
      <c r="H116" s="200"/>
      <c r="I116" s="200"/>
      <c r="J116" s="201">
        <f>J631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174</v>
      </c>
      <c r="E117" s="200"/>
      <c r="F117" s="200"/>
      <c r="G117" s="200"/>
      <c r="H117" s="200"/>
      <c r="I117" s="200"/>
      <c r="J117" s="201">
        <f>J720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175</v>
      </c>
      <c r="E118" s="200"/>
      <c r="F118" s="200"/>
      <c r="G118" s="200"/>
      <c r="H118" s="200"/>
      <c r="I118" s="200"/>
      <c r="J118" s="201">
        <f>J741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176</v>
      </c>
      <c r="E119" s="200"/>
      <c r="F119" s="200"/>
      <c r="G119" s="200"/>
      <c r="H119" s="200"/>
      <c r="I119" s="200"/>
      <c r="J119" s="201">
        <f>J766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177</v>
      </c>
      <c r="E120" s="200"/>
      <c r="F120" s="200"/>
      <c r="G120" s="200"/>
      <c r="H120" s="200"/>
      <c r="I120" s="200"/>
      <c r="J120" s="201">
        <f>J800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178</v>
      </c>
      <c r="E121" s="200"/>
      <c r="F121" s="200"/>
      <c r="G121" s="200"/>
      <c r="H121" s="200"/>
      <c r="I121" s="200"/>
      <c r="J121" s="201">
        <f>J813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179</v>
      </c>
      <c r="E122" s="200"/>
      <c r="F122" s="200"/>
      <c r="G122" s="200"/>
      <c r="H122" s="200"/>
      <c r="I122" s="200"/>
      <c r="J122" s="201">
        <f>J850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181</v>
      </c>
      <c r="E123" s="200"/>
      <c r="F123" s="200"/>
      <c r="G123" s="200"/>
      <c r="H123" s="200"/>
      <c r="I123" s="200"/>
      <c r="J123" s="201">
        <f>J885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182</v>
      </c>
      <c r="E124" s="200"/>
      <c r="F124" s="200"/>
      <c r="G124" s="200"/>
      <c r="H124" s="200"/>
      <c r="I124" s="200"/>
      <c r="J124" s="201">
        <f>J899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183</v>
      </c>
      <c r="E125" s="200"/>
      <c r="F125" s="200"/>
      <c r="G125" s="200"/>
      <c r="H125" s="200"/>
      <c r="I125" s="200"/>
      <c r="J125" s="201">
        <f>J945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184</v>
      </c>
      <c r="E126" s="200"/>
      <c r="F126" s="200"/>
      <c r="G126" s="200"/>
      <c r="H126" s="200"/>
      <c r="I126" s="200"/>
      <c r="J126" s="201">
        <f>J952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185</v>
      </c>
      <c r="E127" s="200"/>
      <c r="F127" s="200"/>
      <c r="G127" s="200"/>
      <c r="H127" s="200"/>
      <c r="I127" s="200"/>
      <c r="J127" s="201">
        <f>J975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5" t="s">
        <v>187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6" t="str">
        <f>E7</f>
        <v>Kostelec n. Orlicí</v>
      </c>
      <c r="F137" s="34"/>
      <c r="G137" s="34"/>
      <c r="H137" s="34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3"/>
      <c r="C138" s="34" t="s">
        <v>148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1" customFormat="1" ht="16.5" customHeight="1">
      <c r="B139" s="23"/>
      <c r="C139" s="24"/>
      <c r="D139" s="24"/>
      <c r="E139" s="186" t="s">
        <v>149</v>
      </c>
      <c r="F139" s="24"/>
      <c r="G139" s="24"/>
      <c r="H139" s="24"/>
      <c r="I139" s="24"/>
      <c r="J139" s="24"/>
      <c r="K139" s="24"/>
      <c r="L139" s="22"/>
    </row>
    <row r="140" s="1" customFormat="1" ht="12" customHeight="1">
      <c r="B140" s="23"/>
      <c r="C140" s="34" t="s">
        <v>150</v>
      </c>
      <c r="D140" s="24"/>
      <c r="E140" s="24"/>
      <c r="F140" s="24"/>
      <c r="G140" s="24"/>
      <c r="H140" s="24"/>
      <c r="I140" s="24"/>
      <c r="J140" s="24"/>
      <c r="K140" s="24"/>
      <c r="L140" s="22"/>
    </row>
    <row r="141" s="2" customFormat="1" ht="16.5" customHeight="1">
      <c r="A141" s="40"/>
      <c r="B141" s="41"/>
      <c r="C141" s="42"/>
      <c r="D141" s="42"/>
      <c r="E141" s="187" t="s">
        <v>5505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4" t="s">
        <v>152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E13</f>
        <v>D.3.1. - Architektonicko stavební řešení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4" t="s">
        <v>20</v>
      </c>
      <c r="D145" s="42"/>
      <c r="E145" s="42"/>
      <c r="F145" s="29" t="str">
        <f>F16</f>
        <v>ul. Komenského 791, Kostelec nad Orlicí, 517 41</v>
      </c>
      <c r="G145" s="42"/>
      <c r="H145" s="42"/>
      <c r="I145" s="34" t="s">
        <v>22</v>
      </c>
      <c r="J145" s="81" t="str">
        <f>IF(J16="","",J16)</f>
        <v>18. 1. 2023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40.05" customHeight="1">
      <c r="A147" s="40"/>
      <c r="B147" s="41"/>
      <c r="C147" s="34" t="s">
        <v>24</v>
      </c>
      <c r="D147" s="42"/>
      <c r="E147" s="42"/>
      <c r="F147" s="29" t="str">
        <f>E19</f>
        <v>Královéhradecký kraj, Pivovarské náměstí 1245</v>
      </c>
      <c r="G147" s="42"/>
      <c r="H147" s="42"/>
      <c r="I147" s="34" t="s">
        <v>29</v>
      </c>
      <c r="J147" s="38" t="str">
        <f>E25</f>
        <v xml:space="preserve">DIGITRONIC CZ  s.r.o., Šimkova 904, Hradec Králové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27</v>
      </c>
      <c r="D148" s="42"/>
      <c r="E148" s="42"/>
      <c r="F148" s="29" t="str">
        <f>IF(E22="","",E22)</f>
        <v>Vyplň údaj</v>
      </c>
      <c r="G148" s="42"/>
      <c r="H148" s="42"/>
      <c r="I148" s="34" t="s">
        <v>31</v>
      </c>
      <c r="J148" s="38" t="str">
        <f>E28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03"/>
      <c r="B150" s="204"/>
      <c r="C150" s="205" t="s">
        <v>188</v>
      </c>
      <c r="D150" s="206" t="s">
        <v>58</v>
      </c>
      <c r="E150" s="206" t="s">
        <v>54</v>
      </c>
      <c r="F150" s="206" t="s">
        <v>55</v>
      </c>
      <c r="G150" s="206" t="s">
        <v>189</v>
      </c>
      <c r="H150" s="206" t="s">
        <v>190</v>
      </c>
      <c r="I150" s="206" t="s">
        <v>191</v>
      </c>
      <c r="J150" s="206" t="s">
        <v>156</v>
      </c>
      <c r="K150" s="207" t="s">
        <v>192</v>
      </c>
      <c r="L150" s="208"/>
      <c r="M150" s="102" t="s">
        <v>1</v>
      </c>
      <c r="N150" s="103" t="s">
        <v>37</v>
      </c>
      <c r="O150" s="103" t="s">
        <v>193</v>
      </c>
      <c r="P150" s="103" t="s">
        <v>194</v>
      </c>
      <c r="Q150" s="103" t="s">
        <v>195</v>
      </c>
      <c r="R150" s="103" t="s">
        <v>196</v>
      </c>
      <c r="S150" s="103" t="s">
        <v>197</v>
      </c>
      <c r="T150" s="104" t="s">
        <v>198</v>
      </c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</row>
    <row r="151" s="2" customFormat="1" ht="22.8" customHeight="1">
      <c r="A151" s="40"/>
      <c r="B151" s="41"/>
      <c r="C151" s="109" t="s">
        <v>199</v>
      </c>
      <c r="D151" s="42"/>
      <c r="E151" s="42"/>
      <c r="F151" s="42"/>
      <c r="G151" s="42"/>
      <c r="H151" s="42"/>
      <c r="I151" s="42"/>
      <c r="J151" s="209">
        <f>BK151</f>
        <v>0</v>
      </c>
      <c r="K151" s="42"/>
      <c r="L151" s="46"/>
      <c r="M151" s="105"/>
      <c r="N151" s="210"/>
      <c r="O151" s="106"/>
      <c r="P151" s="211">
        <f>P152+P555</f>
        <v>0</v>
      </c>
      <c r="Q151" s="106"/>
      <c r="R151" s="211">
        <f>R152+R555</f>
        <v>380.40760232822112</v>
      </c>
      <c r="S151" s="106"/>
      <c r="T151" s="212">
        <f>T152+T555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72</v>
      </c>
      <c r="AU151" s="19" t="s">
        <v>158</v>
      </c>
      <c r="BK151" s="213">
        <f>BK152+BK555</f>
        <v>0</v>
      </c>
    </row>
    <row r="152" s="12" customFormat="1" ht="25.92" customHeight="1">
      <c r="A152" s="12"/>
      <c r="B152" s="214"/>
      <c r="C152" s="215"/>
      <c r="D152" s="216" t="s">
        <v>72</v>
      </c>
      <c r="E152" s="217" t="s">
        <v>200</v>
      </c>
      <c r="F152" s="217" t="s">
        <v>201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P153+P189+P242+P289+P305+P315+P358+P429+P504+P553</f>
        <v>0</v>
      </c>
      <c r="Q152" s="222"/>
      <c r="R152" s="223">
        <f>R153+R189+R242+R289+R305+R315+R358+R429+R504+R553</f>
        <v>358.52686413686814</v>
      </c>
      <c r="S152" s="222"/>
      <c r="T152" s="224">
        <f>T153+T189+T242+T289+T305+T315+T358+T429+T504+T553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80</v>
      </c>
      <c r="AT152" s="226" t="s">
        <v>72</v>
      </c>
      <c r="AU152" s="226" t="s">
        <v>73</v>
      </c>
      <c r="AY152" s="225" t="s">
        <v>202</v>
      </c>
      <c r="BK152" s="227">
        <f>BK153+BK189+BK242+BK289+BK305+BK315+BK358+BK429+BK504+BK553</f>
        <v>0</v>
      </c>
    </row>
    <row r="153" s="12" customFormat="1" ht="22.8" customHeight="1">
      <c r="A153" s="12"/>
      <c r="B153" s="214"/>
      <c r="C153" s="215"/>
      <c r="D153" s="216" t="s">
        <v>72</v>
      </c>
      <c r="E153" s="228" t="s">
        <v>80</v>
      </c>
      <c r="F153" s="228" t="s">
        <v>203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SUM(P154:P188)</f>
        <v>0</v>
      </c>
      <c r="Q153" s="222"/>
      <c r="R153" s="223">
        <f>SUM(R154:R188)</f>
        <v>0</v>
      </c>
      <c r="S153" s="222"/>
      <c r="T153" s="224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80</v>
      </c>
      <c r="AT153" s="226" t="s">
        <v>72</v>
      </c>
      <c r="AU153" s="226" t="s">
        <v>80</v>
      </c>
      <c r="AY153" s="225" t="s">
        <v>202</v>
      </c>
      <c r="BK153" s="227">
        <f>SUM(BK154:BK188)</f>
        <v>0</v>
      </c>
    </row>
    <row r="154" s="2" customFormat="1" ht="24.15" customHeight="1">
      <c r="A154" s="40"/>
      <c r="B154" s="41"/>
      <c r="C154" s="230" t="s">
        <v>80</v>
      </c>
      <c r="D154" s="230" t="s">
        <v>204</v>
      </c>
      <c r="E154" s="231" t="s">
        <v>5510</v>
      </c>
      <c r="F154" s="232" t="s">
        <v>5511</v>
      </c>
      <c r="G154" s="233" t="s">
        <v>254</v>
      </c>
      <c r="H154" s="234">
        <v>116.69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209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5512</v>
      </c>
    </row>
    <row r="155" s="14" customFormat="1">
      <c r="A155" s="14"/>
      <c r="B155" s="254"/>
      <c r="C155" s="255"/>
      <c r="D155" s="245" t="s">
        <v>211</v>
      </c>
      <c r="E155" s="256" t="s">
        <v>1</v>
      </c>
      <c r="F155" s="257" t="s">
        <v>5513</v>
      </c>
      <c r="G155" s="255"/>
      <c r="H155" s="258">
        <v>95.974999999999994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211</v>
      </c>
      <c r="AU155" s="264" t="s">
        <v>82</v>
      </c>
      <c r="AV155" s="14" t="s">
        <v>82</v>
      </c>
      <c r="AW155" s="14" t="s">
        <v>30</v>
      </c>
      <c r="AX155" s="14" t="s">
        <v>73</v>
      </c>
      <c r="AY155" s="264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5514</v>
      </c>
      <c r="G156" s="255"/>
      <c r="H156" s="258">
        <v>20.715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116.69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33" customHeight="1">
      <c r="A158" s="40"/>
      <c r="B158" s="41"/>
      <c r="C158" s="230" t="s">
        <v>82</v>
      </c>
      <c r="D158" s="230" t="s">
        <v>204</v>
      </c>
      <c r="E158" s="231" t="s">
        <v>5515</v>
      </c>
      <c r="F158" s="232" t="s">
        <v>5516</v>
      </c>
      <c r="G158" s="233" t="s">
        <v>207</v>
      </c>
      <c r="H158" s="234">
        <v>104.917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5517</v>
      </c>
    </row>
    <row r="159" s="14" customFormat="1">
      <c r="A159" s="14"/>
      <c r="B159" s="254"/>
      <c r="C159" s="255"/>
      <c r="D159" s="245" t="s">
        <v>211</v>
      </c>
      <c r="E159" s="256" t="s">
        <v>1</v>
      </c>
      <c r="F159" s="257" t="s">
        <v>5518</v>
      </c>
      <c r="G159" s="255"/>
      <c r="H159" s="258">
        <v>100.774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211</v>
      </c>
      <c r="AU159" s="264" t="s">
        <v>82</v>
      </c>
      <c r="AV159" s="14" t="s">
        <v>82</v>
      </c>
      <c r="AW159" s="14" t="s">
        <v>30</v>
      </c>
      <c r="AX159" s="14" t="s">
        <v>73</v>
      </c>
      <c r="AY159" s="264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5519</v>
      </c>
      <c r="G160" s="255"/>
      <c r="H160" s="258">
        <v>4.1429999999999998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5" customFormat="1">
      <c r="A161" s="15"/>
      <c r="B161" s="265"/>
      <c r="C161" s="266"/>
      <c r="D161" s="245" t="s">
        <v>211</v>
      </c>
      <c r="E161" s="267" t="s">
        <v>1</v>
      </c>
      <c r="F161" s="268" t="s">
        <v>222</v>
      </c>
      <c r="G161" s="266"/>
      <c r="H161" s="269">
        <v>104.917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211</v>
      </c>
      <c r="AU161" s="275" t="s">
        <v>82</v>
      </c>
      <c r="AV161" s="15" t="s">
        <v>209</v>
      </c>
      <c r="AW161" s="15" t="s">
        <v>30</v>
      </c>
      <c r="AX161" s="15" t="s">
        <v>80</v>
      </c>
      <c r="AY161" s="275" t="s">
        <v>202</v>
      </c>
    </row>
    <row r="162" s="2" customFormat="1" ht="33" customHeight="1">
      <c r="A162" s="40"/>
      <c r="B162" s="41"/>
      <c r="C162" s="230" t="s">
        <v>90</v>
      </c>
      <c r="D162" s="230" t="s">
        <v>204</v>
      </c>
      <c r="E162" s="231" t="s">
        <v>223</v>
      </c>
      <c r="F162" s="232" t="s">
        <v>224</v>
      </c>
      <c r="G162" s="233" t="s">
        <v>207</v>
      </c>
      <c r="H162" s="234">
        <v>0.20000000000000001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5520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5521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5522</v>
      </c>
      <c r="G164" s="255"/>
      <c r="H164" s="258">
        <v>0.20000000000000001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5" customFormat="1">
      <c r="A165" s="15"/>
      <c r="B165" s="265"/>
      <c r="C165" s="266"/>
      <c r="D165" s="245" t="s">
        <v>211</v>
      </c>
      <c r="E165" s="267" t="s">
        <v>1</v>
      </c>
      <c r="F165" s="268" t="s">
        <v>222</v>
      </c>
      <c r="G165" s="266"/>
      <c r="H165" s="269">
        <v>0.20000000000000001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211</v>
      </c>
      <c r="AU165" s="275" t="s">
        <v>82</v>
      </c>
      <c r="AV165" s="15" t="s">
        <v>209</v>
      </c>
      <c r="AW165" s="15" t="s">
        <v>30</v>
      </c>
      <c r="AX165" s="15" t="s">
        <v>80</v>
      </c>
      <c r="AY165" s="275" t="s">
        <v>202</v>
      </c>
    </row>
    <row r="166" s="2" customFormat="1" ht="37.8" customHeight="1">
      <c r="A166" s="40"/>
      <c r="B166" s="41"/>
      <c r="C166" s="230" t="s">
        <v>209</v>
      </c>
      <c r="D166" s="230" t="s">
        <v>204</v>
      </c>
      <c r="E166" s="231" t="s">
        <v>2890</v>
      </c>
      <c r="F166" s="232" t="s">
        <v>2891</v>
      </c>
      <c r="G166" s="233" t="s">
        <v>207</v>
      </c>
      <c r="H166" s="234">
        <v>105.117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5523</v>
      </c>
    </row>
    <row r="167" s="14" customFormat="1">
      <c r="A167" s="14"/>
      <c r="B167" s="254"/>
      <c r="C167" s="255"/>
      <c r="D167" s="245" t="s">
        <v>211</v>
      </c>
      <c r="E167" s="256" t="s">
        <v>1</v>
      </c>
      <c r="F167" s="257" t="s">
        <v>5524</v>
      </c>
      <c r="G167" s="255"/>
      <c r="H167" s="258">
        <v>105.117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211</v>
      </c>
      <c r="AU167" s="264" t="s">
        <v>82</v>
      </c>
      <c r="AV167" s="14" t="s">
        <v>82</v>
      </c>
      <c r="AW167" s="14" t="s">
        <v>30</v>
      </c>
      <c r="AX167" s="14" t="s">
        <v>73</v>
      </c>
      <c r="AY167" s="264" t="s">
        <v>202</v>
      </c>
    </row>
    <row r="168" s="15" customFormat="1">
      <c r="A168" s="15"/>
      <c r="B168" s="265"/>
      <c r="C168" s="266"/>
      <c r="D168" s="245" t="s">
        <v>211</v>
      </c>
      <c r="E168" s="267" t="s">
        <v>1</v>
      </c>
      <c r="F168" s="268" t="s">
        <v>222</v>
      </c>
      <c r="G168" s="266"/>
      <c r="H168" s="269">
        <v>105.117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211</v>
      </c>
      <c r="AU168" s="275" t="s">
        <v>82</v>
      </c>
      <c r="AV168" s="15" t="s">
        <v>209</v>
      </c>
      <c r="AW168" s="15" t="s">
        <v>30</v>
      </c>
      <c r="AX168" s="15" t="s">
        <v>80</v>
      </c>
      <c r="AY168" s="275" t="s">
        <v>202</v>
      </c>
    </row>
    <row r="169" s="2" customFormat="1" ht="37.8" customHeight="1">
      <c r="A169" s="40"/>
      <c r="B169" s="41"/>
      <c r="C169" s="230" t="s">
        <v>251</v>
      </c>
      <c r="D169" s="230" t="s">
        <v>204</v>
      </c>
      <c r="E169" s="231" t="s">
        <v>285</v>
      </c>
      <c r="F169" s="232" t="s">
        <v>286</v>
      </c>
      <c r="G169" s="233" t="s">
        <v>207</v>
      </c>
      <c r="H169" s="234">
        <v>100.068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5525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5526</v>
      </c>
      <c r="G170" s="255"/>
      <c r="H170" s="258">
        <v>104.917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5527</v>
      </c>
      <c r="G171" s="255"/>
      <c r="H171" s="258">
        <v>0.20000000000000001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73</v>
      </c>
      <c r="AY171" s="264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5528</v>
      </c>
      <c r="G172" s="255"/>
      <c r="H172" s="258">
        <v>-5.0490000000000004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5" customFormat="1">
      <c r="A173" s="15"/>
      <c r="B173" s="265"/>
      <c r="C173" s="266"/>
      <c r="D173" s="245" t="s">
        <v>211</v>
      </c>
      <c r="E173" s="267" t="s">
        <v>1</v>
      </c>
      <c r="F173" s="268" t="s">
        <v>222</v>
      </c>
      <c r="G173" s="266"/>
      <c r="H173" s="269">
        <v>100.068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211</v>
      </c>
      <c r="AU173" s="275" t="s">
        <v>82</v>
      </c>
      <c r="AV173" s="15" t="s">
        <v>209</v>
      </c>
      <c r="AW173" s="15" t="s">
        <v>30</v>
      </c>
      <c r="AX173" s="15" t="s">
        <v>80</v>
      </c>
      <c r="AY173" s="275" t="s">
        <v>202</v>
      </c>
    </row>
    <row r="174" s="2" customFormat="1" ht="37.8" customHeight="1">
      <c r="A174" s="40"/>
      <c r="B174" s="41"/>
      <c r="C174" s="230" t="s">
        <v>258</v>
      </c>
      <c r="D174" s="230" t="s">
        <v>204</v>
      </c>
      <c r="E174" s="231" t="s">
        <v>2900</v>
      </c>
      <c r="F174" s="232" t="s">
        <v>2901</v>
      </c>
      <c r="G174" s="233" t="s">
        <v>207</v>
      </c>
      <c r="H174" s="234">
        <v>500.33999999999998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5529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5530</v>
      </c>
      <c r="G175" s="255"/>
      <c r="H175" s="258">
        <v>500.33999999999998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80</v>
      </c>
      <c r="AY175" s="264" t="s">
        <v>202</v>
      </c>
    </row>
    <row r="176" s="2" customFormat="1" ht="24.15" customHeight="1">
      <c r="A176" s="40"/>
      <c r="B176" s="41"/>
      <c r="C176" s="230" t="s">
        <v>262</v>
      </c>
      <c r="D176" s="230" t="s">
        <v>204</v>
      </c>
      <c r="E176" s="231" t="s">
        <v>5531</v>
      </c>
      <c r="F176" s="232" t="s">
        <v>5532</v>
      </c>
      <c r="G176" s="233" t="s">
        <v>207</v>
      </c>
      <c r="H176" s="234">
        <v>56.731999999999999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209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209</v>
      </c>
      <c r="BM176" s="241" t="s">
        <v>5533</v>
      </c>
    </row>
    <row r="177" s="2" customFormat="1" ht="24.15" customHeight="1">
      <c r="A177" s="40"/>
      <c r="B177" s="41"/>
      <c r="C177" s="230" t="s">
        <v>270</v>
      </c>
      <c r="D177" s="230" t="s">
        <v>204</v>
      </c>
      <c r="E177" s="231" t="s">
        <v>5534</v>
      </c>
      <c r="F177" s="232" t="s">
        <v>5535</v>
      </c>
      <c r="G177" s="233" t="s">
        <v>254</v>
      </c>
      <c r="H177" s="234">
        <v>116.69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5536</v>
      </c>
    </row>
    <row r="178" s="14" customFormat="1">
      <c r="A178" s="14"/>
      <c r="B178" s="254"/>
      <c r="C178" s="255"/>
      <c r="D178" s="245" t="s">
        <v>211</v>
      </c>
      <c r="E178" s="256" t="s">
        <v>1</v>
      </c>
      <c r="F178" s="257" t="s">
        <v>5537</v>
      </c>
      <c r="G178" s="255"/>
      <c r="H178" s="258">
        <v>95.974999999999994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211</v>
      </c>
      <c r="AU178" s="264" t="s">
        <v>82</v>
      </c>
      <c r="AV178" s="14" t="s">
        <v>82</v>
      </c>
      <c r="AW178" s="14" t="s">
        <v>30</v>
      </c>
      <c r="AX178" s="14" t="s">
        <v>73</v>
      </c>
      <c r="AY178" s="264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5538</v>
      </c>
      <c r="G179" s="255"/>
      <c r="H179" s="258">
        <v>20.715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5" customFormat="1">
      <c r="A180" s="15"/>
      <c r="B180" s="265"/>
      <c r="C180" s="266"/>
      <c r="D180" s="245" t="s">
        <v>211</v>
      </c>
      <c r="E180" s="267" t="s">
        <v>1</v>
      </c>
      <c r="F180" s="268" t="s">
        <v>222</v>
      </c>
      <c r="G180" s="266"/>
      <c r="H180" s="269">
        <v>116.69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211</v>
      </c>
      <c r="AU180" s="275" t="s">
        <v>82</v>
      </c>
      <c r="AV180" s="15" t="s">
        <v>209</v>
      </c>
      <c r="AW180" s="15" t="s">
        <v>30</v>
      </c>
      <c r="AX180" s="15" t="s">
        <v>80</v>
      </c>
      <c r="AY180" s="275" t="s">
        <v>202</v>
      </c>
    </row>
    <row r="181" s="2" customFormat="1" ht="33" customHeight="1">
      <c r="A181" s="40"/>
      <c r="B181" s="41"/>
      <c r="C181" s="230" t="s">
        <v>274</v>
      </c>
      <c r="D181" s="230" t="s">
        <v>204</v>
      </c>
      <c r="E181" s="231" t="s">
        <v>295</v>
      </c>
      <c r="F181" s="232" t="s">
        <v>296</v>
      </c>
      <c r="G181" s="233" t="s">
        <v>297</v>
      </c>
      <c r="H181" s="234">
        <v>180.12200000000001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5539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5540</v>
      </c>
      <c r="G182" s="255"/>
      <c r="H182" s="258">
        <v>180.12200000000001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16.5" customHeight="1">
      <c r="A183" s="40"/>
      <c r="B183" s="41"/>
      <c r="C183" s="230" t="s">
        <v>278</v>
      </c>
      <c r="D183" s="230" t="s">
        <v>204</v>
      </c>
      <c r="E183" s="231" t="s">
        <v>302</v>
      </c>
      <c r="F183" s="232" t="s">
        <v>303</v>
      </c>
      <c r="G183" s="233" t="s">
        <v>207</v>
      </c>
      <c r="H183" s="234">
        <v>100.068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5541</v>
      </c>
    </row>
    <row r="184" s="2" customFormat="1" ht="24.15" customHeight="1">
      <c r="A184" s="40"/>
      <c r="B184" s="41"/>
      <c r="C184" s="230" t="s">
        <v>284</v>
      </c>
      <c r="D184" s="230" t="s">
        <v>204</v>
      </c>
      <c r="E184" s="231" t="s">
        <v>275</v>
      </c>
      <c r="F184" s="232" t="s">
        <v>276</v>
      </c>
      <c r="G184" s="233" t="s">
        <v>207</v>
      </c>
      <c r="H184" s="234">
        <v>5.0490000000000004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5542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5543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5544</v>
      </c>
      <c r="G186" s="255"/>
      <c r="H186" s="258">
        <v>5.0490000000000004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5" customFormat="1">
      <c r="A187" s="15"/>
      <c r="B187" s="265"/>
      <c r="C187" s="266"/>
      <c r="D187" s="245" t="s">
        <v>211</v>
      </c>
      <c r="E187" s="267" t="s">
        <v>1</v>
      </c>
      <c r="F187" s="268" t="s">
        <v>222</v>
      </c>
      <c r="G187" s="266"/>
      <c r="H187" s="269">
        <v>5.0490000000000004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5" t="s">
        <v>211</v>
      </c>
      <c r="AU187" s="275" t="s">
        <v>82</v>
      </c>
      <c r="AV187" s="15" t="s">
        <v>209</v>
      </c>
      <c r="AW187" s="15" t="s">
        <v>30</v>
      </c>
      <c r="AX187" s="15" t="s">
        <v>80</v>
      </c>
      <c r="AY187" s="275" t="s">
        <v>202</v>
      </c>
    </row>
    <row r="188" s="2" customFormat="1" ht="33" customHeight="1">
      <c r="A188" s="40"/>
      <c r="B188" s="41"/>
      <c r="C188" s="230" t="s">
        <v>294</v>
      </c>
      <c r="D188" s="230" t="s">
        <v>204</v>
      </c>
      <c r="E188" s="231" t="s">
        <v>5545</v>
      </c>
      <c r="F188" s="232" t="s">
        <v>5546</v>
      </c>
      <c r="G188" s="233" t="s">
        <v>254</v>
      </c>
      <c r="H188" s="234">
        <v>116.69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5547</v>
      </c>
    </row>
    <row r="189" s="12" customFormat="1" ht="22.8" customHeight="1">
      <c r="A189" s="12"/>
      <c r="B189" s="214"/>
      <c r="C189" s="215"/>
      <c r="D189" s="216" t="s">
        <v>72</v>
      </c>
      <c r="E189" s="228" t="s">
        <v>82</v>
      </c>
      <c r="F189" s="228" t="s">
        <v>306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SUM(P190:P241)</f>
        <v>0</v>
      </c>
      <c r="Q189" s="222"/>
      <c r="R189" s="223">
        <f>SUM(R190:R241)</f>
        <v>237.25723032818817</v>
      </c>
      <c r="S189" s="222"/>
      <c r="T189" s="224">
        <f>SUM(T190:T241)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80</v>
      </c>
      <c r="AT189" s="226" t="s">
        <v>72</v>
      </c>
      <c r="AU189" s="226" t="s">
        <v>80</v>
      </c>
      <c r="AY189" s="225" t="s">
        <v>202</v>
      </c>
      <c r="BK189" s="227">
        <f>SUM(BK190:BK241)</f>
        <v>0</v>
      </c>
    </row>
    <row r="190" s="2" customFormat="1" ht="24.15" customHeight="1">
      <c r="A190" s="40"/>
      <c r="B190" s="41"/>
      <c r="C190" s="230" t="s">
        <v>301</v>
      </c>
      <c r="D190" s="230" t="s">
        <v>204</v>
      </c>
      <c r="E190" s="231" t="s">
        <v>5395</v>
      </c>
      <c r="F190" s="232" t="s">
        <v>5396</v>
      </c>
      <c r="G190" s="233" t="s">
        <v>254</v>
      </c>
      <c r="H190" s="234">
        <v>66.650000000000006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9.8999999999999994E-05</v>
      </c>
      <c r="R190" s="239">
        <f>Q190*H190</f>
        <v>0.0065983500000000002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5548</v>
      </c>
    </row>
    <row r="191" s="13" customFormat="1">
      <c r="A191" s="13"/>
      <c r="B191" s="243"/>
      <c r="C191" s="244"/>
      <c r="D191" s="245" t="s">
        <v>211</v>
      </c>
      <c r="E191" s="246" t="s">
        <v>1</v>
      </c>
      <c r="F191" s="247" t="s">
        <v>5549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211</v>
      </c>
      <c r="AU191" s="253" t="s">
        <v>82</v>
      </c>
      <c r="AV191" s="13" t="s">
        <v>80</v>
      </c>
      <c r="AW191" s="13" t="s">
        <v>30</v>
      </c>
      <c r="AX191" s="13" t="s">
        <v>73</v>
      </c>
      <c r="AY191" s="253" t="s">
        <v>202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5550</v>
      </c>
      <c r="G192" s="255"/>
      <c r="H192" s="258">
        <v>66.650000000000006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73</v>
      </c>
      <c r="AY192" s="264" t="s">
        <v>202</v>
      </c>
    </row>
    <row r="193" s="15" customFormat="1">
      <c r="A193" s="15"/>
      <c r="B193" s="265"/>
      <c r="C193" s="266"/>
      <c r="D193" s="245" t="s">
        <v>211</v>
      </c>
      <c r="E193" s="267" t="s">
        <v>1</v>
      </c>
      <c r="F193" s="268" t="s">
        <v>222</v>
      </c>
      <c r="G193" s="266"/>
      <c r="H193" s="269">
        <v>66.650000000000006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211</v>
      </c>
      <c r="AU193" s="275" t="s">
        <v>82</v>
      </c>
      <c r="AV193" s="15" t="s">
        <v>209</v>
      </c>
      <c r="AW193" s="15" t="s">
        <v>30</v>
      </c>
      <c r="AX193" s="15" t="s">
        <v>80</v>
      </c>
      <c r="AY193" s="275" t="s">
        <v>202</v>
      </c>
    </row>
    <row r="194" s="2" customFormat="1" ht="24.15" customHeight="1">
      <c r="A194" s="40"/>
      <c r="B194" s="41"/>
      <c r="C194" s="287" t="s">
        <v>307</v>
      </c>
      <c r="D194" s="287" t="s">
        <v>534</v>
      </c>
      <c r="E194" s="288" t="s">
        <v>5402</v>
      </c>
      <c r="F194" s="289" t="s">
        <v>5403</v>
      </c>
      <c r="G194" s="290" t="s">
        <v>254</v>
      </c>
      <c r="H194" s="291">
        <v>76.647999999999996</v>
      </c>
      <c r="I194" s="292"/>
      <c r="J194" s="293">
        <f>ROUND(I194*H194,2)</f>
        <v>0</v>
      </c>
      <c r="K194" s="289" t="s">
        <v>208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0.00029999999999999997</v>
      </c>
      <c r="R194" s="239">
        <f>Q194*H194</f>
        <v>0.022994399999999998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5551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5552</v>
      </c>
      <c r="G195" s="255"/>
      <c r="H195" s="258">
        <v>76.647999999999996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80</v>
      </c>
      <c r="AY195" s="264" t="s">
        <v>202</v>
      </c>
    </row>
    <row r="196" s="2" customFormat="1" ht="24.15" customHeight="1">
      <c r="A196" s="40"/>
      <c r="B196" s="41"/>
      <c r="C196" s="230" t="s">
        <v>8</v>
      </c>
      <c r="D196" s="230" t="s">
        <v>204</v>
      </c>
      <c r="E196" s="231" t="s">
        <v>5553</v>
      </c>
      <c r="F196" s="232" t="s">
        <v>5554</v>
      </c>
      <c r="G196" s="233" t="s">
        <v>207</v>
      </c>
      <c r="H196" s="234">
        <v>61.521999999999998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2.1600000000000001</v>
      </c>
      <c r="R196" s="239">
        <f>Q196*H196</f>
        <v>132.88752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5555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5556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5557</v>
      </c>
      <c r="G198" s="255"/>
      <c r="H198" s="258">
        <v>47.106999999999999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3" customFormat="1">
      <c r="A199" s="13"/>
      <c r="B199" s="243"/>
      <c r="C199" s="244"/>
      <c r="D199" s="245" t="s">
        <v>211</v>
      </c>
      <c r="E199" s="246" t="s">
        <v>1</v>
      </c>
      <c r="F199" s="247" t="s">
        <v>5558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211</v>
      </c>
      <c r="AU199" s="253" t="s">
        <v>82</v>
      </c>
      <c r="AV199" s="13" t="s">
        <v>80</v>
      </c>
      <c r="AW199" s="13" t="s">
        <v>30</v>
      </c>
      <c r="AX199" s="13" t="s">
        <v>73</v>
      </c>
      <c r="AY199" s="253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5559</v>
      </c>
      <c r="G200" s="255"/>
      <c r="H200" s="258">
        <v>14.414999999999999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5" customFormat="1">
      <c r="A201" s="15"/>
      <c r="B201" s="265"/>
      <c r="C201" s="266"/>
      <c r="D201" s="245" t="s">
        <v>211</v>
      </c>
      <c r="E201" s="267" t="s">
        <v>1</v>
      </c>
      <c r="F201" s="268" t="s">
        <v>222</v>
      </c>
      <c r="G201" s="266"/>
      <c r="H201" s="269">
        <v>61.521999999999998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211</v>
      </c>
      <c r="AU201" s="275" t="s">
        <v>82</v>
      </c>
      <c r="AV201" s="15" t="s">
        <v>209</v>
      </c>
      <c r="AW201" s="15" t="s">
        <v>30</v>
      </c>
      <c r="AX201" s="15" t="s">
        <v>80</v>
      </c>
      <c r="AY201" s="275" t="s">
        <v>202</v>
      </c>
    </row>
    <row r="202" s="2" customFormat="1" ht="24.15" customHeight="1">
      <c r="A202" s="40"/>
      <c r="B202" s="41"/>
      <c r="C202" s="230" t="s">
        <v>317</v>
      </c>
      <c r="D202" s="230" t="s">
        <v>204</v>
      </c>
      <c r="E202" s="231" t="s">
        <v>5560</v>
      </c>
      <c r="F202" s="232" t="s">
        <v>5561</v>
      </c>
      <c r="G202" s="233" t="s">
        <v>207</v>
      </c>
      <c r="H202" s="234">
        <v>11.300000000000001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2.3010222040000001</v>
      </c>
      <c r="R202" s="239">
        <f>Q202*H202</f>
        <v>26.001550905200002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5562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5563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4" customFormat="1">
      <c r="A204" s="14"/>
      <c r="B204" s="254"/>
      <c r="C204" s="255"/>
      <c r="D204" s="245" t="s">
        <v>211</v>
      </c>
      <c r="E204" s="256" t="s">
        <v>1</v>
      </c>
      <c r="F204" s="257" t="s">
        <v>5564</v>
      </c>
      <c r="G204" s="255"/>
      <c r="H204" s="258">
        <v>11.300000000000001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211</v>
      </c>
      <c r="AU204" s="264" t="s">
        <v>82</v>
      </c>
      <c r="AV204" s="14" t="s">
        <v>82</v>
      </c>
      <c r="AW204" s="14" t="s">
        <v>30</v>
      </c>
      <c r="AX204" s="14" t="s">
        <v>73</v>
      </c>
      <c r="AY204" s="264" t="s">
        <v>202</v>
      </c>
    </row>
    <row r="205" s="15" customFormat="1">
      <c r="A205" s="15"/>
      <c r="B205" s="265"/>
      <c r="C205" s="266"/>
      <c r="D205" s="245" t="s">
        <v>211</v>
      </c>
      <c r="E205" s="267" t="s">
        <v>1</v>
      </c>
      <c r="F205" s="268" t="s">
        <v>222</v>
      </c>
      <c r="G205" s="266"/>
      <c r="H205" s="269">
        <v>11.300000000000001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211</v>
      </c>
      <c r="AU205" s="275" t="s">
        <v>82</v>
      </c>
      <c r="AV205" s="15" t="s">
        <v>209</v>
      </c>
      <c r="AW205" s="15" t="s">
        <v>30</v>
      </c>
      <c r="AX205" s="15" t="s">
        <v>80</v>
      </c>
      <c r="AY205" s="275" t="s">
        <v>202</v>
      </c>
    </row>
    <row r="206" s="2" customFormat="1" ht="16.5" customHeight="1">
      <c r="A206" s="40"/>
      <c r="B206" s="41"/>
      <c r="C206" s="230" t="s">
        <v>325</v>
      </c>
      <c r="D206" s="230" t="s">
        <v>204</v>
      </c>
      <c r="E206" s="231" t="s">
        <v>391</v>
      </c>
      <c r="F206" s="232" t="s">
        <v>392</v>
      </c>
      <c r="G206" s="233" t="s">
        <v>254</v>
      </c>
      <c r="H206" s="234">
        <v>15.300000000000001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0.0015368999999999999</v>
      </c>
      <c r="R206" s="239">
        <f>Q206*H206</f>
        <v>0.023514569999999999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209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209</v>
      </c>
      <c r="BM206" s="241" t="s">
        <v>5565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5566</v>
      </c>
      <c r="G207" s="255"/>
      <c r="H207" s="258">
        <v>15.300000000000001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15.300000000000001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16.5" customHeight="1">
      <c r="A209" s="40"/>
      <c r="B209" s="41"/>
      <c r="C209" s="230" t="s">
        <v>332</v>
      </c>
      <c r="D209" s="230" t="s">
        <v>204</v>
      </c>
      <c r="E209" s="231" t="s">
        <v>396</v>
      </c>
      <c r="F209" s="232" t="s">
        <v>397</v>
      </c>
      <c r="G209" s="233" t="s">
        <v>254</v>
      </c>
      <c r="H209" s="234">
        <v>15.300000000000001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5567</v>
      </c>
    </row>
    <row r="210" s="2" customFormat="1" ht="16.5" customHeight="1">
      <c r="A210" s="40"/>
      <c r="B210" s="41"/>
      <c r="C210" s="230" t="s">
        <v>336</v>
      </c>
      <c r="D210" s="230" t="s">
        <v>204</v>
      </c>
      <c r="E210" s="231" t="s">
        <v>313</v>
      </c>
      <c r="F210" s="232" t="s">
        <v>314</v>
      </c>
      <c r="G210" s="233" t="s">
        <v>297</v>
      </c>
      <c r="H210" s="234">
        <v>0.50600000000000001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1.0627727797</v>
      </c>
      <c r="R210" s="239">
        <f>Q210*H210</f>
        <v>0.53776302652819996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5568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5569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4" customFormat="1">
      <c r="A212" s="14"/>
      <c r="B212" s="254"/>
      <c r="C212" s="255"/>
      <c r="D212" s="245" t="s">
        <v>211</v>
      </c>
      <c r="E212" s="256" t="s">
        <v>1</v>
      </c>
      <c r="F212" s="257" t="s">
        <v>5570</v>
      </c>
      <c r="G212" s="255"/>
      <c r="H212" s="258">
        <v>0.50600000000000001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211</v>
      </c>
      <c r="AU212" s="264" t="s">
        <v>82</v>
      </c>
      <c r="AV212" s="14" t="s">
        <v>82</v>
      </c>
      <c r="AW212" s="14" t="s">
        <v>30</v>
      </c>
      <c r="AX212" s="14" t="s">
        <v>73</v>
      </c>
      <c r="AY212" s="264" t="s">
        <v>202</v>
      </c>
    </row>
    <row r="213" s="15" customFormat="1">
      <c r="A213" s="15"/>
      <c r="B213" s="265"/>
      <c r="C213" s="266"/>
      <c r="D213" s="245" t="s">
        <v>211</v>
      </c>
      <c r="E213" s="267" t="s">
        <v>1</v>
      </c>
      <c r="F213" s="268" t="s">
        <v>222</v>
      </c>
      <c r="G213" s="266"/>
      <c r="H213" s="269">
        <v>0.50600000000000001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5" t="s">
        <v>211</v>
      </c>
      <c r="AU213" s="275" t="s">
        <v>82</v>
      </c>
      <c r="AV213" s="15" t="s">
        <v>209</v>
      </c>
      <c r="AW213" s="15" t="s">
        <v>30</v>
      </c>
      <c r="AX213" s="15" t="s">
        <v>80</v>
      </c>
      <c r="AY213" s="275" t="s">
        <v>202</v>
      </c>
    </row>
    <row r="214" s="2" customFormat="1" ht="16.5" customHeight="1">
      <c r="A214" s="40"/>
      <c r="B214" s="41"/>
      <c r="C214" s="230" t="s">
        <v>341</v>
      </c>
      <c r="D214" s="230" t="s">
        <v>204</v>
      </c>
      <c r="E214" s="231" t="s">
        <v>5571</v>
      </c>
      <c r="F214" s="232" t="s">
        <v>5572</v>
      </c>
      <c r="G214" s="233" t="s">
        <v>207</v>
      </c>
      <c r="H214" s="234">
        <v>25.785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2.5018722040000001</v>
      </c>
      <c r="R214" s="239">
        <f>Q214*H214</f>
        <v>64.510774780139997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5573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5574</v>
      </c>
      <c r="G215" s="255"/>
      <c r="H215" s="258">
        <v>25.785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73</v>
      </c>
      <c r="AY215" s="264" t="s">
        <v>202</v>
      </c>
    </row>
    <row r="216" s="15" customFormat="1">
      <c r="A216" s="15"/>
      <c r="B216" s="265"/>
      <c r="C216" s="266"/>
      <c r="D216" s="245" t="s">
        <v>211</v>
      </c>
      <c r="E216" s="267" t="s">
        <v>1</v>
      </c>
      <c r="F216" s="268" t="s">
        <v>222</v>
      </c>
      <c r="G216" s="266"/>
      <c r="H216" s="269">
        <v>25.785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211</v>
      </c>
      <c r="AU216" s="275" t="s">
        <v>82</v>
      </c>
      <c r="AV216" s="15" t="s">
        <v>209</v>
      </c>
      <c r="AW216" s="15" t="s">
        <v>30</v>
      </c>
      <c r="AX216" s="15" t="s">
        <v>80</v>
      </c>
      <c r="AY216" s="275" t="s">
        <v>202</v>
      </c>
    </row>
    <row r="217" s="2" customFormat="1" ht="16.5" customHeight="1">
      <c r="A217" s="40"/>
      <c r="B217" s="41"/>
      <c r="C217" s="230" t="s">
        <v>7</v>
      </c>
      <c r="D217" s="230" t="s">
        <v>204</v>
      </c>
      <c r="E217" s="231" t="s">
        <v>326</v>
      </c>
      <c r="F217" s="232" t="s">
        <v>327</v>
      </c>
      <c r="G217" s="233" t="s">
        <v>254</v>
      </c>
      <c r="H217" s="234">
        <v>33.950000000000003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0.0015368999999999999</v>
      </c>
      <c r="R217" s="239">
        <f>Q217*H217</f>
        <v>0.052177754999999999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5575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5576</v>
      </c>
      <c r="G218" s="255"/>
      <c r="H218" s="258">
        <v>14.300000000000001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73</v>
      </c>
      <c r="AY218" s="264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5577</v>
      </c>
      <c r="G219" s="255"/>
      <c r="H219" s="258">
        <v>19.649999999999999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5" customFormat="1">
      <c r="A220" s="15"/>
      <c r="B220" s="265"/>
      <c r="C220" s="266"/>
      <c r="D220" s="245" t="s">
        <v>211</v>
      </c>
      <c r="E220" s="267" t="s">
        <v>1</v>
      </c>
      <c r="F220" s="268" t="s">
        <v>222</v>
      </c>
      <c r="G220" s="266"/>
      <c r="H220" s="269">
        <v>33.950000000000003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211</v>
      </c>
      <c r="AU220" s="275" t="s">
        <v>82</v>
      </c>
      <c r="AV220" s="15" t="s">
        <v>209</v>
      </c>
      <c r="AW220" s="15" t="s">
        <v>30</v>
      </c>
      <c r="AX220" s="15" t="s">
        <v>80</v>
      </c>
      <c r="AY220" s="275" t="s">
        <v>202</v>
      </c>
    </row>
    <row r="221" s="2" customFormat="1" ht="16.5" customHeight="1">
      <c r="A221" s="40"/>
      <c r="B221" s="41"/>
      <c r="C221" s="230" t="s">
        <v>355</v>
      </c>
      <c r="D221" s="230" t="s">
        <v>204</v>
      </c>
      <c r="E221" s="231" t="s">
        <v>333</v>
      </c>
      <c r="F221" s="232" t="s">
        <v>334</v>
      </c>
      <c r="G221" s="233" t="s">
        <v>254</v>
      </c>
      <c r="H221" s="234">
        <v>33.950000000000003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209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5578</v>
      </c>
    </row>
    <row r="222" s="2" customFormat="1" ht="21.75" customHeight="1">
      <c r="A222" s="40"/>
      <c r="B222" s="41"/>
      <c r="C222" s="230" t="s">
        <v>363</v>
      </c>
      <c r="D222" s="230" t="s">
        <v>204</v>
      </c>
      <c r="E222" s="231" t="s">
        <v>2945</v>
      </c>
      <c r="F222" s="232" t="s">
        <v>2946</v>
      </c>
      <c r="G222" s="233" t="s">
        <v>297</v>
      </c>
      <c r="H222" s="234">
        <v>2.5790000000000002</v>
      </c>
      <c r="I222" s="235"/>
      <c r="J222" s="236">
        <f>ROUND(I222*H222,2)</f>
        <v>0</v>
      </c>
      <c r="K222" s="232" t="s">
        <v>208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1.0606207999999999</v>
      </c>
      <c r="R222" s="239">
        <f>Q222*H222</f>
        <v>2.7353410432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209</v>
      </c>
      <c r="AT222" s="241" t="s">
        <v>204</v>
      </c>
      <c r="AU222" s="241" t="s">
        <v>82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5579</v>
      </c>
    </row>
    <row r="223" s="13" customFormat="1">
      <c r="A223" s="13"/>
      <c r="B223" s="243"/>
      <c r="C223" s="244"/>
      <c r="D223" s="245" t="s">
        <v>211</v>
      </c>
      <c r="E223" s="246" t="s">
        <v>1</v>
      </c>
      <c r="F223" s="247" t="s">
        <v>5580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211</v>
      </c>
      <c r="AU223" s="253" t="s">
        <v>82</v>
      </c>
      <c r="AV223" s="13" t="s">
        <v>80</v>
      </c>
      <c r="AW223" s="13" t="s">
        <v>30</v>
      </c>
      <c r="AX223" s="13" t="s">
        <v>73</v>
      </c>
      <c r="AY223" s="253" t="s">
        <v>202</v>
      </c>
    </row>
    <row r="224" s="14" customFormat="1">
      <c r="A224" s="14"/>
      <c r="B224" s="254"/>
      <c r="C224" s="255"/>
      <c r="D224" s="245" t="s">
        <v>211</v>
      </c>
      <c r="E224" s="256" t="s">
        <v>1</v>
      </c>
      <c r="F224" s="257" t="s">
        <v>5581</v>
      </c>
      <c r="G224" s="255"/>
      <c r="H224" s="258">
        <v>2.5790000000000002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211</v>
      </c>
      <c r="AU224" s="264" t="s">
        <v>82</v>
      </c>
      <c r="AV224" s="14" t="s">
        <v>82</v>
      </c>
      <c r="AW224" s="14" t="s">
        <v>30</v>
      </c>
      <c r="AX224" s="14" t="s">
        <v>80</v>
      </c>
      <c r="AY224" s="264" t="s">
        <v>202</v>
      </c>
    </row>
    <row r="225" s="2" customFormat="1" ht="24.15" customHeight="1">
      <c r="A225" s="40"/>
      <c r="B225" s="41"/>
      <c r="C225" s="230" t="s">
        <v>375</v>
      </c>
      <c r="D225" s="230" t="s">
        <v>204</v>
      </c>
      <c r="E225" s="231" t="s">
        <v>5582</v>
      </c>
      <c r="F225" s="232" t="s">
        <v>5583</v>
      </c>
      <c r="G225" s="233" t="s">
        <v>207</v>
      </c>
      <c r="H225" s="234">
        <v>0.40000000000000002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2.3010222040000001</v>
      </c>
      <c r="R225" s="239">
        <f>Q225*H225</f>
        <v>0.92040888160000012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209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209</v>
      </c>
      <c r="BM225" s="241" t="s">
        <v>5584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5521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5585</v>
      </c>
      <c r="G227" s="255"/>
      <c r="H227" s="258">
        <v>0.40000000000000002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0.40000000000000002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16.5" customHeight="1">
      <c r="A229" s="40"/>
      <c r="B229" s="41"/>
      <c r="C229" s="230" t="s">
        <v>382</v>
      </c>
      <c r="D229" s="230" t="s">
        <v>204</v>
      </c>
      <c r="E229" s="231" t="s">
        <v>5586</v>
      </c>
      <c r="F229" s="232" t="s">
        <v>5587</v>
      </c>
      <c r="G229" s="233" t="s">
        <v>254</v>
      </c>
      <c r="H229" s="234">
        <v>3.2000000000000002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0.0015368999999999999</v>
      </c>
      <c r="R229" s="239">
        <f>Q229*H229</f>
        <v>0.00491808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209</v>
      </c>
      <c r="AT229" s="241" t="s">
        <v>204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5588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5589</v>
      </c>
      <c r="G230" s="255"/>
      <c r="H230" s="258">
        <v>3.2000000000000002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73</v>
      </c>
      <c r="AY230" s="264" t="s">
        <v>202</v>
      </c>
    </row>
    <row r="231" s="15" customFormat="1">
      <c r="A231" s="15"/>
      <c r="B231" s="265"/>
      <c r="C231" s="266"/>
      <c r="D231" s="245" t="s">
        <v>211</v>
      </c>
      <c r="E231" s="267" t="s">
        <v>1</v>
      </c>
      <c r="F231" s="268" t="s">
        <v>222</v>
      </c>
      <c r="G231" s="266"/>
      <c r="H231" s="269">
        <v>3.2000000000000002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211</v>
      </c>
      <c r="AU231" s="275" t="s">
        <v>82</v>
      </c>
      <c r="AV231" s="15" t="s">
        <v>209</v>
      </c>
      <c r="AW231" s="15" t="s">
        <v>30</v>
      </c>
      <c r="AX231" s="15" t="s">
        <v>80</v>
      </c>
      <c r="AY231" s="275" t="s">
        <v>202</v>
      </c>
    </row>
    <row r="232" s="2" customFormat="1" ht="16.5" customHeight="1">
      <c r="A232" s="40"/>
      <c r="B232" s="41"/>
      <c r="C232" s="230" t="s">
        <v>390</v>
      </c>
      <c r="D232" s="230" t="s">
        <v>204</v>
      </c>
      <c r="E232" s="231" t="s">
        <v>5590</v>
      </c>
      <c r="F232" s="232" t="s">
        <v>5591</v>
      </c>
      <c r="G232" s="233" t="s">
        <v>254</v>
      </c>
      <c r="H232" s="234">
        <v>3.2000000000000002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5592</v>
      </c>
    </row>
    <row r="233" s="2" customFormat="1" ht="21.75" customHeight="1">
      <c r="A233" s="40"/>
      <c r="B233" s="41"/>
      <c r="C233" s="230" t="s">
        <v>395</v>
      </c>
      <c r="D233" s="230" t="s">
        <v>204</v>
      </c>
      <c r="E233" s="231" t="s">
        <v>5593</v>
      </c>
      <c r="F233" s="232" t="s">
        <v>5594</v>
      </c>
      <c r="G233" s="233" t="s">
        <v>297</v>
      </c>
      <c r="H233" s="234">
        <v>0.0060000000000000001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1.0606207999999999</v>
      </c>
      <c r="R233" s="239">
        <f>Q233*H233</f>
        <v>0.0063637247999999997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209</v>
      </c>
      <c r="AT233" s="241" t="s">
        <v>204</v>
      </c>
      <c r="AU233" s="241" t="s">
        <v>82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209</v>
      </c>
      <c r="BM233" s="241" t="s">
        <v>5595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5596</v>
      </c>
      <c r="G234" s="255"/>
      <c r="H234" s="258">
        <v>0.0060000000000000001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5" customFormat="1">
      <c r="A235" s="15"/>
      <c r="B235" s="265"/>
      <c r="C235" s="266"/>
      <c r="D235" s="245" t="s">
        <v>211</v>
      </c>
      <c r="E235" s="267" t="s">
        <v>1</v>
      </c>
      <c r="F235" s="268" t="s">
        <v>222</v>
      </c>
      <c r="G235" s="266"/>
      <c r="H235" s="269">
        <v>0.0060000000000000001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211</v>
      </c>
      <c r="AU235" s="275" t="s">
        <v>82</v>
      </c>
      <c r="AV235" s="15" t="s">
        <v>209</v>
      </c>
      <c r="AW235" s="15" t="s">
        <v>30</v>
      </c>
      <c r="AX235" s="15" t="s">
        <v>80</v>
      </c>
      <c r="AY235" s="275" t="s">
        <v>202</v>
      </c>
    </row>
    <row r="236" s="2" customFormat="1" ht="33" customHeight="1">
      <c r="A236" s="40"/>
      <c r="B236" s="41"/>
      <c r="C236" s="230" t="s">
        <v>399</v>
      </c>
      <c r="D236" s="230" t="s">
        <v>204</v>
      </c>
      <c r="E236" s="231" t="s">
        <v>5597</v>
      </c>
      <c r="F236" s="232" t="s">
        <v>5598</v>
      </c>
      <c r="G236" s="233" t="s">
        <v>254</v>
      </c>
      <c r="H236" s="234">
        <v>9.75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0.96226029999999996</v>
      </c>
      <c r="R236" s="239">
        <f>Q236*H236</f>
        <v>9.3820379249999988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209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209</v>
      </c>
      <c r="BM236" s="241" t="s">
        <v>5599</v>
      </c>
    </row>
    <row r="237" s="14" customFormat="1">
      <c r="A237" s="14"/>
      <c r="B237" s="254"/>
      <c r="C237" s="255"/>
      <c r="D237" s="245" t="s">
        <v>211</v>
      </c>
      <c r="E237" s="256" t="s">
        <v>1</v>
      </c>
      <c r="F237" s="257" t="s">
        <v>5600</v>
      </c>
      <c r="G237" s="255"/>
      <c r="H237" s="258">
        <v>9.75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211</v>
      </c>
      <c r="AU237" s="264" t="s">
        <v>82</v>
      </c>
      <c r="AV237" s="14" t="s">
        <v>82</v>
      </c>
      <c r="AW237" s="14" t="s">
        <v>30</v>
      </c>
      <c r="AX237" s="14" t="s">
        <v>73</v>
      </c>
      <c r="AY237" s="264" t="s">
        <v>202</v>
      </c>
    </row>
    <row r="238" s="15" customFormat="1">
      <c r="A238" s="15"/>
      <c r="B238" s="265"/>
      <c r="C238" s="266"/>
      <c r="D238" s="245" t="s">
        <v>211</v>
      </c>
      <c r="E238" s="267" t="s">
        <v>1</v>
      </c>
      <c r="F238" s="268" t="s">
        <v>222</v>
      </c>
      <c r="G238" s="266"/>
      <c r="H238" s="269">
        <v>9.75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5" t="s">
        <v>211</v>
      </c>
      <c r="AU238" s="275" t="s">
        <v>82</v>
      </c>
      <c r="AV238" s="15" t="s">
        <v>209</v>
      </c>
      <c r="AW238" s="15" t="s">
        <v>30</v>
      </c>
      <c r="AX238" s="15" t="s">
        <v>80</v>
      </c>
      <c r="AY238" s="275" t="s">
        <v>202</v>
      </c>
    </row>
    <row r="239" s="2" customFormat="1" ht="24.15" customHeight="1">
      <c r="A239" s="40"/>
      <c r="B239" s="41"/>
      <c r="C239" s="230" t="s">
        <v>405</v>
      </c>
      <c r="D239" s="230" t="s">
        <v>204</v>
      </c>
      <c r="E239" s="231" t="s">
        <v>356</v>
      </c>
      <c r="F239" s="232" t="s">
        <v>357</v>
      </c>
      <c r="G239" s="233" t="s">
        <v>297</v>
      </c>
      <c r="H239" s="234">
        <v>0.156</v>
      </c>
      <c r="I239" s="235"/>
      <c r="J239" s="236">
        <f>ROUND(I239*H239,2)</f>
        <v>0</v>
      </c>
      <c r="K239" s="232" t="s">
        <v>208</v>
      </c>
      <c r="L239" s="46"/>
      <c r="M239" s="237" t="s">
        <v>1</v>
      </c>
      <c r="N239" s="238" t="s">
        <v>38</v>
      </c>
      <c r="O239" s="93"/>
      <c r="P239" s="239">
        <f>O239*H239</f>
        <v>0</v>
      </c>
      <c r="Q239" s="239">
        <v>1.05940312</v>
      </c>
      <c r="R239" s="239">
        <f>Q239*H239</f>
        <v>0.16526688672000001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209</v>
      </c>
      <c r="AT239" s="241" t="s">
        <v>204</v>
      </c>
      <c r="AU239" s="241" t="s">
        <v>82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209</v>
      </c>
      <c r="BM239" s="241" t="s">
        <v>5601</v>
      </c>
    </row>
    <row r="240" s="13" customFormat="1">
      <c r="A240" s="13"/>
      <c r="B240" s="243"/>
      <c r="C240" s="244"/>
      <c r="D240" s="245" t="s">
        <v>211</v>
      </c>
      <c r="E240" s="246" t="s">
        <v>1</v>
      </c>
      <c r="F240" s="247" t="s">
        <v>5416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211</v>
      </c>
      <c r="AU240" s="253" t="s">
        <v>82</v>
      </c>
      <c r="AV240" s="13" t="s">
        <v>80</v>
      </c>
      <c r="AW240" s="13" t="s">
        <v>30</v>
      </c>
      <c r="AX240" s="13" t="s">
        <v>73</v>
      </c>
      <c r="AY240" s="253" t="s">
        <v>202</v>
      </c>
    </row>
    <row r="241" s="14" customFormat="1">
      <c r="A241" s="14"/>
      <c r="B241" s="254"/>
      <c r="C241" s="255"/>
      <c r="D241" s="245" t="s">
        <v>211</v>
      </c>
      <c r="E241" s="256" t="s">
        <v>1</v>
      </c>
      <c r="F241" s="257" t="s">
        <v>5602</v>
      </c>
      <c r="G241" s="255"/>
      <c r="H241" s="258">
        <v>0.156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211</v>
      </c>
      <c r="AU241" s="264" t="s">
        <v>82</v>
      </c>
      <c r="AV241" s="14" t="s">
        <v>82</v>
      </c>
      <c r="AW241" s="14" t="s">
        <v>30</v>
      </c>
      <c r="AX241" s="14" t="s">
        <v>80</v>
      </c>
      <c r="AY241" s="264" t="s">
        <v>202</v>
      </c>
    </row>
    <row r="242" s="12" customFormat="1" ht="22.8" customHeight="1">
      <c r="A242" s="12"/>
      <c r="B242" s="214"/>
      <c r="C242" s="215"/>
      <c r="D242" s="216" t="s">
        <v>72</v>
      </c>
      <c r="E242" s="228" t="s">
        <v>90</v>
      </c>
      <c r="F242" s="228" t="s">
        <v>404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SUM(P243:P288)</f>
        <v>0</v>
      </c>
      <c r="Q242" s="222"/>
      <c r="R242" s="223">
        <f>SUM(R243:R288)</f>
        <v>73.974628848560002</v>
      </c>
      <c r="S242" s="222"/>
      <c r="T242" s="224">
        <f>SUM(T243:T288)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80</v>
      </c>
      <c r="AY242" s="225" t="s">
        <v>202</v>
      </c>
      <c r="BK242" s="227">
        <f>SUM(BK243:BK288)</f>
        <v>0</v>
      </c>
    </row>
    <row r="243" s="2" customFormat="1" ht="24.15" customHeight="1">
      <c r="A243" s="40"/>
      <c r="B243" s="41"/>
      <c r="C243" s="230" t="s">
        <v>417</v>
      </c>
      <c r="D243" s="230" t="s">
        <v>204</v>
      </c>
      <c r="E243" s="231" t="s">
        <v>5603</v>
      </c>
      <c r="F243" s="232" t="s">
        <v>5604</v>
      </c>
      <c r="G243" s="233" t="s">
        <v>254</v>
      </c>
      <c r="H243" s="234">
        <v>179.09399999999999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0.349248</v>
      </c>
      <c r="R243" s="239">
        <f>Q243*H243</f>
        <v>62.548221311999995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82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5605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5606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4" customFormat="1">
      <c r="A245" s="14"/>
      <c r="B245" s="254"/>
      <c r="C245" s="255"/>
      <c r="D245" s="245" t="s">
        <v>211</v>
      </c>
      <c r="E245" s="256" t="s">
        <v>1</v>
      </c>
      <c r="F245" s="257" t="s">
        <v>5607</v>
      </c>
      <c r="G245" s="255"/>
      <c r="H245" s="258">
        <v>217.47999999999999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211</v>
      </c>
      <c r="AU245" s="264" t="s">
        <v>82</v>
      </c>
      <c r="AV245" s="14" t="s">
        <v>82</v>
      </c>
      <c r="AW245" s="14" t="s">
        <v>30</v>
      </c>
      <c r="AX245" s="14" t="s">
        <v>73</v>
      </c>
      <c r="AY245" s="264" t="s">
        <v>202</v>
      </c>
    </row>
    <row r="246" s="13" customFormat="1">
      <c r="A246" s="13"/>
      <c r="B246" s="243"/>
      <c r="C246" s="244"/>
      <c r="D246" s="245" t="s">
        <v>211</v>
      </c>
      <c r="E246" s="246" t="s">
        <v>1</v>
      </c>
      <c r="F246" s="247" t="s">
        <v>5608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211</v>
      </c>
      <c r="AU246" s="253" t="s">
        <v>82</v>
      </c>
      <c r="AV246" s="13" t="s">
        <v>80</v>
      </c>
      <c r="AW246" s="13" t="s">
        <v>30</v>
      </c>
      <c r="AX246" s="13" t="s">
        <v>73</v>
      </c>
      <c r="AY246" s="253" t="s">
        <v>202</v>
      </c>
    </row>
    <row r="247" s="14" customFormat="1">
      <c r="A247" s="14"/>
      <c r="B247" s="254"/>
      <c r="C247" s="255"/>
      <c r="D247" s="245" t="s">
        <v>211</v>
      </c>
      <c r="E247" s="256" t="s">
        <v>1</v>
      </c>
      <c r="F247" s="257" t="s">
        <v>5609</v>
      </c>
      <c r="G247" s="255"/>
      <c r="H247" s="258">
        <v>-14.805999999999999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211</v>
      </c>
      <c r="AU247" s="264" t="s">
        <v>82</v>
      </c>
      <c r="AV247" s="14" t="s">
        <v>82</v>
      </c>
      <c r="AW247" s="14" t="s">
        <v>30</v>
      </c>
      <c r="AX247" s="14" t="s">
        <v>73</v>
      </c>
      <c r="AY247" s="264" t="s">
        <v>202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5610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4" customFormat="1">
      <c r="A249" s="14"/>
      <c r="B249" s="254"/>
      <c r="C249" s="255"/>
      <c r="D249" s="245" t="s">
        <v>211</v>
      </c>
      <c r="E249" s="256" t="s">
        <v>1</v>
      </c>
      <c r="F249" s="257" t="s">
        <v>5611</v>
      </c>
      <c r="G249" s="255"/>
      <c r="H249" s="258">
        <v>-23.579999999999998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211</v>
      </c>
      <c r="AU249" s="264" t="s">
        <v>82</v>
      </c>
      <c r="AV249" s="14" t="s">
        <v>82</v>
      </c>
      <c r="AW249" s="14" t="s">
        <v>30</v>
      </c>
      <c r="AX249" s="14" t="s">
        <v>73</v>
      </c>
      <c r="AY249" s="264" t="s">
        <v>202</v>
      </c>
    </row>
    <row r="250" s="15" customFormat="1">
      <c r="A250" s="15"/>
      <c r="B250" s="265"/>
      <c r="C250" s="266"/>
      <c r="D250" s="245" t="s">
        <v>211</v>
      </c>
      <c r="E250" s="267" t="s">
        <v>1</v>
      </c>
      <c r="F250" s="268" t="s">
        <v>222</v>
      </c>
      <c r="G250" s="266"/>
      <c r="H250" s="269">
        <v>179.09399999999999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211</v>
      </c>
      <c r="AU250" s="275" t="s">
        <v>82</v>
      </c>
      <c r="AV250" s="15" t="s">
        <v>209</v>
      </c>
      <c r="AW250" s="15" t="s">
        <v>30</v>
      </c>
      <c r="AX250" s="15" t="s">
        <v>80</v>
      </c>
      <c r="AY250" s="275" t="s">
        <v>202</v>
      </c>
    </row>
    <row r="251" s="2" customFormat="1">
      <c r="A251" s="40"/>
      <c r="B251" s="41"/>
      <c r="C251" s="42"/>
      <c r="D251" s="245" t="s">
        <v>5612</v>
      </c>
      <c r="E251" s="42"/>
      <c r="F251" s="330" t="s">
        <v>5613</v>
      </c>
      <c r="G251" s="42"/>
      <c r="H251" s="42"/>
      <c r="I251" s="42"/>
      <c r="J251" s="42"/>
      <c r="K251" s="42"/>
      <c r="L251" s="46"/>
      <c r="M251" s="299"/>
      <c r="N251" s="30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U251" s="19" t="s">
        <v>82</v>
      </c>
    </row>
    <row r="252" s="2" customFormat="1" ht="21.75" customHeight="1">
      <c r="A252" s="40"/>
      <c r="B252" s="41"/>
      <c r="C252" s="230" t="s">
        <v>426</v>
      </c>
      <c r="D252" s="230" t="s">
        <v>204</v>
      </c>
      <c r="E252" s="231" t="s">
        <v>476</v>
      </c>
      <c r="F252" s="232" t="s">
        <v>477</v>
      </c>
      <c r="G252" s="233" t="s">
        <v>466</v>
      </c>
      <c r="H252" s="234">
        <v>4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0.026381000000000002</v>
      </c>
      <c r="R252" s="239">
        <f>Q252*H252</f>
        <v>0.10552400000000001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209</v>
      </c>
      <c r="AT252" s="241" t="s">
        <v>204</v>
      </c>
      <c r="AU252" s="241" t="s">
        <v>82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209</v>
      </c>
      <c r="BM252" s="241" t="s">
        <v>5614</v>
      </c>
    </row>
    <row r="253" s="14" customFormat="1">
      <c r="A253" s="14"/>
      <c r="B253" s="254"/>
      <c r="C253" s="255"/>
      <c r="D253" s="245" t="s">
        <v>211</v>
      </c>
      <c r="E253" s="256" t="s">
        <v>1</v>
      </c>
      <c r="F253" s="257" t="s">
        <v>5615</v>
      </c>
      <c r="G253" s="255"/>
      <c r="H253" s="258">
        <v>4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211</v>
      </c>
      <c r="AU253" s="264" t="s">
        <v>82</v>
      </c>
      <c r="AV253" s="14" t="s">
        <v>82</v>
      </c>
      <c r="AW253" s="14" t="s">
        <v>30</v>
      </c>
      <c r="AX253" s="14" t="s">
        <v>73</v>
      </c>
      <c r="AY253" s="264" t="s">
        <v>202</v>
      </c>
    </row>
    <row r="254" s="15" customFormat="1">
      <c r="A254" s="15"/>
      <c r="B254" s="265"/>
      <c r="C254" s="266"/>
      <c r="D254" s="245" t="s">
        <v>211</v>
      </c>
      <c r="E254" s="267" t="s">
        <v>1</v>
      </c>
      <c r="F254" s="268" t="s">
        <v>222</v>
      </c>
      <c r="G254" s="266"/>
      <c r="H254" s="269">
        <v>4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5" t="s">
        <v>211</v>
      </c>
      <c r="AU254" s="275" t="s">
        <v>82</v>
      </c>
      <c r="AV254" s="15" t="s">
        <v>209</v>
      </c>
      <c r="AW254" s="15" t="s">
        <v>30</v>
      </c>
      <c r="AX254" s="15" t="s">
        <v>80</v>
      </c>
      <c r="AY254" s="275" t="s">
        <v>202</v>
      </c>
    </row>
    <row r="255" s="2" customFormat="1" ht="21.75" customHeight="1">
      <c r="A255" s="40"/>
      <c r="B255" s="41"/>
      <c r="C255" s="230" t="s">
        <v>442</v>
      </c>
      <c r="D255" s="230" t="s">
        <v>204</v>
      </c>
      <c r="E255" s="231" t="s">
        <v>5616</v>
      </c>
      <c r="F255" s="232" t="s">
        <v>5617</v>
      </c>
      <c r="G255" s="233" t="s">
        <v>466</v>
      </c>
      <c r="H255" s="234">
        <v>20</v>
      </c>
      <c r="I255" s="235"/>
      <c r="J255" s="236">
        <f>ROUND(I255*H255,2)</f>
        <v>0</v>
      </c>
      <c r="K255" s="232" t="s">
        <v>208</v>
      </c>
      <c r="L255" s="46"/>
      <c r="M255" s="237" t="s">
        <v>1</v>
      </c>
      <c r="N255" s="238" t="s">
        <v>38</v>
      </c>
      <c r="O255" s="93"/>
      <c r="P255" s="239">
        <f>O255*H255</f>
        <v>0</v>
      </c>
      <c r="Q255" s="239">
        <v>0.045547999999999998</v>
      </c>
      <c r="R255" s="239">
        <f>Q255*H255</f>
        <v>0.91095999999999999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209</v>
      </c>
      <c r="AT255" s="241" t="s">
        <v>204</v>
      </c>
      <c r="AU255" s="241" t="s">
        <v>82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209</v>
      </c>
      <c r="BM255" s="241" t="s">
        <v>5618</v>
      </c>
    </row>
    <row r="256" s="14" customFormat="1">
      <c r="A256" s="14"/>
      <c r="B256" s="254"/>
      <c r="C256" s="255"/>
      <c r="D256" s="245" t="s">
        <v>211</v>
      </c>
      <c r="E256" s="256" t="s">
        <v>1</v>
      </c>
      <c r="F256" s="257" t="s">
        <v>5619</v>
      </c>
      <c r="G256" s="255"/>
      <c r="H256" s="258">
        <v>20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211</v>
      </c>
      <c r="AU256" s="264" t="s">
        <v>82</v>
      </c>
      <c r="AV256" s="14" t="s">
        <v>82</v>
      </c>
      <c r="AW256" s="14" t="s">
        <v>30</v>
      </c>
      <c r="AX256" s="14" t="s">
        <v>73</v>
      </c>
      <c r="AY256" s="264" t="s">
        <v>202</v>
      </c>
    </row>
    <row r="257" s="15" customFormat="1">
      <c r="A257" s="15"/>
      <c r="B257" s="265"/>
      <c r="C257" s="266"/>
      <c r="D257" s="245" t="s">
        <v>211</v>
      </c>
      <c r="E257" s="267" t="s">
        <v>1</v>
      </c>
      <c r="F257" s="268" t="s">
        <v>222</v>
      </c>
      <c r="G257" s="266"/>
      <c r="H257" s="269">
        <v>20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211</v>
      </c>
      <c r="AU257" s="275" t="s">
        <v>82</v>
      </c>
      <c r="AV257" s="15" t="s">
        <v>209</v>
      </c>
      <c r="AW257" s="15" t="s">
        <v>30</v>
      </c>
      <c r="AX257" s="15" t="s">
        <v>80</v>
      </c>
      <c r="AY257" s="275" t="s">
        <v>202</v>
      </c>
    </row>
    <row r="258" s="2" customFormat="1" ht="21.75" customHeight="1">
      <c r="A258" s="40"/>
      <c r="B258" s="41"/>
      <c r="C258" s="230" t="s">
        <v>448</v>
      </c>
      <c r="D258" s="230" t="s">
        <v>204</v>
      </c>
      <c r="E258" s="231" t="s">
        <v>5620</v>
      </c>
      <c r="F258" s="232" t="s">
        <v>5621</v>
      </c>
      <c r="G258" s="233" t="s">
        <v>844</v>
      </c>
      <c r="H258" s="234">
        <v>5</v>
      </c>
      <c r="I258" s="235"/>
      <c r="J258" s="236">
        <f>ROUND(I258*H258,2)</f>
        <v>0</v>
      </c>
      <c r="K258" s="232" t="s">
        <v>208</v>
      </c>
      <c r="L258" s="46"/>
      <c r="M258" s="237" t="s">
        <v>1</v>
      </c>
      <c r="N258" s="238" t="s">
        <v>38</v>
      </c>
      <c r="O258" s="93"/>
      <c r="P258" s="239">
        <f>O258*H258</f>
        <v>0</v>
      </c>
      <c r="Q258" s="239">
        <v>0.00029999999999999997</v>
      </c>
      <c r="R258" s="239">
        <f>Q258*H258</f>
        <v>0.0014999999999999998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209</v>
      </c>
      <c r="AT258" s="241" t="s">
        <v>204</v>
      </c>
      <c r="AU258" s="241" t="s">
        <v>82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209</v>
      </c>
      <c r="BM258" s="241" t="s">
        <v>5622</v>
      </c>
    </row>
    <row r="259" s="14" customFormat="1">
      <c r="A259" s="14"/>
      <c r="B259" s="254"/>
      <c r="C259" s="255"/>
      <c r="D259" s="245" t="s">
        <v>211</v>
      </c>
      <c r="E259" s="256" t="s">
        <v>1</v>
      </c>
      <c r="F259" s="257" t="s">
        <v>5623</v>
      </c>
      <c r="G259" s="255"/>
      <c r="H259" s="258">
        <v>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211</v>
      </c>
      <c r="AU259" s="264" t="s">
        <v>82</v>
      </c>
      <c r="AV259" s="14" t="s">
        <v>82</v>
      </c>
      <c r="AW259" s="14" t="s">
        <v>30</v>
      </c>
      <c r="AX259" s="14" t="s">
        <v>73</v>
      </c>
      <c r="AY259" s="264" t="s">
        <v>202</v>
      </c>
    </row>
    <row r="260" s="15" customFormat="1">
      <c r="A260" s="15"/>
      <c r="B260" s="265"/>
      <c r="C260" s="266"/>
      <c r="D260" s="245" t="s">
        <v>211</v>
      </c>
      <c r="E260" s="267" t="s">
        <v>1</v>
      </c>
      <c r="F260" s="268" t="s">
        <v>222</v>
      </c>
      <c r="G260" s="266"/>
      <c r="H260" s="269">
        <v>5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211</v>
      </c>
      <c r="AU260" s="275" t="s">
        <v>82</v>
      </c>
      <c r="AV260" s="15" t="s">
        <v>209</v>
      </c>
      <c r="AW260" s="15" t="s">
        <v>30</v>
      </c>
      <c r="AX260" s="15" t="s">
        <v>80</v>
      </c>
      <c r="AY260" s="275" t="s">
        <v>202</v>
      </c>
    </row>
    <row r="261" s="2" customFormat="1" ht="24.15" customHeight="1">
      <c r="A261" s="40"/>
      <c r="B261" s="41"/>
      <c r="C261" s="230" t="s">
        <v>453</v>
      </c>
      <c r="D261" s="230" t="s">
        <v>204</v>
      </c>
      <c r="E261" s="231" t="s">
        <v>5624</v>
      </c>
      <c r="F261" s="232" t="s">
        <v>5625</v>
      </c>
      <c r="G261" s="233" t="s">
        <v>466</v>
      </c>
      <c r="H261" s="234">
        <v>8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0.17488799999999999</v>
      </c>
      <c r="R261" s="239">
        <f>Q261*H261</f>
        <v>1.3991039999999999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209</v>
      </c>
      <c r="AT261" s="241" t="s">
        <v>204</v>
      </c>
      <c r="AU261" s="241" t="s">
        <v>82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5626</v>
      </c>
    </row>
    <row r="262" s="14" customFormat="1">
      <c r="A262" s="14"/>
      <c r="B262" s="254"/>
      <c r="C262" s="255"/>
      <c r="D262" s="245" t="s">
        <v>211</v>
      </c>
      <c r="E262" s="256" t="s">
        <v>1</v>
      </c>
      <c r="F262" s="257" t="s">
        <v>5627</v>
      </c>
      <c r="G262" s="255"/>
      <c r="H262" s="258">
        <v>8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211</v>
      </c>
      <c r="AU262" s="264" t="s">
        <v>82</v>
      </c>
      <c r="AV262" s="14" t="s">
        <v>82</v>
      </c>
      <c r="AW262" s="14" t="s">
        <v>30</v>
      </c>
      <c r="AX262" s="14" t="s">
        <v>73</v>
      </c>
      <c r="AY262" s="264" t="s">
        <v>202</v>
      </c>
    </row>
    <row r="263" s="15" customFormat="1">
      <c r="A263" s="15"/>
      <c r="B263" s="265"/>
      <c r="C263" s="266"/>
      <c r="D263" s="245" t="s">
        <v>211</v>
      </c>
      <c r="E263" s="267" t="s">
        <v>1</v>
      </c>
      <c r="F263" s="268" t="s">
        <v>222</v>
      </c>
      <c r="G263" s="266"/>
      <c r="H263" s="269">
        <v>8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211</v>
      </c>
      <c r="AU263" s="275" t="s">
        <v>82</v>
      </c>
      <c r="AV263" s="15" t="s">
        <v>209</v>
      </c>
      <c r="AW263" s="15" t="s">
        <v>30</v>
      </c>
      <c r="AX263" s="15" t="s">
        <v>80</v>
      </c>
      <c r="AY263" s="275" t="s">
        <v>202</v>
      </c>
    </row>
    <row r="264" s="2" customFormat="1" ht="21.75" customHeight="1">
      <c r="A264" s="40"/>
      <c r="B264" s="41"/>
      <c r="C264" s="287" t="s">
        <v>457</v>
      </c>
      <c r="D264" s="287" t="s">
        <v>534</v>
      </c>
      <c r="E264" s="288" t="s">
        <v>1867</v>
      </c>
      <c r="F264" s="289" t="s">
        <v>1868</v>
      </c>
      <c r="G264" s="290" t="s">
        <v>207</v>
      </c>
      <c r="H264" s="291">
        <v>8</v>
      </c>
      <c r="I264" s="292"/>
      <c r="J264" s="293">
        <f>ROUND(I264*H264,2)</f>
        <v>0</v>
      </c>
      <c r="K264" s="289" t="s">
        <v>208</v>
      </c>
      <c r="L264" s="294"/>
      <c r="M264" s="295" t="s">
        <v>1</v>
      </c>
      <c r="N264" s="296" t="s">
        <v>38</v>
      </c>
      <c r="O264" s="93"/>
      <c r="P264" s="239">
        <f>O264*H264</f>
        <v>0</v>
      </c>
      <c r="Q264" s="239">
        <v>0.55000000000000004</v>
      </c>
      <c r="R264" s="239">
        <f>Q264*H264</f>
        <v>4.4000000000000004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270</v>
      </c>
      <c r="AT264" s="241" t="s">
        <v>534</v>
      </c>
      <c r="AU264" s="241" t="s">
        <v>82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209</v>
      </c>
      <c r="BM264" s="241" t="s">
        <v>5628</v>
      </c>
    </row>
    <row r="265" s="2" customFormat="1" ht="24.15" customHeight="1">
      <c r="A265" s="40"/>
      <c r="B265" s="41"/>
      <c r="C265" s="230" t="s">
        <v>463</v>
      </c>
      <c r="D265" s="230" t="s">
        <v>204</v>
      </c>
      <c r="E265" s="231" t="s">
        <v>5629</v>
      </c>
      <c r="F265" s="232" t="s">
        <v>5630</v>
      </c>
      <c r="G265" s="233" t="s">
        <v>254</v>
      </c>
      <c r="H265" s="234">
        <v>38.799999999999997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0.113955</v>
      </c>
      <c r="R265" s="239">
        <f>Q265*H265</f>
        <v>4.4214539999999998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82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5631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5632</v>
      </c>
      <c r="G266" s="255"/>
      <c r="H266" s="258">
        <v>45.359999999999999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82</v>
      </c>
      <c r="AV266" s="14" t="s">
        <v>82</v>
      </c>
      <c r="AW266" s="14" t="s">
        <v>30</v>
      </c>
      <c r="AX266" s="14" t="s">
        <v>73</v>
      </c>
      <c r="AY266" s="264" t="s">
        <v>202</v>
      </c>
    </row>
    <row r="267" s="13" customFormat="1">
      <c r="A267" s="13"/>
      <c r="B267" s="243"/>
      <c r="C267" s="244"/>
      <c r="D267" s="245" t="s">
        <v>211</v>
      </c>
      <c r="E267" s="246" t="s">
        <v>1</v>
      </c>
      <c r="F267" s="247" t="s">
        <v>5633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211</v>
      </c>
      <c r="AU267" s="253" t="s">
        <v>82</v>
      </c>
      <c r="AV267" s="13" t="s">
        <v>80</v>
      </c>
      <c r="AW267" s="13" t="s">
        <v>30</v>
      </c>
      <c r="AX267" s="13" t="s">
        <v>73</v>
      </c>
      <c r="AY267" s="253" t="s">
        <v>202</v>
      </c>
    </row>
    <row r="268" s="14" customFormat="1">
      <c r="A268" s="14"/>
      <c r="B268" s="254"/>
      <c r="C268" s="255"/>
      <c r="D268" s="245" t="s">
        <v>211</v>
      </c>
      <c r="E268" s="256" t="s">
        <v>1</v>
      </c>
      <c r="F268" s="257" t="s">
        <v>5634</v>
      </c>
      <c r="G268" s="255"/>
      <c r="H268" s="258">
        <v>-6.5599999999999996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211</v>
      </c>
      <c r="AU268" s="264" t="s">
        <v>82</v>
      </c>
      <c r="AV268" s="14" t="s">
        <v>82</v>
      </c>
      <c r="AW268" s="14" t="s">
        <v>30</v>
      </c>
      <c r="AX268" s="14" t="s">
        <v>73</v>
      </c>
      <c r="AY268" s="264" t="s">
        <v>202</v>
      </c>
    </row>
    <row r="269" s="15" customFormat="1">
      <c r="A269" s="15"/>
      <c r="B269" s="265"/>
      <c r="C269" s="266"/>
      <c r="D269" s="245" t="s">
        <v>211</v>
      </c>
      <c r="E269" s="267" t="s">
        <v>1</v>
      </c>
      <c r="F269" s="268" t="s">
        <v>222</v>
      </c>
      <c r="G269" s="266"/>
      <c r="H269" s="269">
        <v>38.799999999999997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211</v>
      </c>
      <c r="AU269" s="275" t="s">
        <v>82</v>
      </c>
      <c r="AV269" s="15" t="s">
        <v>209</v>
      </c>
      <c r="AW269" s="15" t="s">
        <v>30</v>
      </c>
      <c r="AX269" s="15" t="s">
        <v>80</v>
      </c>
      <c r="AY269" s="275" t="s">
        <v>202</v>
      </c>
    </row>
    <row r="270" s="2" customFormat="1" ht="24.15" customHeight="1">
      <c r="A270" s="40"/>
      <c r="B270" s="41"/>
      <c r="C270" s="230" t="s">
        <v>469</v>
      </c>
      <c r="D270" s="230" t="s">
        <v>204</v>
      </c>
      <c r="E270" s="231" t="s">
        <v>5635</v>
      </c>
      <c r="F270" s="232" t="s">
        <v>5636</v>
      </c>
      <c r="G270" s="233" t="s">
        <v>844</v>
      </c>
      <c r="H270" s="234">
        <v>13.6</v>
      </c>
      <c r="I270" s="235"/>
      <c r="J270" s="236">
        <f>ROUND(I270*H270,2)</f>
        <v>0</v>
      </c>
      <c r="K270" s="232" t="s">
        <v>208</v>
      </c>
      <c r="L270" s="46"/>
      <c r="M270" s="237" t="s">
        <v>1</v>
      </c>
      <c r="N270" s="238" t="s">
        <v>38</v>
      </c>
      <c r="O270" s="93"/>
      <c r="P270" s="239">
        <f>O270*H270</f>
        <v>0</v>
      </c>
      <c r="Q270" s="239">
        <v>0.00012040709999999999</v>
      </c>
      <c r="R270" s="239">
        <f>Q270*H270</f>
        <v>0.0016375365599999999</v>
      </c>
      <c r="S270" s="239">
        <v>0</v>
      </c>
      <c r="T270" s="24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1" t="s">
        <v>209</v>
      </c>
      <c r="AT270" s="241" t="s">
        <v>204</v>
      </c>
      <c r="AU270" s="241" t="s">
        <v>82</v>
      </c>
      <c r="AY270" s="19" t="s">
        <v>202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9" t="s">
        <v>80</v>
      </c>
      <c r="BK270" s="242">
        <f>ROUND(I270*H270,2)</f>
        <v>0</v>
      </c>
      <c r="BL270" s="19" t="s">
        <v>209</v>
      </c>
      <c r="BM270" s="241" t="s">
        <v>5637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5638</v>
      </c>
      <c r="G271" s="255"/>
      <c r="H271" s="258">
        <v>16.800000000000001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73</v>
      </c>
      <c r="AY271" s="264" t="s">
        <v>202</v>
      </c>
    </row>
    <row r="272" s="13" customFormat="1">
      <c r="A272" s="13"/>
      <c r="B272" s="243"/>
      <c r="C272" s="244"/>
      <c r="D272" s="245" t="s">
        <v>211</v>
      </c>
      <c r="E272" s="246" t="s">
        <v>1</v>
      </c>
      <c r="F272" s="247" t="s">
        <v>5633</v>
      </c>
      <c r="G272" s="244"/>
      <c r="H272" s="246" t="s">
        <v>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211</v>
      </c>
      <c r="AU272" s="253" t="s">
        <v>82</v>
      </c>
      <c r="AV272" s="13" t="s">
        <v>80</v>
      </c>
      <c r="AW272" s="13" t="s">
        <v>30</v>
      </c>
      <c r="AX272" s="13" t="s">
        <v>73</v>
      </c>
      <c r="AY272" s="253" t="s">
        <v>202</v>
      </c>
    </row>
    <row r="273" s="14" customFormat="1">
      <c r="A273" s="14"/>
      <c r="B273" s="254"/>
      <c r="C273" s="255"/>
      <c r="D273" s="245" t="s">
        <v>211</v>
      </c>
      <c r="E273" s="256" t="s">
        <v>1</v>
      </c>
      <c r="F273" s="257" t="s">
        <v>5639</v>
      </c>
      <c r="G273" s="255"/>
      <c r="H273" s="258">
        <v>-3.2000000000000002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211</v>
      </c>
      <c r="AU273" s="264" t="s">
        <v>82</v>
      </c>
      <c r="AV273" s="14" t="s">
        <v>82</v>
      </c>
      <c r="AW273" s="14" t="s">
        <v>30</v>
      </c>
      <c r="AX273" s="14" t="s">
        <v>73</v>
      </c>
      <c r="AY273" s="264" t="s">
        <v>202</v>
      </c>
    </row>
    <row r="274" s="15" customFormat="1">
      <c r="A274" s="15"/>
      <c r="B274" s="265"/>
      <c r="C274" s="266"/>
      <c r="D274" s="245" t="s">
        <v>211</v>
      </c>
      <c r="E274" s="267" t="s">
        <v>1</v>
      </c>
      <c r="F274" s="268" t="s">
        <v>222</v>
      </c>
      <c r="G274" s="266"/>
      <c r="H274" s="269">
        <v>13.600000000000001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5" t="s">
        <v>211</v>
      </c>
      <c r="AU274" s="275" t="s">
        <v>82</v>
      </c>
      <c r="AV274" s="15" t="s">
        <v>209</v>
      </c>
      <c r="AW274" s="15" t="s">
        <v>30</v>
      </c>
      <c r="AX274" s="15" t="s">
        <v>80</v>
      </c>
      <c r="AY274" s="275" t="s">
        <v>202</v>
      </c>
    </row>
    <row r="275" s="2" customFormat="1" ht="24.15" customHeight="1">
      <c r="A275" s="40"/>
      <c r="B275" s="41"/>
      <c r="C275" s="230" t="s">
        <v>475</v>
      </c>
      <c r="D275" s="230" t="s">
        <v>204</v>
      </c>
      <c r="E275" s="231" t="s">
        <v>5640</v>
      </c>
      <c r="F275" s="232" t="s">
        <v>5641</v>
      </c>
      <c r="G275" s="233" t="s">
        <v>844</v>
      </c>
      <c r="H275" s="234">
        <v>13.5</v>
      </c>
      <c r="I275" s="235"/>
      <c r="J275" s="236">
        <f>ROUND(I275*H275,2)</f>
        <v>0</v>
      </c>
      <c r="K275" s="232" t="s">
        <v>208</v>
      </c>
      <c r="L275" s="46"/>
      <c r="M275" s="237" t="s">
        <v>1</v>
      </c>
      <c r="N275" s="238" t="s">
        <v>38</v>
      </c>
      <c r="O275" s="93"/>
      <c r="P275" s="239">
        <f>O275*H275</f>
        <v>0</v>
      </c>
      <c r="Q275" s="239">
        <v>0.00012799999999999999</v>
      </c>
      <c r="R275" s="239">
        <f>Q275*H275</f>
        <v>0.0017279999999999999</v>
      </c>
      <c r="S275" s="239">
        <v>0</v>
      </c>
      <c r="T275" s="24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1" t="s">
        <v>209</v>
      </c>
      <c r="AT275" s="241" t="s">
        <v>204</v>
      </c>
      <c r="AU275" s="241" t="s">
        <v>82</v>
      </c>
      <c r="AY275" s="19" t="s">
        <v>202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80</v>
      </c>
      <c r="BK275" s="242">
        <f>ROUND(I275*H275,2)</f>
        <v>0</v>
      </c>
      <c r="BL275" s="19" t="s">
        <v>209</v>
      </c>
      <c r="BM275" s="241" t="s">
        <v>5642</v>
      </c>
    </row>
    <row r="276" s="14" customFormat="1">
      <c r="A276" s="14"/>
      <c r="B276" s="254"/>
      <c r="C276" s="255"/>
      <c r="D276" s="245" t="s">
        <v>211</v>
      </c>
      <c r="E276" s="256" t="s">
        <v>1</v>
      </c>
      <c r="F276" s="257" t="s">
        <v>5643</v>
      </c>
      <c r="G276" s="255"/>
      <c r="H276" s="258">
        <v>13.5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211</v>
      </c>
      <c r="AU276" s="264" t="s">
        <v>82</v>
      </c>
      <c r="AV276" s="14" t="s">
        <v>82</v>
      </c>
      <c r="AW276" s="14" t="s">
        <v>30</v>
      </c>
      <c r="AX276" s="14" t="s">
        <v>73</v>
      </c>
      <c r="AY276" s="264" t="s">
        <v>202</v>
      </c>
    </row>
    <row r="277" s="15" customFormat="1">
      <c r="A277" s="15"/>
      <c r="B277" s="265"/>
      <c r="C277" s="266"/>
      <c r="D277" s="245" t="s">
        <v>211</v>
      </c>
      <c r="E277" s="267" t="s">
        <v>1</v>
      </c>
      <c r="F277" s="268" t="s">
        <v>222</v>
      </c>
      <c r="G277" s="266"/>
      <c r="H277" s="269">
        <v>13.5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211</v>
      </c>
      <c r="AU277" s="275" t="s">
        <v>82</v>
      </c>
      <c r="AV277" s="15" t="s">
        <v>209</v>
      </c>
      <c r="AW277" s="15" t="s">
        <v>30</v>
      </c>
      <c r="AX277" s="15" t="s">
        <v>80</v>
      </c>
      <c r="AY277" s="275" t="s">
        <v>202</v>
      </c>
    </row>
    <row r="278" s="2" customFormat="1" ht="24.15" customHeight="1">
      <c r="A278" s="40"/>
      <c r="B278" s="41"/>
      <c r="C278" s="230" t="s">
        <v>480</v>
      </c>
      <c r="D278" s="230" t="s">
        <v>204</v>
      </c>
      <c r="E278" s="231" t="s">
        <v>5644</v>
      </c>
      <c r="F278" s="232" t="s">
        <v>5645</v>
      </c>
      <c r="G278" s="233" t="s">
        <v>844</v>
      </c>
      <c r="H278" s="234">
        <v>18.149999999999999</v>
      </c>
      <c r="I278" s="235"/>
      <c r="J278" s="236">
        <f>ROUND(I278*H278,2)</f>
        <v>0</v>
      </c>
      <c r="K278" s="232" t="s">
        <v>208</v>
      </c>
      <c r="L278" s="46"/>
      <c r="M278" s="237" t="s">
        <v>1</v>
      </c>
      <c r="N278" s="238" t="s">
        <v>38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209</v>
      </c>
      <c r="AT278" s="241" t="s">
        <v>204</v>
      </c>
      <c r="AU278" s="241" t="s">
        <v>82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209</v>
      </c>
      <c r="BM278" s="241" t="s">
        <v>5646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5647</v>
      </c>
      <c r="G279" s="255"/>
      <c r="H279" s="258">
        <v>18.149999999999999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5" customFormat="1">
      <c r="A280" s="15"/>
      <c r="B280" s="265"/>
      <c r="C280" s="266"/>
      <c r="D280" s="245" t="s">
        <v>211</v>
      </c>
      <c r="E280" s="267" t="s">
        <v>1</v>
      </c>
      <c r="F280" s="268" t="s">
        <v>222</v>
      </c>
      <c r="G280" s="266"/>
      <c r="H280" s="269">
        <v>18.149999999999999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211</v>
      </c>
      <c r="AU280" s="275" t="s">
        <v>82</v>
      </c>
      <c r="AV280" s="15" t="s">
        <v>209</v>
      </c>
      <c r="AW280" s="15" t="s">
        <v>30</v>
      </c>
      <c r="AX280" s="15" t="s">
        <v>80</v>
      </c>
      <c r="AY280" s="275" t="s">
        <v>202</v>
      </c>
    </row>
    <row r="281" s="2" customFormat="1" ht="44.25" customHeight="1">
      <c r="A281" s="40"/>
      <c r="B281" s="41"/>
      <c r="C281" s="287" t="s">
        <v>486</v>
      </c>
      <c r="D281" s="287" t="s">
        <v>534</v>
      </c>
      <c r="E281" s="288" t="s">
        <v>5648</v>
      </c>
      <c r="F281" s="289" t="s">
        <v>5649</v>
      </c>
      <c r="G281" s="290" t="s">
        <v>466</v>
      </c>
      <c r="H281" s="291">
        <v>3</v>
      </c>
      <c r="I281" s="292"/>
      <c r="J281" s="293">
        <f>ROUND(I281*H281,2)</f>
        <v>0</v>
      </c>
      <c r="K281" s="289" t="s">
        <v>208</v>
      </c>
      <c r="L281" s="294"/>
      <c r="M281" s="295" t="s">
        <v>1</v>
      </c>
      <c r="N281" s="296" t="s">
        <v>38</v>
      </c>
      <c r="O281" s="93"/>
      <c r="P281" s="239">
        <f>O281*H281</f>
        <v>0</v>
      </c>
      <c r="Q281" s="239">
        <v>0.019099999999999999</v>
      </c>
      <c r="R281" s="239">
        <f>Q281*H281</f>
        <v>0.057299999999999997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270</v>
      </c>
      <c r="AT281" s="241" t="s">
        <v>534</v>
      </c>
      <c r="AU281" s="241" t="s">
        <v>82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5650</v>
      </c>
    </row>
    <row r="282" s="14" customFormat="1">
      <c r="A282" s="14"/>
      <c r="B282" s="254"/>
      <c r="C282" s="255"/>
      <c r="D282" s="245" t="s">
        <v>211</v>
      </c>
      <c r="E282" s="256" t="s">
        <v>1</v>
      </c>
      <c r="F282" s="257" t="s">
        <v>5651</v>
      </c>
      <c r="G282" s="255"/>
      <c r="H282" s="258">
        <v>3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4" t="s">
        <v>211</v>
      </c>
      <c r="AU282" s="264" t="s">
        <v>82</v>
      </c>
      <c r="AV282" s="14" t="s">
        <v>82</v>
      </c>
      <c r="AW282" s="14" t="s">
        <v>30</v>
      </c>
      <c r="AX282" s="14" t="s">
        <v>80</v>
      </c>
      <c r="AY282" s="264" t="s">
        <v>202</v>
      </c>
    </row>
    <row r="283" s="2" customFormat="1" ht="44.25" customHeight="1">
      <c r="A283" s="40"/>
      <c r="B283" s="41"/>
      <c r="C283" s="287" t="s">
        <v>491</v>
      </c>
      <c r="D283" s="287" t="s">
        <v>534</v>
      </c>
      <c r="E283" s="288" t="s">
        <v>5652</v>
      </c>
      <c r="F283" s="289" t="s">
        <v>5653</v>
      </c>
      <c r="G283" s="290" t="s">
        <v>466</v>
      </c>
      <c r="H283" s="291">
        <v>8</v>
      </c>
      <c r="I283" s="292"/>
      <c r="J283" s="293">
        <f>ROUND(I283*H283,2)</f>
        <v>0</v>
      </c>
      <c r="K283" s="289" t="s">
        <v>208</v>
      </c>
      <c r="L283" s="294"/>
      <c r="M283" s="295" t="s">
        <v>1</v>
      </c>
      <c r="N283" s="296" t="s">
        <v>38</v>
      </c>
      <c r="O283" s="93"/>
      <c r="P283" s="239">
        <f>O283*H283</f>
        <v>0</v>
      </c>
      <c r="Q283" s="239">
        <v>0.0123</v>
      </c>
      <c r="R283" s="239">
        <f>Q283*H283</f>
        <v>0.098400000000000001</v>
      </c>
      <c r="S283" s="239">
        <v>0</v>
      </c>
      <c r="T283" s="24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1" t="s">
        <v>270</v>
      </c>
      <c r="AT283" s="241" t="s">
        <v>534</v>
      </c>
      <c r="AU283" s="241" t="s">
        <v>82</v>
      </c>
      <c r="AY283" s="19" t="s">
        <v>202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80</v>
      </c>
      <c r="BK283" s="242">
        <f>ROUND(I283*H283,2)</f>
        <v>0</v>
      </c>
      <c r="BL283" s="19" t="s">
        <v>209</v>
      </c>
      <c r="BM283" s="241" t="s">
        <v>5654</v>
      </c>
    </row>
    <row r="284" s="14" customFormat="1">
      <c r="A284" s="14"/>
      <c r="B284" s="254"/>
      <c r="C284" s="255"/>
      <c r="D284" s="245" t="s">
        <v>211</v>
      </c>
      <c r="E284" s="256" t="s">
        <v>1</v>
      </c>
      <c r="F284" s="257" t="s">
        <v>5655</v>
      </c>
      <c r="G284" s="255"/>
      <c r="H284" s="258">
        <v>8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211</v>
      </c>
      <c r="AU284" s="264" t="s">
        <v>82</v>
      </c>
      <c r="AV284" s="14" t="s">
        <v>82</v>
      </c>
      <c r="AW284" s="14" t="s">
        <v>30</v>
      </c>
      <c r="AX284" s="14" t="s">
        <v>80</v>
      </c>
      <c r="AY284" s="264" t="s">
        <v>202</v>
      </c>
    </row>
    <row r="285" s="2" customFormat="1" ht="16.5" customHeight="1">
      <c r="A285" s="40"/>
      <c r="B285" s="41"/>
      <c r="C285" s="230" t="s">
        <v>496</v>
      </c>
      <c r="D285" s="230" t="s">
        <v>204</v>
      </c>
      <c r="E285" s="231" t="s">
        <v>5656</v>
      </c>
      <c r="F285" s="232" t="s">
        <v>5657</v>
      </c>
      <c r="G285" s="233" t="s">
        <v>466</v>
      </c>
      <c r="H285" s="234">
        <v>24</v>
      </c>
      <c r="I285" s="235"/>
      <c r="J285" s="236">
        <f>ROUND(I285*H285,2)</f>
        <v>0</v>
      </c>
      <c r="K285" s="232" t="s">
        <v>1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82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5658</v>
      </c>
    </row>
    <row r="286" s="14" customFormat="1">
      <c r="A286" s="14"/>
      <c r="B286" s="254"/>
      <c r="C286" s="255"/>
      <c r="D286" s="245" t="s">
        <v>211</v>
      </c>
      <c r="E286" s="256" t="s">
        <v>1</v>
      </c>
      <c r="F286" s="257" t="s">
        <v>5659</v>
      </c>
      <c r="G286" s="255"/>
      <c r="H286" s="258">
        <v>24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211</v>
      </c>
      <c r="AU286" s="264" t="s">
        <v>82</v>
      </c>
      <c r="AV286" s="14" t="s">
        <v>82</v>
      </c>
      <c r="AW286" s="14" t="s">
        <v>30</v>
      </c>
      <c r="AX286" s="14" t="s">
        <v>73</v>
      </c>
      <c r="AY286" s="264" t="s">
        <v>202</v>
      </c>
    </row>
    <row r="287" s="15" customFormat="1">
      <c r="A287" s="15"/>
      <c r="B287" s="265"/>
      <c r="C287" s="266"/>
      <c r="D287" s="245" t="s">
        <v>211</v>
      </c>
      <c r="E287" s="267" t="s">
        <v>1</v>
      </c>
      <c r="F287" s="268" t="s">
        <v>222</v>
      </c>
      <c r="G287" s="266"/>
      <c r="H287" s="269">
        <v>24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211</v>
      </c>
      <c r="AU287" s="275" t="s">
        <v>82</v>
      </c>
      <c r="AV287" s="15" t="s">
        <v>209</v>
      </c>
      <c r="AW287" s="15" t="s">
        <v>30</v>
      </c>
      <c r="AX287" s="15" t="s">
        <v>80</v>
      </c>
      <c r="AY287" s="275" t="s">
        <v>202</v>
      </c>
    </row>
    <row r="288" s="2" customFormat="1" ht="16.5" customHeight="1">
      <c r="A288" s="40"/>
      <c r="B288" s="41"/>
      <c r="C288" s="287" t="s">
        <v>501</v>
      </c>
      <c r="D288" s="287" t="s">
        <v>534</v>
      </c>
      <c r="E288" s="288" t="s">
        <v>5660</v>
      </c>
      <c r="F288" s="289" t="s">
        <v>5661</v>
      </c>
      <c r="G288" s="290" t="s">
        <v>466</v>
      </c>
      <c r="H288" s="291">
        <v>24</v>
      </c>
      <c r="I288" s="292"/>
      <c r="J288" s="293">
        <f>ROUND(I288*H288,2)</f>
        <v>0</v>
      </c>
      <c r="K288" s="289" t="s">
        <v>208</v>
      </c>
      <c r="L288" s="294"/>
      <c r="M288" s="295" t="s">
        <v>1</v>
      </c>
      <c r="N288" s="296" t="s">
        <v>38</v>
      </c>
      <c r="O288" s="93"/>
      <c r="P288" s="239">
        <f>O288*H288</f>
        <v>0</v>
      </c>
      <c r="Q288" s="239">
        <v>0.0011999999999999999</v>
      </c>
      <c r="R288" s="239">
        <f>Q288*H288</f>
        <v>0.028799999999999999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270</v>
      </c>
      <c r="AT288" s="241" t="s">
        <v>534</v>
      </c>
      <c r="AU288" s="241" t="s">
        <v>82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5662</v>
      </c>
    </row>
    <row r="289" s="12" customFormat="1" ht="22.8" customHeight="1">
      <c r="A289" s="12"/>
      <c r="B289" s="214"/>
      <c r="C289" s="215"/>
      <c r="D289" s="216" t="s">
        <v>72</v>
      </c>
      <c r="E289" s="228" t="s">
        <v>209</v>
      </c>
      <c r="F289" s="228" t="s">
        <v>524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SUM(P290:P304)</f>
        <v>0</v>
      </c>
      <c r="Q289" s="222"/>
      <c r="R289" s="223">
        <f>SUM(R290:R304)</f>
        <v>14.848187672119998</v>
      </c>
      <c r="S289" s="222"/>
      <c r="T289" s="224">
        <f>SUM(T290:T304)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80</v>
      </c>
      <c r="AT289" s="226" t="s">
        <v>72</v>
      </c>
      <c r="AU289" s="226" t="s">
        <v>80</v>
      </c>
      <c r="AY289" s="225" t="s">
        <v>202</v>
      </c>
      <c r="BK289" s="227">
        <f>SUM(BK290:BK304)</f>
        <v>0</v>
      </c>
    </row>
    <row r="290" s="2" customFormat="1" ht="16.5" customHeight="1">
      <c r="A290" s="40"/>
      <c r="B290" s="41"/>
      <c r="C290" s="230" t="s">
        <v>506</v>
      </c>
      <c r="D290" s="230" t="s">
        <v>204</v>
      </c>
      <c r="E290" s="231" t="s">
        <v>671</v>
      </c>
      <c r="F290" s="232" t="s">
        <v>672</v>
      </c>
      <c r="G290" s="233" t="s">
        <v>207</v>
      </c>
      <c r="H290" s="234">
        <v>5.6989999999999998</v>
      </c>
      <c r="I290" s="235"/>
      <c r="J290" s="236">
        <f>ROUND(I290*H290,2)</f>
        <v>0</v>
      </c>
      <c r="K290" s="232" t="s">
        <v>208</v>
      </c>
      <c r="L290" s="46"/>
      <c r="M290" s="237" t="s">
        <v>1</v>
      </c>
      <c r="N290" s="238" t="s">
        <v>38</v>
      </c>
      <c r="O290" s="93"/>
      <c r="P290" s="239">
        <f>O290*H290</f>
        <v>0</v>
      </c>
      <c r="Q290" s="239">
        <v>2.5019749999999998</v>
      </c>
      <c r="R290" s="239">
        <f>Q290*H290</f>
        <v>14.258755524999998</v>
      </c>
      <c r="S290" s="239">
        <v>0</v>
      </c>
      <c r="T290" s="24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1" t="s">
        <v>209</v>
      </c>
      <c r="AT290" s="241" t="s">
        <v>204</v>
      </c>
      <c r="AU290" s="241" t="s">
        <v>82</v>
      </c>
      <c r="AY290" s="19" t="s">
        <v>202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80</v>
      </c>
      <c r="BK290" s="242">
        <f>ROUND(I290*H290,2)</f>
        <v>0</v>
      </c>
      <c r="BL290" s="19" t="s">
        <v>209</v>
      </c>
      <c r="BM290" s="241" t="s">
        <v>5663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5664</v>
      </c>
      <c r="G291" s="255"/>
      <c r="H291" s="258">
        <v>3.0659999999999998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82</v>
      </c>
      <c r="AV291" s="14" t="s">
        <v>82</v>
      </c>
      <c r="AW291" s="14" t="s">
        <v>30</v>
      </c>
      <c r="AX291" s="14" t="s">
        <v>73</v>
      </c>
      <c r="AY291" s="264" t="s">
        <v>202</v>
      </c>
    </row>
    <row r="292" s="14" customFormat="1">
      <c r="A292" s="14"/>
      <c r="B292" s="254"/>
      <c r="C292" s="255"/>
      <c r="D292" s="245" t="s">
        <v>211</v>
      </c>
      <c r="E292" s="256" t="s">
        <v>1</v>
      </c>
      <c r="F292" s="257" t="s">
        <v>5665</v>
      </c>
      <c r="G292" s="255"/>
      <c r="H292" s="258">
        <v>2.633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211</v>
      </c>
      <c r="AU292" s="264" t="s">
        <v>82</v>
      </c>
      <c r="AV292" s="14" t="s">
        <v>82</v>
      </c>
      <c r="AW292" s="14" t="s">
        <v>30</v>
      </c>
      <c r="AX292" s="14" t="s">
        <v>73</v>
      </c>
      <c r="AY292" s="264" t="s">
        <v>202</v>
      </c>
    </row>
    <row r="293" s="15" customFormat="1">
      <c r="A293" s="15"/>
      <c r="B293" s="265"/>
      <c r="C293" s="266"/>
      <c r="D293" s="245" t="s">
        <v>211</v>
      </c>
      <c r="E293" s="267" t="s">
        <v>1</v>
      </c>
      <c r="F293" s="268" t="s">
        <v>222</v>
      </c>
      <c r="G293" s="266"/>
      <c r="H293" s="269">
        <v>5.6989999999999998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5" t="s">
        <v>211</v>
      </c>
      <c r="AU293" s="275" t="s">
        <v>82</v>
      </c>
      <c r="AV293" s="15" t="s">
        <v>209</v>
      </c>
      <c r="AW293" s="15" t="s">
        <v>30</v>
      </c>
      <c r="AX293" s="15" t="s">
        <v>80</v>
      </c>
      <c r="AY293" s="275" t="s">
        <v>202</v>
      </c>
    </row>
    <row r="294" s="2" customFormat="1" ht="16.5" customHeight="1">
      <c r="A294" s="40"/>
      <c r="B294" s="41"/>
      <c r="C294" s="230" t="s">
        <v>515</v>
      </c>
      <c r="D294" s="230" t="s">
        <v>204</v>
      </c>
      <c r="E294" s="231" t="s">
        <v>681</v>
      </c>
      <c r="F294" s="232" t="s">
        <v>682</v>
      </c>
      <c r="G294" s="233" t="s">
        <v>254</v>
      </c>
      <c r="H294" s="234">
        <v>29.219999999999999</v>
      </c>
      <c r="I294" s="235"/>
      <c r="J294" s="236">
        <f>ROUND(I294*H294,2)</f>
        <v>0</v>
      </c>
      <c r="K294" s="232" t="s">
        <v>208</v>
      </c>
      <c r="L294" s="46"/>
      <c r="M294" s="237" t="s">
        <v>1</v>
      </c>
      <c r="N294" s="238" t="s">
        <v>38</v>
      </c>
      <c r="O294" s="93"/>
      <c r="P294" s="239">
        <f>O294*H294</f>
        <v>0</v>
      </c>
      <c r="Q294" s="239">
        <v>0.0057646399999999997</v>
      </c>
      <c r="R294" s="239">
        <f>Q294*H294</f>
        <v>0.1684427808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209</v>
      </c>
      <c r="AT294" s="241" t="s">
        <v>204</v>
      </c>
      <c r="AU294" s="241" t="s">
        <v>82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209</v>
      </c>
      <c r="BM294" s="241" t="s">
        <v>5666</v>
      </c>
    </row>
    <row r="295" s="14" customFormat="1">
      <c r="A295" s="14"/>
      <c r="B295" s="254"/>
      <c r="C295" s="255"/>
      <c r="D295" s="245" t="s">
        <v>211</v>
      </c>
      <c r="E295" s="256" t="s">
        <v>1</v>
      </c>
      <c r="F295" s="257" t="s">
        <v>5667</v>
      </c>
      <c r="G295" s="255"/>
      <c r="H295" s="258">
        <v>29.219999999999999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211</v>
      </c>
      <c r="AU295" s="264" t="s">
        <v>82</v>
      </c>
      <c r="AV295" s="14" t="s">
        <v>82</v>
      </c>
      <c r="AW295" s="14" t="s">
        <v>30</v>
      </c>
      <c r="AX295" s="14" t="s">
        <v>73</v>
      </c>
      <c r="AY295" s="264" t="s">
        <v>202</v>
      </c>
    </row>
    <row r="296" s="15" customFormat="1">
      <c r="A296" s="15"/>
      <c r="B296" s="265"/>
      <c r="C296" s="266"/>
      <c r="D296" s="245" t="s">
        <v>211</v>
      </c>
      <c r="E296" s="267" t="s">
        <v>1</v>
      </c>
      <c r="F296" s="268" t="s">
        <v>222</v>
      </c>
      <c r="G296" s="266"/>
      <c r="H296" s="269">
        <v>29.219999999999999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5" t="s">
        <v>211</v>
      </c>
      <c r="AU296" s="275" t="s">
        <v>82</v>
      </c>
      <c r="AV296" s="15" t="s">
        <v>209</v>
      </c>
      <c r="AW296" s="15" t="s">
        <v>30</v>
      </c>
      <c r="AX296" s="15" t="s">
        <v>80</v>
      </c>
      <c r="AY296" s="275" t="s">
        <v>202</v>
      </c>
    </row>
    <row r="297" s="2" customFormat="1" ht="16.5" customHeight="1">
      <c r="A297" s="40"/>
      <c r="B297" s="41"/>
      <c r="C297" s="230" t="s">
        <v>525</v>
      </c>
      <c r="D297" s="230" t="s">
        <v>204</v>
      </c>
      <c r="E297" s="231" t="s">
        <v>688</v>
      </c>
      <c r="F297" s="232" t="s">
        <v>689</v>
      </c>
      <c r="G297" s="233" t="s">
        <v>254</v>
      </c>
      <c r="H297" s="234">
        <v>29.219999999999999</v>
      </c>
      <c r="I297" s="235"/>
      <c r="J297" s="236">
        <f>ROUND(I297*H297,2)</f>
        <v>0</v>
      </c>
      <c r="K297" s="232" t="s">
        <v>208</v>
      </c>
      <c r="L297" s="46"/>
      <c r="M297" s="237" t="s">
        <v>1</v>
      </c>
      <c r="N297" s="238" t="s">
        <v>38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1" t="s">
        <v>209</v>
      </c>
      <c r="AT297" s="241" t="s">
        <v>204</v>
      </c>
      <c r="AU297" s="241" t="s">
        <v>82</v>
      </c>
      <c r="AY297" s="19" t="s">
        <v>202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80</v>
      </c>
      <c r="BK297" s="242">
        <f>ROUND(I297*H297,2)</f>
        <v>0</v>
      </c>
      <c r="BL297" s="19" t="s">
        <v>209</v>
      </c>
      <c r="BM297" s="241" t="s">
        <v>5668</v>
      </c>
    </row>
    <row r="298" s="2" customFormat="1" ht="24.15" customHeight="1">
      <c r="A298" s="40"/>
      <c r="B298" s="41"/>
      <c r="C298" s="230" t="s">
        <v>529</v>
      </c>
      <c r="D298" s="230" t="s">
        <v>204</v>
      </c>
      <c r="E298" s="231" t="s">
        <v>692</v>
      </c>
      <c r="F298" s="232" t="s">
        <v>693</v>
      </c>
      <c r="G298" s="233" t="s">
        <v>297</v>
      </c>
      <c r="H298" s="234">
        <v>0.39900000000000002</v>
      </c>
      <c r="I298" s="235"/>
      <c r="J298" s="236">
        <f>ROUND(I298*H298,2)</f>
        <v>0</v>
      </c>
      <c r="K298" s="232" t="s">
        <v>208</v>
      </c>
      <c r="L298" s="46"/>
      <c r="M298" s="237" t="s">
        <v>1</v>
      </c>
      <c r="N298" s="238" t="s">
        <v>38</v>
      </c>
      <c r="O298" s="93"/>
      <c r="P298" s="239">
        <f>O298*H298</f>
        <v>0</v>
      </c>
      <c r="Q298" s="239">
        <v>1.0529056800000001</v>
      </c>
      <c r="R298" s="239">
        <f>Q298*H298</f>
        <v>0.42010936632000007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209</v>
      </c>
      <c r="AT298" s="241" t="s">
        <v>204</v>
      </c>
      <c r="AU298" s="241" t="s">
        <v>82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209</v>
      </c>
      <c r="BM298" s="241" t="s">
        <v>5669</v>
      </c>
    </row>
    <row r="299" s="13" customFormat="1">
      <c r="A299" s="13"/>
      <c r="B299" s="243"/>
      <c r="C299" s="244"/>
      <c r="D299" s="245" t="s">
        <v>211</v>
      </c>
      <c r="E299" s="246" t="s">
        <v>1</v>
      </c>
      <c r="F299" s="247" t="s">
        <v>2994</v>
      </c>
      <c r="G299" s="244"/>
      <c r="H299" s="246" t="s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211</v>
      </c>
      <c r="AU299" s="253" t="s">
        <v>82</v>
      </c>
      <c r="AV299" s="13" t="s">
        <v>80</v>
      </c>
      <c r="AW299" s="13" t="s">
        <v>30</v>
      </c>
      <c r="AX299" s="13" t="s">
        <v>73</v>
      </c>
      <c r="AY299" s="253" t="s">
        <v>202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5670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4" customFormat="1">
      <c r="A301" s="14"/>
      <c r="B301" s="254"/>
      <c r="C301" s="255"/>
      <c r="D301" s="245" t="s">
        <v>211</v>
      </c>
      <c r="E301" s="256" t="s">
        <v>1</v>
      </c>
      <c r="F301" s="257" t="s">
        <v>5671</v>
      </c>
      <c r="G301" s="255"/>
      <c r="H301" s="258">
        <v>0.39900000000000002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211</v>
      </c>
      <c r="AU301" s="264" t="s">
        <v>82</v>
      </c>
      <c r="AV301" s="14" t="s">
        <v>82</v>
      </c>
      <c r="AW301" s="14" t="s">
        <v>30</v>
      </c>
      <c r="AX301" s="14" t="s">
        <v>80</v>
      </c>
      <c r="AY301" s="264" t="s">
        <v>202</v>
      </c>
    </row>
    <row r="302" s="2" customFormat="1" ht="37.8" customHeight="1">
      <c r="A302" s="40"/>
      <c r="B302" s="41"/>
      <c r="C302" s="230" t="s">
        <v>533</v>
      </c>
      <c r="D302" s="230" t="s">
        <v>204</v>
      </c>
      <c r="E302" s="231" t="s">
        <v>3010</v>
      </c>
      <c r="F302" s="232" t="s">
        <v>3011</v>
      </c>
      <c r="G302" s="233" t="s">
        <v>844</v>
      </c>
      <c r="H302" s="234">
        <v>1</v>
      </c>
      <c r="I302" s="235"/>
      <c r="J302" s="236">
        <f>ROUND(I302*H302,2)</f>
        <v>0</v>
      </c>
      <c r="K302" s="232" t="s">
        <v>208</v>
      </c>
      <c r="L302" s="46"/>
      <c r="M302" s="237" t="s">
        <v>1</v>
      </c>
      <c r="N302" s="238" t="s">
        <v>38</v>
      </c>
      <c r="O302" s="93"/>
      <c r="P302" s="239">
        <f>O302*H302</f>
        <v>0</v>
      </c>
      <c r="Q302" s="239">
        <v>0.00088000000000000003</v>
      </c>
      <c r="R302" s="239">
        <f>Q302*H302</f>
        <v>0.00088000000000000003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209</v>
      </c>
      <c r="AT302" s="241" t="s">
        <v>204</v>
      </c>
      <c r="AU302" s="241" t="s">
        <v>82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209</v>
      </c>
      <c r="BM302" s="241" t="s">
        <v>5672</v>
      </c>
    </row>
    <row r="303" s="13" customFormat="1">
      <c r="A303" s="13"/>
      <c r="B303" s="243"/>
      <c r="C303" s="244"/>
      <c r="D303" s="245" t="s">
        <v>211</v>
      </c>
      <c r="E303" s="246" t="s">
        <v>1</v>
      </c>
      <c r="F303" s="247" t="s">
        <v>5673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211</v>
      </c>
      <c r="AU303" s="253" t="s">
        <v>82</v>
      </c>
      <c r="AV303" s="13" t="s">
        <v>80</v>
      </c>
      <c r="AW303" s="13" t="s">
        <v>30</v>
      </c>
      <c r="AX303" s="13" t="s">
        <v>73</v>
      </c>
      <c r="AY303" s="253" t="s">
        <v>202</v>
      </c>
    </row>
    <row r="304" s="14" customFormat="1">
      <c r="A304" s="14"/>
      <c r="B304" s="254"/>
      <c r="C304" s="255"/>
      <c r="D304" s="245" t="s">
        <v>211</v>
      </c>
      <c r="E304" s="256" t="s">
        <v>1</v>
      </c>
      <c r="F304" s="257" t="s">
        <v>3014</v>
      </c>
      <c r="G304" s="255"/>
      <c r="H304" s="258">
        <v>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211</v>
      </c>
      <c r="AU304" s="264" t="s">
        <v>82</v>
      </c>
      <c r="AV304" s="14" t="s">
        <v>82</v>
      </c>
      <c r="AW304" s="14" t="s">
        <v>30</v>
      </c>
      <c r="AX304" s="14" t="s">
        <v>80</v>
      </c>
      <c r="AY304" s="264" t="s">
        <v>202</v>
      </c>
    </row>
    <row r="305" s="12" customFormat="1" ht="22.8" customHeight="1">
      <c r="A305" s="12"/>
      <c r="B305" s="214"/>
      <c r="C305" s="215"/>
      <c r="D305" s="216" t="s">
        <v>72</v>
      </c>
      <c r="E305" s="228" t="s">
        <v>251</v>
      </c>
      <c r="F305" s="228" t="s">
        <v>5418</v>
      </c>
      <c r="G305" s="215"/>
      <c r="H305" s="215"/>
      <c r="I305" s="218"/>
      <c r="J305" s="229">
        <f>BK305</f>
        <v>0</v>
      </c>
      <c r="K305" s="215"/>
      <c r="L305" s="220"/>
      <c r="M305" s="221"/>
      <c r="N305" s="222"/>
      <c r="O305" s="222"/>
      <c r="P305" s="223">
        <f>SUM(P306:P314)</f>
        <v>0</v>
      </c>
      <c r="Q305" s="222"/>
      <c r="R305" s="223">
        <f>SUM(R306:R314)</f>
        <v>2.7544928</v>
      </c>
      <c r="S305" s="222"/>
      <c r="T305" s="224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5" t="s">
        <v>80</v>
      </c>
      <c r="AT305" s="226" t="s">
        <v>72</v>
      </c>
      <c r="AU305" s="226" t="s">
        <v>80</v>
      </c>
      <c r="AY305" s="225" t="s">
        <v>202</v>
      </c>
      <c r="BK305" s="227">
        <f>SUM(BK306:BK314)</f>
        <v>0</v>
      </c>
    </row>
    <row r="306" s="2" customFormat="1" ht="24.15" customHeight="1">
      <c r="A306" s="40"/>
      <c r="B306" s="41"/>
      <c r="C306" s="230" t="s">
        <v>541</v>
      </c>
      <c r="D306" s="230" t="s">
        <v>204</v>
      </c>
      <c r="E306" s="231" t="s">
        <v>5674</v>
      </c>
      <c r="F306" s="232" t="s">
        <v>5675</v>
      </c>
      <c r="G306" s="233" t="s">
        <v>254</v>
      </c>
      <c r="H306" s="234">
        <v>20.715</v>
      </c>
      <c r="I306" s="235"/>
      <c r="J306" s="236">
        <f>ROUND(I306*H306,2)</f>
        <v>0</v>
      </c>
      <c r="K306" s="232" t="s">
        <v>208</v>
      </c>
      <c r="L306" s="46"/>
      <c r="M306" s="237" t="s">
        <v>1</v>
      </c>
      <c r="N306" s="238" t="s">
        <v>38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209</v>
      </c>
      <c r="AT306" s="241" t="s">
        <v>204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209</v>
      </c>
      <c r="BM306" s="241" t="s">
        <v>5676</v>
      </c>
    </row>
    <row r="307" s="14" customFormat="1">
      <c r="A307" s="14"/>
      <c r="B307" s="254"/>
      <c r="C307" s="255"/>
      <c r="D307" s="245" t="s">
        <v>211</v>
      </c>
      <c r="E307" s="256" t="s">
        <v>1</v>
      </c>
      <c r="F307" s="257" t="s">
        <v>5677</v>
      </c>
      <c r="G307" s="255"/>
      <c r="H307" s="258">
        <v>20.715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211</v>
      </c>
      <c r="AU307" s="264" t="s">
        <v>82</v>
      </c>
      <c r="AV307" s="14" t="s">
        <v>82</v>
      </c>
      <c r="AW307" s="14" t="s">
        <v>30</v>
      </c>
      <c r="AX307" s="14" t="s">
        <v>73</v>
      </c>
      <c r="AY307" s="264" t="s">
        <v>202</v>
      </c>
    </row>
    <row r="308" s="15" customFormat="1">
      <c r="A308" s="15"/>
      <c r="B308" s="265"/>
      <c r="C308" s="266"/>
      <c r="D308" s="245" t="s">
        <v>211</v>
      </c>
      <c r="E308" s="267" t="s">
        <v>1</v>
      </c>
      <c r="F308" s="268" t="s">
        <v>222</v>
      </c>
      <c r="G308" s="266"/>
      <c r="H308" s="269">
        <v>20.715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211</v>
      </c>
      <c r="AU308" s="275" t="s">
        <v>82</v>
      </c>
      <c r="AV308" s="15" t="s">
        <v>209</v>
      </c>
      <c r="AW308" s="15" t="s">
        <v>30</v>
      </c>
      <c r="AX308" s="15" t="s">
        <v>80</v>
      </c>
      <c r="AY308" s="275" t="s">
        <v>202</v>
      </c>
    </row>
    <row r="309" s="2" customFormat="1" ht="33" customHeight="1">
      <c r="A309" s="40"/>
      <c r="B309" s="41"/>
      <c r="C309" s="230" t="s">
        <v>545</v>
      </c>
      <c r="D309" s="230" t="s">
        <v>204</v>
      </c>
      <c r="E309" s="231" t="s">
        <v>5678</v>
      </c>
      <c r="F309" s="232" t="s">
        <v>5679</v>
      </c>
      <c r="G309" s="233" t="s">
        <v>254</v>
      </c>
      <c r="H309" s="234">
        <v>20.715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0.090620000000000006</v>
      </c>
      <c r="R309" s="239">
        <f>Q309*H309</f>
        <v>1.8771933000000001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209</v>
      </c>
      <c r="AT309" s="241" t="s">
        <v>204</v>
      </c>
      <c r="AU309" s="241" t="s">
        <v>82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209</v>
      </c>
      <c r="BM309" s="241" t="s">
        <v>5680</v>
      </c>
    </row>
    <row r="310" s="14" customFormat="1">
      <c r="A310" s="14"/>
      <c r="B310" s="254"/>
      <c r="C310" s="255"/>
      <c r="D310" s="245" t="s">
        <v>211</v>
      </c>
      <c r="E310" s="256" t="s">
        <v>1</v>
      </c>
      <c r="F310" s="257" t="s">
        <v>5677</v>
      </c>
      <c r="G310" s="255"/>
      <c r="H310" s="258">
        <v>20.715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211</v>
      </c>
      <c r="AU310" s="264" t="s">
        <v>82</v>
      </c>
      <c r="AV310" s="14" t="s">
        <v>82</v>
      </c>
      <c r="AW310" s="14" t="s">
        <v>30</v>
      </c>
      <c r="AX310" s="14" t="s">
        <v>73</v>
      </c>
      <c r="AY310" s="264" t="s">
        <v>202</v>
      </c>
    </row>
    <row r="311" s="15" customFormat="1">
      <c r="A311" s="15"/>
      <c r="B311" s="265"/>
      <c r="C311" s="266"/>
      <c r="D311" s="245" t="s">
        <v>211</v>
      </c>
      <c r="E311" s="267" t="s">
        <v>1</v>
      </c>
      <c r="F311" s="268" t="s">
        <v>222</v>
      </c>
      <c r="G311" s="266"/>
      <c r="H311" s="269">
        <v>20.715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211</v>
      </c>
      <c r="AU311" s="275" t="s">
        <v>82</v>
      </c>
      <c r="AV311" s="15" t="s">
        <v>209</v>
      </c>
      <c r="AW311" s="15" t="s">
        <v>30</v>
      </c>
      <c r="AX311" s="15" t="s">
        <v>80</v>
      </c>
      <c r="AY311" s="275" t="s">
        <v>202</v>
      </c>
    </row>
    <row r="312" s="2" customFormat="1" ht="16.5" customHeight="1">
      <c r="A312" s="40"/>
      <c r="B312" s="41"/>
      <c r="C312" s="287" t="s">
        <v>549</v>
      </c>
      <c r="D312" s="287" t="s">
        <v>534</v>
      </c>
      <c r="E312" s="288" t="s">
        <v>5681</v>
      </c>
      <c r="F312" s="289" t="s">
        <v>5682</v>
      </c>
      <c r="G312" s="290" t="s">
        <v>254</v>
      </c>
      <c r="H312" s="291">
        <v>22.786999999999999</v>
      </c>
      <c r="I312" s="292"/>
      <c r="J312" s="293">
        <f>ROUND(I312*H312,2)</f>
        <v>0</v>
      </c>
      <c r="K312" s="289" t="s">
        <v>208</v>
      </c>
      <c r="L312" s="294"/>
      <c r="M312" s="295" t="s">
        <v>1</v>
      </c>
      <c r="N312" s="296" t="s">
        <v>38</v>
      </c>
      <c r="O312" s="93"/>
      <c r="P312" s="239">
        <f>O312*H312</f>
        <v>0</v>
      </c>
      <c r="Q312" s="239">
        <v>0.0385</v>
      </c>
      <c r="R312" s="239">
        <f>Q312*H312</f>
        <v>0.8772994999999999</v>
      </c>
      <c r="S312" s="239">
        <v>0</v>
      </c>
      <c r="T312" s="24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1" t="s">
        <v>270</v>
      </c>
      <c r="AT312" s="241" t="s">
        <v>534</v>
      </c>
      <c r="AU312" s="241" t="s">
        <v>82</v>
      </c>
      <c r="AY312" s="19" t="s">
        <v>202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80</v>
      </c>
      <c r="BK312" s="242">
        <f>ROUND(I312*H312,2)</f>
        <v>0</v>
      </c>
      <c r="BL312" s="19" t="s">
        <v>209</v>
      </c>
      <c r="BM312" s="241" t="s">
        <v>5683</v>
      </c>
    </row>
    <row r="313" s="2" customFormat="1">
      <c r="A313" s="40"/>
      <c r="B313" s="41"/>
      <c r="C313" s="42"/>
      <c r="D313" s="245" t="s">
        <v>586</v>
      </c>
      <c r="E313" s="42"/>
      <c r="F313" s="297" t="s">
        <v>5684</v>
      </c>
      <c r="G313" s="42"/>
      <c r="H313" s="42"/>
      <c r="I313" s="298"/>
      <c r="J313" s="42"/>
      <c r="K313" s="42"/>
      <c r="L313" s="46"/>
      <c r="M313" s="299"/>
      <c r="N313" s="300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586</v>
      </c>
      <c r="AU313" s="19" t="s">
        <v>82</v>
      </c>
    </row>
    <row r="314" s="14" customFormat="1">
      <c r="A314" s="14"/>
      <c r="B314" s="254"/>
      <c r="C314" s="255"/>
      <c r="D314" s="245" t="s">
        <v>211</v>
      </c>
      <c r="E314" s="256" t="s">
        <v>1</v>
      </c>
      <c r="F314" s="257" t="s">
        <v>5685</v>
      </c>
      <c r="G314" s="255"/>
      <c r="H314" s="258">
        <v>22.786999999999999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211</v>
      </c>
      <c r="AU314" s="264" t="s">
        <v>82</v>
      </c>
      <c r="AV314" s="14" t="s">
        <v>82</v>
      </c>
      <c r="AW314" s="14" t="s">
        <v>30</v>
      </c>
      <c r="AX314" s="14" t="s">
        <v>80</v>
      </c>
      <c r="AY314" s="264" t="s">
        <v>202</v>
      </c>
    </row>
    <row r="315" s="12" customFormat="1" ht="22.8" customHeight="1">
      <c r="A315" s="12"/>
      <c r="B315" s="214"/>
      <c r="C315" s="215"/>
      <c r="D315" s="216" t="s">
        <v>72</v>
      </c>
      <c r="E315" s="228" t="s">
        <v>258</v>
      </c>
      <c r="F315" s="228" t="s">
        <v>705</v>
      </c>
      <c r="G315" s="215"/>
      <c r="H315" s="215"/>
      <c r="I315" s="218"/>
      <c r="J315" s="229">
        <f>BK315</f>
        <v>0</v>
      </c>
      <c r="K315" s="215"/>
      <c r="L315" s="220"/>
      <c r="M315" s="221"/>
      <c r="N315" s="222"/>
      <c r="O315" s="222"/>
      <c r="P315" s="223">
        <f>SUM(P316:P357)</f>
        <v>0</v>
      </c>
      <c r="Q315" s="222"/>
      <c r="R315" s="223">
        <f>SUM(R316:R357)</f>
        <v>15.937052157999998</v>
      </c>
      <c r="S315" s="222"/>
      <c r="T315" s="224">
        <f>SUM(T316:T357)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80</v>
      </c>
      <c r="AT315" s="226" t="s">
        <v>72</v>
      </c>
      <c r="AU315" s="226" t="s">
        <v>80</v>
      </c>
      <c r="AY315" s="225" t="s">
        <v>202</v>
      </c>
      <c r="BK315" s="227">
        <f>SUM(BK316:BK357)</f>
        <v>0</v>
      </c>
    </row>
    <row r="316" s="2" customFormat="1" ht="33" customHeight="1">
      <c r="A316" s="40"/>
      <c r="B316" s="41"/>
      <c r="C316" s="230" t="s">
        <v>563</v>
      </c>
      <c r="D316" s="230" t="s">
        <v>204</v>
      </c>
      <c r="E316" s="231" t="s">
        <v>5686</v>
      </c>
      <c r="F316" s="232" t="s">
        <v>5687</v>
      </c>
      <c r="G316" s="233" t="s">
        <v>207</v>
      </c>
      <c r="H316" s="234">
        <v>5.2729999999999997</v>
      </c>
      <c r="I316" s="235"/>
      <c r="J316" s="236">
        <f>ROUND(I316*H316,2)</f>
        <v>0</v>
      </c>
      <c r="K316" s="232" t="s">
        <v>208</v>
      </c>
      <c r="L316" s="46"/>
      <c r="M316" s="237" t="s">
        <v>1</v>
      </c>
      <c r="N316" s="238" t="s">
        <v>38</v>
      </c>
      <c r="O316" s="93"/>
      <c r="P316" s="239">
        <f>O316*H316</f>
        <v>0</v>
      </c>
      <c r="Q316" s="239">
        <v>2.3010199999999998</v>
      </c>
      <c r="R316" s="239">
        <f>Q316*H316</f>
        <v>12.133278459999998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209</v>
      </c>
      <c r="AT316" s="241" t="s">
        <v>204</v>
      </c>
      <c r="AU316" s="241" t="s">
        <v>82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209</v>
      </c>
      <c r="BM316" s="241" t="s">
        <v>5688</v>
      </c>
    </row>
    <row r="317" s="13" customFormat="1">
      <c r="A317" s="13"/>
      <c r="B317" s="243"/>
      <c r="C317" s="244"/>
      <c r="D317" s="245" t="s">
        <v>211</v>
      </c>
      <c r="E317" s="246" t="s">
        <v>1</v>
      </c>
      <c r="F317" s="247" t="s">
        <v>5689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211</v>
      </c>
      <c r="AU317" s="253" t="s">
        <v>82</v>
      </c>
      <c r="AV317" s="13" t="s">
        <v>80</v>
      </c>
      <c r="AW317" s="13" t="s">
        <v>30</v>
      </c>
      <c r="AX317" s="13" t="s">
        <v>73</v>
      </c>
      <c r="AY317" s="253" t="s">
        <v>202</v>
      </c>
    </row>
    <row r="318" s="14" customFormat="1">
      <c r="A318" s="14"/>
      <c r="B318" s="254"/>
      <c r="C318" s="255"/>
      <c r="D318" s="245" t="s">
        <v>211</v>
      </c>
      <c r="E318" s="256" t="s">
        <v>1</v>
      </c>
      <c r="F318" s="257" t="s">
        <v>5690</v>
      </c>
      <c r="G318" s="255"/>
      <c r="H318" s="258">
        <v>5.2729999999999997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211</v>
      </c>
      <c r="AU318" s="264" t="s">
        <v>82</v>
      </c>
      <c r="AV318" s="14" t="s">
        <v>82</v>
      </c>
      <c r="AW318" s="14" t="s">
        <v>30</v>
      </c>
      <c r="AX318" s="14" t="s">
        <v>73</v>
      </c>
      <c r="AY318" s="264" t="s">
        <v>202</v>
      </c>
    </row>
    <row r="319" s="15" customFormat="1">
      <c r="A319" s="15"/>
      <c r="B319" s="265"/>
      <c r="C319" s="266"/>
      <c r="D319" s="245" t="s">
        <v>211</v>
      </c>
      <c r="E319" s="267" t="s">
        <v>1</v>
      </c>
      <c r="F319" s="268" t="s">
        <v>222</v>
      </c>
      <c r="G319" s="266"/>
      <c r="H319" s="269">
        <v>5.2729999999999997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211</v>
      </c>
      <c r="AU319" s="275" t="s">
        <v>82</v>
      </c>
      <c r="AV319" s="15" t="s">
        <v>209</v>
      </c>
      <c r="AW319" s="15" t="s">
        <v>30</v>
      </c>
      <c r="AX319" s="15" t="s">
        <v>80</v>
      </c>
      <c r="AY319" s="275" t="s">
        <v>202</v>
      </c>
    </row>
    <row r="320" s="2" customFormat="1" ht="24.15" customHeight="1">
      <c r="A320" s="40"/>
      <c r="B320" s="41"/>
      <c r="C320" s="230" t="s">
        <v>571</v>
      </c>
      <c r="D320" s="230" t="s">
        <v>204</v>
      </c>
      <c r="E320" s="231" t="s">
        <v>5691</v>
      </c>
      <c r="F320" s="232" t="s">
        <v>5692</v>
      </c>
      <c r="G320" s="233" t="s">
        <v>207</v>
      </c>
      <c r="H320" s="234">
        <v>5.2729999999999997</v>
      </c>
      <c r="I320" s="235"/>
      <c r="J320" s="236">
        <f>ROUND(I320*H320,2)</f>
        <v>0</v>
      </c>
      <c r="K320" s="232" t="s">
        <v>208</v>
      </c>
      <c r="L320" s="46"/>
      <c r="M320" s="237" t="s">
        <v>1</v>
      </c>
      <c r="N320" s="238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209</v>
      </c>
      <c r="AT320" s="241" t="s">
        <v>204</v>
      </c>
      <c r="AU320" s="241" t="s">
        <v>82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209</v>
      </c>
      <c r="BM320" s="241" t="s">
        <v>5693</v>
      </c>
    </row>
    <row r="321" s="2" customFormat="1" ht="33" customHeight="1">
      <c r="A321" s="40"/>
      <c r="B321" s="41"/>
      <c r="C321" s="230" t="s">
        <v>582</v>
      </c>
      <c r="D321" s="230" t="s">
        <v>204</v>
      </c>
      <c r="E321" s="231" t="s">
        <v>5694</v>
      </c>
      <c r="F321" s="232" t="s">
        <v>5695</v>
      </c>
      <c r="G321" s="233" t="s">
        <v>207</v>
      </c>
      <c r="H321" s="234">
        <v>5.2729999999999997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0.025250000000000002</v>
      </c>
      <c r="R321" s="239">
        <f>Q321*H321</f>
        <v>0.13314324999999999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209</v>
      </c>
      <c r="AT321" s="241" t="s">
        <v>204</v>
      </c>
      <c r="AU321" s="241" t="s">
        <v>82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5696</v>
      </c>
    </row>
    <row r="322" s="13" customFormat="1">
      <c r="A322" s="13"/>
      <c r="B322" s="243"/>
      <c r="C322" s="244"/>
      <c r="D322" s="245" t="s">
        <v>211</v>
      </c>
      <c r="E322" s="246" t="s">
        <v>1</v>
      </c>
      <c r="F322" s="247" t="s">
        <v>5689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211</v>
      </c>
      <c r="AU322" s="253" t="s">
        <v>82</v>
      </c>
      <c r="AV322" s="13" t="s">
        <v>80</v>
      </c>
      <c r="AW322" s="13" t="s">
        <v>30</v>
      </c>
      <c r="AX322" s="13" t="s">
        <v>73</v>
      </c>
      <c r="AY322" s="253" t="s">
        <v>202</v>
      </c>
    </row>
    <row r="323" s="14" customFormat="1">
      <c r="A323" s="14"/>
      <c r="B323" s="254"/>
      <c r="C323" s="255"/>
      <c r="D323" s="245" t="s">
        <v>211</v>
      </c>
      <c r="E323" s="256" t="s">
        <v>1</v>
      </c>
      <c r="F323" s="257" t="s">
        <v>5690</v>
      </c>
      <c r="G323" s="255"/>
      <c r="H323" s="258">
        <v>5.2729999999999997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211</v>
      </c>
      <c r="AU323" s="264" t="s">
        <v>82</v>
      </c>
      <c r="AV323" s="14" t="s">
        <v>82</v>
      </c>
      <c r="AW323" s="14" t="s">
        <v>30</v>
      </c>
      <c r="AX323" s="14" t="s">
        <v>73</v>
      </c>
      <c r="AY323" s="264" t="s">
        <v>202</v>
      </c>
    </row>
    <row r="324" s="15" customFormat="1">
      <c r="A324" s="15"/>
      <c r="B324" s="265"/>
      <c r="C324" s="266"/>
      <c r="D324" s="245" t="s">
        <v>211</v>
      </c>
      <c r="E324" s="267" t="s">
        <v>1</v>
      </c>
      <c r="F324" s="268" t="s">
        <v>222</v>
      </c>
      <c r="G324" s="266"/>
      <c r="H324" s="269">
        <v>5.2729999999999997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211</v>
      </c>
      <c r="AU324" s="275" t="s">
        <v>82</v>
      </c>
      <c r="AV324" s="15" t="s">
        <v>209</v>
      </c>
      <c r="AW324" s="15" t="s">
        <v>30</v>
      </c>
      <c r="AX324" s="15" t="s">
        <v>80</v>
      </c>
      <c r="AY324" s="275" t="s">
        <v>202</v>
      </c>
    </row>
    <row r="325" s="2" customFormat="1" ht="24.15" customHeight="1">
      <c r="A325" s="40"/>
      <c r="B325" s="41"/>
      <c r="C325" s="230" t="s">
        <v>588</v>
      </c>
      <c r="D325" s="230" t="s">
        <v>204</v>
      </c>
      <c r="E325" s="231" t="s">
        <v>997</v>
      </c>
      <c r="F325" s="232" t="s">
        <v>998</v>
      </c>
      <c r="G325" s="233" t="s">
        <v>254</v>
      </c>
      <c r="H325" s="234">
        <v>40.450000000000003</v>
      </c>
      <c r="I325" s="235"/>
      <c r="J325" s="236">
        <f>ROUND(I325*H325,2)</f>
        <v>0</v>
      </c>
      <c r="K325" s="232" t="s">
        <v>208</v>
      </c>
      <c r="L325" s="46"/>
      <c r="M325" s="237" t="s">
        <v>1</v>
      </c>
      <c r="N325" s="238" t="s">
        <v>38</v>
      </c>
      <c r="O325" s="93"/>
      <c r="P325" s="239">
        <f>O325*H325</f>
        <v>0</v>
      </c>
      <c r="Q325" s="239">
        <v>0.089760000000000006</v>
      </c>
      <c r="R325" s="239">
        <f>Q325*H325</f>
        <v>3.6307920000000005</v>
      </c>
      <c r="S325" s="239">
        <v>0</v>
      </c>
      <c r="T325" s="240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1" t="s">
        <v>209</v>
      </c>
      <c r="AT325" s="241" t="s">
        <v>204</v>
      </c>
      <c r="AU325" s="241" t="s">
        <v>82</v>
      </c>
      <c r="AY325" s="19" t="s">
        <v>202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80</v>
      </c>
      <c r="BK325" s="242">
        <f>ROUND(I325*H325,2)</f>
        <v>0</v>
      </c>
      <c r="BL325" s="19" t="s">
        <v>209</v>
      </c>
      <c r="BM325" s="241" t="s">
        <v>5697</v>
      </c>
    </row>
    <row r="326" s="13" customFormat="1">
      <c r="A326" s="13"/>
      <c r="B326" s="243"/>
      <c r="C326" s="244"/>
      <c r="D326" s="245" t="s">
        <v>211</v>
      </c>
      <c r="E326" s="246" t="s">
        <v>1</v>
      </c>
      <c r="F326" s="247" t="s">
        <v>5698</v>
      </c>
      <c r="G326" s="244"/>
      <c r="H326" s="246" t="s">
        <v>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211</v>
      </c>
      <c r="AU326" s="253" t="s">
        <v>82</v>
      </c>
      <c r="AV326" s="13" t="s">
        <v>80</v>
      </c>
      <c r="AW326" s="13" t="s">
        <v>30</v>
      </c>
      <c r="AX326" s="13" t="s">
        <v>73</v>
      </c>
      <c r="AY326" s="253" t="s">
        <v>202</v>
      </c>
    </row>
    <row r="327" s="14" customFormat="1">
      <c r="A327" s="14"/>
      <c r="B327" s="254"/>
      <c r="C327" s="255"/>
      <c r="D327" s="245" t="s">
        <v>211</v>
      </c>
      <c r="E327" s="256" t="s">
        <v>1</v>
      </c>
      <c r="F327" s="257" t="s">
        <v>5699</v>
      </c>
      <c r="G327" s="255"/>
      <c r="H327" s="258">
        <v>12.19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211</v>
      </c>
      <c r="AU327" s="264" t="s">
        <v>82</v>
      </c>
      <c r="AV327" s="14" t="s">
        <v>82</v>
      </c>
      <c r="AW327" s="14" t="s">
        <v>30</v>
      </c>
      <c r="AX327" s="14" t="s">
        <v>73</v>
      </c>
      <c r="AY327" s="264" t="s">
        <v>202</v>
      </c>
    </row>
    <row r="328" s="14" customFormat="1">
      <c r="A328" s="14"/>
      <c r="B328" s="254"/>
      <c r="C328" s="255"/>
      <c r="D328" s="245" t="s">
        <v>211</v>
      </c>
      <c r="E328" s="256" t="s">
        <v>1</v>
      </c>
      <c r="F328" s="257" t="s">
        <v>5700</v>
      </c>
      <c r="G328" s="255"/>
      <c r="H328" s="258">
        <v>6.1200000000000001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211</v>
      </c>
      <c r="AU328" s="264" t="s">
        <v>82</v>
      </c>
      <c r="AV328" s="14" t="s">
        <v>82</v>
      </c>
      <c r="AW328" s="14" t="s">
        <v>30</v>
      </c>
      <c r="AX328" s="14" t="s">
        <v>73</v>
      </c>
      <c r="AY328" s="264" t="s">
        <v>202</v>
      </c>
    </row>
    <row r="329" s="14" customFormat="1">
      <c r="A329" s="14"/>
      <c r="B329" s="254"/>
      <c r="C329" s="255"/>
      <c r="D329" s="245" t="s">
        <v>211</v>
      </c>
      <c r="E329" s="256" t="s">
        <v>1</v>
      </c>
      <c r="F329" s="257" t="s">
        <v>5701</v>
      </c>
      <c r="G329" s="255"/>
      <c r="H329" s="258">
        <v>6.1200000000000001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211</v>
      </c>
      <c r="AU329" s="264" t="s">
        <v>82</v>
      </c>
      <c r="AV329" s="14" t="s">
        <v>82</v>
      </c>
      <c r="AW329" s="14" t="s">
        <v>30</v>
      </c>
      <c r="AX329" s="14" t="s">
        <v>73</v>
      </c>
      <c r="AY329" s="264" t="s">
        <v>202</v>
      </c>
    </row>
    <row r="330" s="14" customFormat="1">
      <c r="A330" s="14"/>
      <c r="B330" s="254"/>
      <c r="C330" s="255"/>
      <c r="D330" s="245" t="s">
        <v>211</v>
      </c>
      <c r="E330" s="256" t="s">
        <v>1</v>
      </c>
      <c r="F330" s="257" t="s">
        <v>5702</v>
      </c>
      <c r="G330" s="255"/>
      <c r="H330" s="258">
        <v>6.1200000000000001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211</v>
      </c>
      <c r="AU330" s="264" t="s">
        <v>82</v>
      </c>
      <c r="AV330" s="14" t="s">
        <v>82</v>
      </c>
      <c r="AW330" s="14" t="s">
        <v>30</v>
      </c>
      <c r="AX330" s="14" t="s">
        <v>73</v>
      </c>
      <c r="AY330" s="264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5703</v>
      </c>
      <c r="G331" s="255"/>
      <c r="H331" s="258">
        <v>9.9000000000000004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5" customFormat="1">
      <c r="A332" s="15"/>
      <c r="B332" s="265"/>
      <c r="C332" s="266"/>
      <c r="D332" s="245" t="s">
        <v>211</v>
      </c>
      <c r="E332" s="267" t="s">
        <v>1</v>
      </c>
      <c r="F332" s="268" t="s">
        <v>222</v>
      </c>
      <c r="G332" s="266"/>
      <c r="H332" s="269">
        <v>40.450000000000003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5" t="s">
        <v>211</v>
      </c>
      <c r="AU332" s="275" t="s">
        <v>82</v>
      </c>
      <c r="AV332" s="15" t="s">
        <v>209</v>
      </c>
      <c r="AW332" s="15" t="s">
        <v>30</v>
      </c>
      <c r="AX332" s="15" t="s">
        <v>80</v>
      </c>
      <c r="AY332" s="275" t="s">
        <v>202</v>
      </c>
    </row>
    <row r="333" s="2" customFormat="1" ht="16.5" customHeight="1">
      <c r="A333" s="40"/>
      <c r="B333" s="41"/>
      <c r="C333" s="230" t="s">
        <v>593</v>
      </c>
      <c r="D333" s="230" t="s">
        <v>204</v>
      </c>
      <c r="E333" s="231" t="s">
        <v>1021</v>
      </c>
      <c r="F333" s="232" t="s">
        <v>1022</v>
      </c>
      <c r="G333" s="233" t="s">
        <v>254</v>
      </c>
      <c r="H333" s="234">
        <v>40.450000000000003</v>
      </c>
      <c r="I333" s="235"/>
      <c r="J333" s="236">
        <f>ROUND(I333*H333,2)</f>
        <v>0</v>
      </c>
      <c r="K333" s="232" t="s">
        <v>208</v>
      </c>
      <c r="L333" s="46"/>
      <c r="M333" s="237" t="s">
        <v>1</v>
      </c>
      <c r="N333" s="238" t="s">
        <v>38</v>
      </c>
      <c r="O333" s="93"/>
      <c r="P333" s="239">
        <f>O333*H333</f>
        <v>0</v>
      </c>
      <c r="Q333" s="239">
        <v>0.00013200000000000001</v>
      </c>
      <c r="R333" s="239">
        <f>Q333*H333</f>
        <v>0.0053394000000000011</v>
      </c>
      <c r="S333" s="239">
        <v>0</v>
      </c>
      <c r="T333" s="24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1" t="s">
        <v>209</v>
      </c>
      <c r="AT333" s="241" t="s">
        <v>204</v>
      </c>
      <c r="AU333" s="241" t="s">
        <v>82</v>
      </c>
      <c r="AY333" s="19" t="s">
        <v>202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80</v>
      </c>
      <c r="BK333" s="242">
        <f>ROUND(I333*H333,2)</f>
        <v>0</v>
      </c>
      <c r="BL333" s="19" t="s">
        <v>209</v>
      </c>
      <c r="BM333" s="241" t="s">
        <v>5704</v>
      </c>
    </row>
    <row r="334" s="13" customFormat="1">
      <c r="A334" s="13"/>
      <c r="B334" s="243"/>
      <c r="C334" s="244"/>
      <c r="D334" s="245" t="s">
        <v>211</v>
      </c>
      <c r="E334" s="246" t="s">
        <v>1</v>
      </c>
      <c r="F334" s="247" t="s">
        <v>5698</v>
      </c>
      <c r="G334" s="244"/>
      <c r="H334" s="246" t="s">
        <v>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211</v>
      </c>
      <c r="AU334" s="253" t="s">
        <v>82</v>
      </c>
      <c r="AV334" s="13" t="s">
        <v>80</v>
      </c>
      <c r="AW334" s="13" t="s">
        <v>30</v>
      </c>
      <c r="AX334" s="13" t="s">
        <v>73</v>
      </c>
      <c r="AY334" s="253" t="s">
        <v>202</v>
      </c>
    </row>
    <row r="335" s="14" customFormat="1">
      <c r="A335" s="14"/>
      <c r="B335" s="254"/>
      <c r="C335" s="255"/>
      <c r="D335" s="245" t="s">
        <v>211</v>
      </c>
      <c r="E335" s="256" t="s">
        <v>1</v>
      </c>
      <c r="F335" s="257" t="s">
        <v>5699</v>
      </c>
      <c r="G335" s="255"/>
      <c r="H335" s="258">
        <v>12.19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211</v>
      </c>
      <c r="AU335" s="264" t="s">
        <v>82</v>
      </c>
      <c r="AV335" s="14" t="s">
        <v>82</v>
      </c>
      <c r="AW335" s="14" t="s">
        <v>30</v>
      </c>
      <c r="AX335" s="14" t="s">
        <v>73</v>
      </c>
      <c r="AY335" s="264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5700</v>
      </c>
      <c r="G336" s="255"/>
      <c r="H336" s="258">
        <v>6.1200000000000001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4" customFormat="1">
      <c r="A337" s="14"/>
      <c r="B337" s="254"/>
      <c r="C337" s="255"/>
      <c r="D337" s="245" t="s">
        <v>211</v>
      </c>
      <c r="E337" s="256" t="s">
        <v>1</v>
      </c>
      <c r="F337" s="257" t="s">
        <v>5701</v>
      </c>
      <c r="G337" s="255"/>
      <c r="H337" s="258">
        <v>6.1200000000000001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4" t="s">
        <v>211</v>
      </c>
      <c r="AU337" s="264" t="s">
        <v>82</v>
      </c>
      <c r="AV337" s="14" t="s">
        <v>82</v>
      </c>
      <c r="AW337" s="14" t="s">
        <v>30</v>
      </c>
      <c r="AX337" s="14" t="s">
        <v>73</v>
      </c>
      <c r="AY337" s="264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5702</v>
      </c>
      <c r="G338" s="255"/>
      <c r="H338" s="258">
        <v>6.1200000000000001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4" customFormat="1">
      <c r="A339" s="14"/>
      <c r="B339" s="254"/>
      <c r="C339" s="255"/>
      <c r="D339" s="245" t="s">
        <v>211</v>
      </c>
      <c r="E339" s="256" t="s">
        <v>1</v>
      </c>
      <c r="F339" s="257" t="s">
        <v>5703</v>
      </c>
      <c r="G339" s="255"/>
      <c r="H339" s="258">
        <v>9.9000000000000004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211</v>
      </c>
      <c r="AU339" s="264" t="s">
        <v>82</v>
      </c>
      <c r="AV339" s="14" t="s">
        <v>82</v>
      </c>
      <c r="AW339" s="14" t="s">
        <v>30</v>
      </c>
      <c r="AX339" s="14" t="s">
        <v>73</v>
      </c>
      <c r="AY339" s="264" t="s">
        <v>202</v>
      </c>
    </row>
    <row r="340" s="15" customFormat="1">
      <c r="A340" s="15"/>
      <c r="B340" s="265"/>
      <c r="C340" s="266"/>
      <c r="D340" s="245" t="s">
        <v>211</v>
      </c>
      <c r="E340" s="267" t="s">
        <v>1</v>
      </c>
      <c r="F340" s="268" t="s">
        <v>222</v>
      </c>
      <c r="G340" s="266"/>
      <c r="H340" s="269">
        <v>40.450000000000003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211</v>
      </c>
      <c r="AU340" s="275" t="s">
        <v>82</v>
      </c>
      <c r="AV340" s="15" t="s">
        <v>209</v>
      </c>
      <c r="AW340" s="15" t="s">
        <v>30</v>
      </c>
      <c r="AX340" s="15" t="s">
        <v>80</v>
      </c>
      <c r="AY340" s="275" t="s">
        <v>202</v>
      </c>
    </row>
    <row r="341" s="2" customFormat="1" ht="24.15" customHeight="1">
      <c r="A341" s="40"/>
      <c r="B341" s="41"/>
      <c r="C341" s="230" t="s">
        <v>602</v>
      </c>
      <c r="D341" s="230" t="s">
        <v>204</v>
      </c>
      <c r="E341" s="231" t="s">
        <v>5705</v>
      </c>
      <c r="F341" s="232" t="s">
        <v>5706</v>
      </c>
      <c r="G341" s="233" t="s">
        <v>254</v>
      </c>
      <c r="H341" s="234">
        <v>40.450000000000003</v>
      </c>
      <c r="I341" s="235"/>
      <c r="J341" s="236">
        <f>ROUND(I341*H341,2)</f>
        <v>0</v>
      </c>
      <c r="K341" s="232" t="s">
        <v>208</v>
      </c>
      <c r="L341" s="46"/>
      <c r="M341" s="237" t="s">
        <v>1</v>
      </c>
      <c r="N341" s="238" t="s">
        <v>38</v>
      </c>
      <c r="O341" s="93"/>
      <c r="P341" s="239">
        <f>O341*H341</f>
        <v>0</v>
      </c>
      <c r="Q341" s="239">
        <v>1.44E-06</v>
      </c>
      <c r="R341" s="239">
        <f>Q341*H341</f>
        <v>5.8248000000000002E-05</v>
      </c>
      <c r="S341" s="239">
        <v>0</v>
      </c>
      <c r="T341" s="24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1" t="s">
        <v>209</v>
      </c>
      <c r="AT341" s="241" t="s">
        <v>204</v>
      </c>
      <c r="AU341" s="241" t="s">
        <v>82</v>
      </c>
      <c r="AY341" s="19" t="s">
        <v>202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9" t="s">
        <v>80</v>
      </c>
      <c r="BK341" s="242">
        <f>ROUND(I341*H341,2)</f>
        <v>0</v>
      </c>
      <c r="BL341" s="19" t="s">
        <v>209</v>
      </c>
      <c r="BM341" s="241" t="s">
        <v>5707</v>
      </c>
    </row>
    <row r="342" s="2" customFormat="1" ht="33" customHeight="1">
      <c r="A342" s="40"/>
      <c r="B342" s="41"/>
      <c r="C342" s="230" t="s">
        <v>609</v>
      </c>
      <c r="D342" s="230" t="s">
        <v>204</v>
      </c>
      <c r="E342" s="231" t="s">
        <v>5708</v>
      </c>
      <c r="F342" s="232" t="s">
        <v>5709</v>
      </c>
      <c r="G342" s="233" t="s">
        <v>844</v>
      </c>
      <c r="H342" s="234">
        <v>59.799999999999997</v>
      </c>
      <c r="I342" s="235"/>
      <c r="J342" s="236">
        <f>ROUND(I342*H342,2)</f>
        <v>0</v>
      </c>
      <c r="K342" s="232" t="s">
        <v>208</v>
      </c>
      <c r="L342" s="46"/>
      <c r="M342" s="237" t="s">
        <v>1</v>
      </c>
      <c r="N342" s="238" t="s">
        <v>38</v>
      </c>
      <c r="O342" s="93"/>
      <c r="P342" s="239">
        <f>O342*H342</f>
        <v>0</v>
      </c>
      <c r="Q342" s="239">
        <v>2.0999999999999999E-05</v>
      </c>
      <c r="R342" s="239">
        <f>Q342*H342</f>
        <v>0.0012557999999999998</v>
      </c>
      <c r="S342" s="239">
        <v>0</v>
      </c>
      <c r="T342" s="24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1" t="s">
        <v>209</v>
      </c>
      <c r="AT342" s="241" t="s">
        <v>204</v>
      </c>
      <c r="AU342" s="241" t="s">
        <v>82</v>
      </c>
      <c r="AY342" s="19" t="s">
        <v>202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80</v>
      </c>
      <c r="BK342" s="242">
        <f>ROUND(I342*H342,2)</f>
        <v>0</v>
      </c>
      <c r="BL342" s="19" t="s">
        <v>209</v>
      </c>
      <c r="BM342" s="241" t="s">
        <v>5710</v>
      </c>
    </row>
    <row r="343" s="14" customFormat="1">
      <c r="A343" s="14"/>
      <c r="B343" s="254"/>
      <c r="C343" s="255"/>
      <c r="D343" s="245" t="s">
        <v>211</v>
      </c>
      <c r="E343" s="256" t="s">
        <v>1</v>
      </c>
      <c r="F343" s="257" t="s">
        <v>5711</v>
      </c>
      <c r="G343" s="255"/>
      <c r="H343" s="258">
        <v>14.5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211</v>
      </c>
      <c r="AU343" s="264" t="s">
        <v>82</v>
      </c>
      <c r="AV343" s="14" t="s">
        <v>82</v>
      </c>
      <c r="AW343" s="14" t="s">
        <v>30</v>
      </c>
      <c r="AX343" s="14" t="s">
        <v>73</v>
      </c>
      <c r="AY343" s="264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5712</v>
      </c>
      <c r="G344" s="255"/>
      <c r="H344" s="258">
        <v>9.9000000000000004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4" customFormat="1">
      <c r="A345" s="14"/>
      <c r="B345" s="254"/>
      <c r="C345" s="255"/>
      <c r="D345" s="245" t="s">
        <v>211</v>
      </c>
      <c r="E345" s="256" t="s">
        <v>1</v>
      </c>
      <c r="F345" s="257" t="s">
        <v>5713</v>
      </c>
      <c r="G345" s="255"/>
      <c r="H345" s="258">
        <v>9.9000000000000004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211</v>
      </c>
      <c r="AU345" s="264" t="s">
        <v>82</v>
      </c>
      <c r="AV345" s="14" t="s">
        <v>82</v>
      </c>
      <c r="AW345" s="14" t="s">
        <v>30</v>
      </c>
      <c r="AX345" s="14" t="s">
        <v>73</v>
      </c>
      <c r="AY345" s="264" t="s">
        <v>202</v>
      </c>
    </row>
    <row r="346" s="14" customFormat="1">
      <c r="A346" s="14"/>
      <c r="B346" s="254"/>
      <c r="C346" s="255"/>
      <c r="D346" s="245" t="s">
        <v>211</v>
      </c>
      <c r="E346" s="256" t="s">
        <v>1</v>
      </c>
      <c r="F346" s="257" t="s">
        <v>5714</v>
      </c>
      <c r="G346" s="255"/>
      <c r="H346" s="258">
        <v>9.9000000000000004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4" t="s">
        <v>211</v>
      </c>
      <c r="AU346" s="264" t="s">
        <v>82</v>
      </c>
      <c r="AV346" s="14" t="s">
        <v>82</v>
      </c>
      <c r="AW346" s="14" t="s">
        <v>30</v>
      </c>
      <c r="AX346" s="14" t="s">
        <v>73</v>
      </c>
      <c r="AY346" s="264" t="s">
        <v>202</v>
      </c>
    </row>
    <row r="347" s="14" customFormat="1">
      <c r="A347" s="14"/>
      <c r="B347" s="254"/>
      <c r="C347" s="255"/>
      <c r="D347" s="245" t="s">
        <v>211</v>
      </c>
      <c r="E347" s="256" t="s">
        <v>1</v>
      </c>
      <c r="F347" s="257" t="s">
        <v>5715</v>
      </c>
      <c r="G347" s="255"/>
      <c r="H347" s="258">
        <v>15.6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211</v>
      </c>
      <c r="AU347" s="264" t="s">
        <v>82</v>
      </c>
      <c r="AV347" s="14" t="s">
        <v>82</v>
      </c>
      <c r="AW347" s="14" t="s">
        <v>30</v>
      </c>
      <c r="AX347" s="14" t="s">
        <v>73</v>
      </c>
      <c r="AY347" s="264" t="s">
        <v>202</v>
      </c>
    </row>
    <row r="348" s="15" customFormat="1">
      <c r="A348" s="15"/>
      <c r="B348" s="265"/>
      <c r="C348" s="266"/>
      <c r="D348" s="245" t="s">
        <v>211</v>
      </c>
      <c r="E348" s="267" t="s">
        <v>1</v>
      </c>
      <c r="F348" s="268" t="s">
        <v>222</v>
      </c>
      <c r="G348" s="266"/>
      <c r="H348" s="269">
        <v>59.799999999999997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211</v>
      </c>
      <c r="AU348" s="275" t="s">
        <v>82</v>
      </c>
      <c r="AV348" s="15" t="s">
        <v>209</v>
      </c>
      <c r="AW348" s="15" t="s">
        <v>30</v>
      </c>
      <c r="AX348" s="15" t="s">
        <v>80</v>
      </c>
      <c r="AY348" s="275" t="s">
        <v>202</v>
      </c>
    </row>
    <row r="349" s="2" customFormat="1" ht="33" customHeight="1">
      <c r="A349" s="40"/>
      <c r="B349" s="41"/>
      <c r="C349" s="230" t="s">
        <v>617</v>
      </c>
      <c r="D349" s="230" t="s">
        <v>204</v>
      </c>
      <c r="E349" s="231" t="s">
        <v>5716</v>
      </c>
      <c r="F349" s="232" t="s">
        <v>5717</v>
      </c>
      <c r="G349" s="233" t="s">
        <v>844</v>
      </c>
      <c r="H349" s="234">
        <v>25</v>
      </c>
      <c r="I349" s="235"/>
      <c r="J349" s="236">
        <f>ROUND(I349*H349,2)</f>
        <v>0</v>
      </c>
      <c r="K349" s="232" t="s">
        <v>208</v>
      </c>
      <c r="L349" s="46"/>
      <c r="M349" s="237" t="s">
        <v>1</v>
      </c>
      <c r="N349" s="238" t="s">
        <v>38</v>
      </c>
      <c r="O349" s="93"/>
      <c r="P349" s="239">
        <f>O349*H349</f>
        <v>0</v>
      </c>
      <c r="Q349" s="239">
        <v>2.0999999999999999E-05</v>
      </c>
      <c r="R349" s="239">
        <f>Q349*H349</f>
        <v>0.00052499999999999997</v>
      </c>
      <c r="S349" s="239">
        <v>0</v>
      </c>
      <c r="T349" s="24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1" t="s">
        <v>209</v>
      </c>
      <c r="AT349" s="241" t="s">
        <v>204</v>
      </c>
      <c r="AU349" s="241" t="s">
        <v>82</v>
      </c>
      <c r="AY349" s="19" t="s">
        <v>202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9" t="s">
        <v>80</v>
      </c>
      <c r="BK349" s="242">
        <f>ROUND(I349*H349,2)</f>
        <v>0</v>
      </c>
      <c r="BL349" s="19" t="s">
        <v>209</v>
      </c>
      <c r="BM349" s="241" t="s">
        <v>5718</v>
      </c>
    </row>
    <row r="350" s="13" customFormat="1">
      <c r="A350" s="13"/>
      <c r="B350" s="243"/>
      <c r="C350" s="244"/>
      <c r="D350" s="245" t="s">
        <v>211</v>
      </c>
      <c r="E350" s="246" t="s">
        <v>1</v>
      </c>
      <c r="F350" s="247" t="s">
        <v>5689</v>
      </c>
      <c r="G350" s="244"/>
      <c r="H350" s="246" t="s">
        <v>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211</v>
      </c>
      <c r="AU350" s="253" t="s">
        <v>82</v>
      </c>
      <c r="AV350" s="13" t="s">
        <v>80</v>
      </c>
      <c r="AW350" s="13" t="s">
        <v>30</v>
      </c>
      <c r="AX350" s="13" t="s">
        <v>73</v>
      </c>
      <c r="AY350" s="253" t="s">
        <v>202</v>
      </c>
    </row>
    <row r="351" s="14" customFormat="1">
      <c r="A351" s="14"/>
      <c r="B351" s="254"/>
      <c r="C351" s="255"/>
      <c r="D351" s="245" t="s">
        <v>211</v>
      </c>
      <c r="E351" s="256" t="s">
        <v>1</v>
      </c>
      <c r="F351" s="257" t="s">
        <v>5719</v>
      </c>
      <c r="G351" s="255"/>
      <c r="H351" s="258">
        <v>25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211</v>
      </c>
      <c r="AU351" s="264" t="s">
        <v>82</v>
      </c>
      <c r="AV351" s="14" t="s">
        <v>82</v>
      </c>
      <c r="AW351" s="14" t="s">
        <v>30</v>
      </c>
      <c r="AX351" s="14" t="s">
        <v>73</v>
      </c>
      <c r="AY351" s="264" t="s">
        <v>202</v>
      </c>
    </row>
    <row r="352" s="15" customFormat="1">
      <c r="A352" s="15"/>
      <c r="B352" s="265"/>
      <c r="C352" s="266"/>
      <c r="D352" s="245" t="s">
        <v>211</v>
      </c>
      <c r="E352" s="267" t="s">
        <v>1</v>
      </c>
      <c r="F352" s="268" t="s">
        <v>222</v>
      </c>
      <c r="G352" s="266"/>
      <c r="H352" s="269">
        <v>25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211</v>
      </c>
      <c r="AU352" s="275" t="s">
        <v>82</v>
      </c>
      <c r="AV352" s="15" t="s">
        <v>209</v>
      </c>
      <c r="AW352" s="15" t="s">
        <v>30</v>
      </c>
      <c r="AX352" s="15" t="s">
        <v>80</v>
      </c>
      <c r="AY352" s="275" t="s">
        <v>202</v>
      </c>
    </row>
    <row r="353" s="2" customFormat="1" ht="24.15" customHeight="1">
      <c r="A353" s="40"/>
      <c r="B353" s="41"/>
      <c r="C353" s="230" t="s">
        <v>632</v>
      </c>
      <c r="D353" s="230" t="s">
        <v>204</v>
      </c>
      <c r="E353" s="231" t="s">
        <v>1027</v>
      </c>
      <c r="F353" s="232" t="s">
        <v>1028</v>
      </c>
      <c r="G353" s="233" t="s">
        <v>466</v>
      </c>
      <c r="H353" s="234">
        <v>1</v>
      </c>
      <c r="I353" s="235"/>
      <c r="J353" s="236">
        <f>ROUND(I353*H353,2)</f>
        <v>0</v>
      </c>
      <c r="K353" s="232" t="s">
        <v>208</v>
      </c>
      <c r="L353" s="46"/>
      <c r="M353" s="237" t="s">
        <v>1</v>
      </c>
      <c r="N353" s="238" t="s">
        <v>38</v>
      </c>
      <c r="O353" s="93"/>
      <c r="P353" s="239">
        <f>O353*H353</f>
        <v>0</v>
      </c>
      <c r="Q353" s="239">
        <v>0.017770000000000001</v>
      </c>
      <c r="R353" s="239">
        <f>Q353*H353</f>
        <v>0.017770000000000001</v>
      </c>
      <c r="S353" s="239">
        <v>0</v>
      </c>
      <c r="T353" s="24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1" t="s">
        <v>209</v>
      </c>
      <c r="AT353" s="241" t="s">
        <v>204</v>
      </c>
      <c r="AU353" s="241" t="s">
        <v>82</v>
      </c>
      <c r="AY353" s="19" t="s">
        <v>202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80</v>
      </c>
      <c r="BK353" s="242">
        <f>ROUND(I353*H353,2)</f>
        <v>0</v>
      </c>
      <c r="BL353" s="19" t="s">
        <v>209</v>
      </c>
      <c r="BM353" s="241" t="s">
        <v>5720</v>
      </c>
    </row>
    <row r="354" s="14" customFormat="1">
      <c r="A354" s="14"/>
      <c r="B354" s="254"/>
      <c r="C354" s="255"/>
      <c r="D354" s="245" t="s">
        <v>211</v>
      </c>
      <c r="E354" s="256" t="s">
        <v>1</v>
      </c>
      <c r="F354" s="257" t="s">
        <v>5721</v>
      </c>
      <c r="G354" s="255"/>
      <c r="H354" s="258">
        <v>1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211</v>
      </c>
      <c r="AU354" s="264" t="s">
        <v>82</v>
      </c>
      <c r="AV354" s="14" t="s">
        <v>82</v>
      </c>
      <c r="AW354" s="14" t="s">
        <v>30</v>
      </c>
      <c r="AX354" s="14" t="s">
        <v>73</v>
      </c>
      <c r="AY354" s="264" t="s">
        <v>202</v>
      </c>
    </row>
    <row r="355" s="15" customFormat="1">
      <c r="A355" s="15"/>
      <c r="B355" s="265"/>
      <c r="C355" s="266"/>
      <c r="D355" s="245" t="s">
        <v>211</v>
      </c>
      <c r="E355" s="267" t="s">
        <v>1</v>
      </c>
      <c r="F355" s="268" t="s">
        <v>222</v>
      </c>
      <c r="G355" s="266"/>
      <c r="H355" s="269">
        <v>1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211</v>
      </c>
      <c r="AU355" s="275" t="s">
        <v>82</v>
      </c>
      <c r="AV355" s="15" t="s">
        <v>209</v>
      </c>
      <c r="AW355" s="15" t="s">
        <v>30</v>
      </c>
      <c r="AX355" s="15" t="s">
        <v>80</v>
      </c>
      <c r="AY355" s="275" t="s">
        <v>202</v>
      </c>
    </row>
    <row r="356" s="2" customFormat="1" ht="24.15" customHeight="1">
      <c r="A356" s="40"/>
      <c r="B356" s="41"/>
      <c r="C356" s="287" t="s">
        <v>638</v>
      </c>
      <c r="D356" s="287" t="s">
        <v>534</v>
      </c>
      <c r="E356" s="288" t="s">
        <v>5722</v>
      </c>
      <c r="F356" s="289" t="s">
        <v>5723</v>
      </c>
      <c r="G356" s="290" t="s">
        <v>466</v>
      </c>
      <c r="H356" s="291">
        <v>1</v>
      </c>
      <c r="I356" s="292"/>
      <c r="J356" s="293">
        <f>ROUND(I356*H356,2)</f>
        <v>0</v>
      </c>
      <c r="K356" s="289" t="s">
        <v>208</v>
      </c>
      <c r="L356" s="294"/>
      <c r="M356" s="295" t="s">
        <v>1</v>
      </c>
      <c r="N356" s="296" t="s">
        <v>38</v>
      </c>
      <c r="O356" s="93"/>
      <c r="P356" s="239">
        <f>O356*H356</f>
        <v>0</v>
      </c>
      <c r="Q356" s="239">
        <v>0.014890000000000001</v>
      </c>
      <c r="R356" s="239">
        <f>Q356*H356</f>
        <v>0.014890000000000001</v>
      </c>
      <c r="S356" s="239">
        <v>0</v>
      </c>
      <c r="T356" s="24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1" t="s">
        <v>270</v>
      </c>
      <c r="AT356" s="241" t="s">
        <v>534</v>
      </c>
      <c r="AU356" s="241" t="s">
        <v>82</v>
      </c>
      <c r="AY356" s="19" t="s">
        <v>202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9" t="s">
        <v>80</v>
      </c>
      <c r="BK356" s="242">
        <f>ROUND(I356*H356,2)</f>
        <v>0</v>
      </c>
      <c r="BL356" s="19" t="s">
        <v>209</v>
      </c>
      <c r="BM356" s="241" t="s">
        <v>5724</v>
      </c>
    </row>
    <row r="357" s="2" customFormat="1">
      <c r="A357" s="40"/>
      <c r="B357" s="41"/>
      <c r="C357" s="42"/>
      <c r="D357" s="245" t="s">
        <v>586</v>
      </c>
      <c r="E357" s="42"/>
      <c r="F357" s="297" t="s">
        <v>1035</v>
      </c>
      <c r="G357" s="42"/>
      <c r="H357" s="42"/>
      <c r="I357" s="298"/>
      <c r="J357" s="42"/>
      <c r="K357" s="42"/>
      <c r="L357" s="46"/>
      <c r="M357" s="299"/>
      <c r="N357" s="300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586</v>
      </c>
      <c r="AU357" s="19" t="s">
        <v>82</v>
      </c>
    </row>
    <row r="358" s="12" customFormat="1" ht="22.8" customHeight="1">
      <c r="A358" s="12"/>
      <c r="B358" s="214"/>
      <c r="C358" s="215"/>
      <c r="D358" s="216" t="s">
        <v>72</v>
      </c>
      <c r="E358" s="228" t="s">
        <v>638</v>
      </c>
      <c r="F358" s="228" t="s">
        <v>5725</v>
      </c>
      <c r="G358" s="215"/>
      <c r="H358" s="215"/>
      <c r="I358" s="218"/>
      <c r="J358" s="229">
        <f>BK358</f>
        <v>0</v>
      </c>
      <c r="K358" s="215"/>
      <c r="L358" s="220"/>
      <c r="M358" s="221"/>
      <c r="N358" s="222"/>
      <c r="O358" s="222"/>
      <c r="P358" s="223">
        <f>SUM(P359:P428)</f>
        <v>0</v>
      </c>
      <c r="Q358" s="222"/>
      <c r="R358" s="223">
        <f>SUM(R359:R428)</f>
        <v>4.5892627199999998</v>
      </c>
      <c r="S358" s="222"/>
      <c r="T358" s="224">
        <f>SUM(T359:T428)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80</v>
      </c>
      <c r="AT358" s="226" t="s">
        <v>72</v>
      </c>
      <c r="AU358" s="226" t="s">
        <v>80</v>
      </c>
      <c r="AY358" s="225" t="s">
        <v>202</v>
      </c>
      <c r="BK358" s="227">
        <f>SUM(BK359:BK428)</f>
        <v>0</v>
      </c>
    </row>
    <row r="359" s="2" customFormat="1" ht="24.15" customHeight="1">
      <c r="A359" s="40"/>
      <c r="B359" s="41"/>
      <c r="C359" s="230" t="s">
        <v>649</v>
      </c>
      <c r="D359" s="230" t="s">
        <v>204</v>
      </c>
      <c r="E359" s="231" t="s">
        <v>744</v>
      </c>
      <c r="F359" s="232" t="s">
        <v>745</v>
      </c>
      <c r="G359" s="233" t="s">
        <v>254</v>
      </c>
      <c r="H359" s="234">
        <v>232.36000000000001</v>
      </c>
      <c r="I359" s="235"/>
      <c r="J359" s="236">
        <f>ROUND(I359*H359,2)</f>
        <v>0</v>
      </c>
      <c r="K359" s="232" t="s">
        <v>208</v>
      </c>
      <c r="L359" s="46"/>
      <c r="M359" s="237" t="s">
        <v>1</v>
      </c>
      <c r="N359" s="238" t="s">
        <v>38</v>
      </c>
      <c r="O359" s="93"/>
      <c r="P359" s="239">
        <f>O359*H359</f>
        <v>0</v>
      </c>
      <c r="Q359" s="239">
        <v>0.000263</v>
      </c>
      <c r="R359" s="239">
        <f>Q359*H359</f>
        <v>0.061110680000000001</v>
      </c>
      <c r="S359" s="239">
        <v>0</v>
      </c>
      <c r="T359" s="24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1" t="s">
        <v>209</v>
      </c>
      <c r="AT359" s="241" t="s">
        <v>204</v>
      </c>
      <c r="AU359" s="241" t="s">
        <v>82</v>
      </c>
      <c r="AY359" s="19" t="s">
        <v>202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80</v>
      </c>
      <c r="BK359" s="242">
        <f>ROUND(I359*H359,2)</f>
        <v>0</v>
      </c>
      <c r="BL359" s="19" t="s">
        <v>209</v>
      </c>
      <c r="BM359" s="241" t="s">
        <v>5726</v>
      </c>
    </row>
    <row r="360" s="14" customFormat="1">
      <c r="A360" s="14"/>
      <c r="B360" s="254"/>
      <c r="C360" s="255"/>
      <c r="D360" s="245" t="s">
        <v>211</v>
      </c>
      <c r="E360" s="256" t="s">
        <v>1</v>
      </c>
      <c r="F360" s="257" t="s">
        <v>5727</v>
      </c>
      <c r="G360" s="255"/>
      <c r="H360" s="258">
        <v>232.36000000000001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211</v>
      </c>
      <c r="AU360" s="264" t="s">
        <v>82</v>
      </c>
      <c r="AV360" s="14" t="s">
        <v>82</v>
      </c>
      <c r="AW360" s="14" t="s">
        <v>30</v>
      </c>
      <c r="AX360" s="14" t="s">
        <v>73</v>
      </c>
      <c r="AY360" s="264" t="s">
        <v>202</v>
      </c>
    </row>
    <row r="361" s="15" customFormat="1">
      <c r="A361" s="15"/>
      <c r="B361" s="265"/>
      <c r="C361" s="266"/>
      <c r="D361" s="245" t="s">
        <v>211</v>
      </c>
      <c r="E361" s="267" t="s">
        <v>1</v>
      </c>
      <c r="F361" s="268" t="s">
        <v>222</v>
      </c>
      <c r="G361" s="266"/>
      <c r="H361" s="269">
        <v>232.36000000000001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211</v>
      </c>
      <c r="AU361" s="275" t="s">
        <v>82</v>
      </c>
      <c r="AV361" s="15" t="s">
        <v>209</v>
      </c>
      <c r="AW361" s="15" t="s">
        <v>30</v>
      </c>
      <c r="AX361" s="15" t="s">
        <v>80</v>
      </c>
      <c r="AY361" s="275" t="s">
        <v>202</v>
      </c>
    </row>
    <row r="362" s="2" customFormat="1" ht="24.15" customHeight="1">
      <c r="A362" s="40"/>
      <c r="B362" s="41"/>
      <c r="C362" s="230" t="s">
        <v>653</v>
      </c>
      <c r="D362" s="230" t="s">
        <v>204</v>
      </c>
      <c r="E362" s="231" t="s">
        <v>5728</v>
      </c>
      <c r="F362" s="232" t="s">
        <v>5729</v>
      </c>
      <c r="G362" s="233" t="s">
        <v>254</v>
      </c>
      <c r="H362" s="234">
        <v>98.308000000000007</v>
      </c>
      <c r="I362" s="235"/>
      <c r="J362" s="236">
        <f>ROUND(I362*H362,2)</f>
        <v>0</v>
      </c>
      <c r="K362" s="232" t="s">
        <v>208</v>
      </c>
      <c r="L362" s="46"/>
      <c r="M362" s="237" t="s">
        <v>1</v>
      </c>
      <c r="N362" s="238" t="s">
        <v>38</v>
      </c>
      <c r="O362" s="93"/>
      <c r="P362" s="239">
        <f>O362*H362</f>
        <v>0</v>
      </c>
      <c r="Q362" s="239">
        <v>0.013650000000000001</v>
      </c>
      <c r="R362" s="239">
        <f>Q362*H362</f>
        <v>1.3419042000000001</v>
      </c>
      <c r="S362" s="239">
        <v>0</v>
      </c>
      <c r="T362" s="24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1" t="s">
        <v>209</v>
      </c>
      <c r="AT362" s="241" t="s">
        <v>204</v>
      </c>
      <c r="AU362" s="241" t="s">
        <v>82</v>
      </c>
      <c r="AY362" s="19" t="s">
        <v>202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9" t="s">
        <v>80</v>
      </c>
      <c r="BK362" s="242">
        <f>ROUND(I362*H362,2)</f>
        <v>0</v>
      </c>
      <c r="BL362" s="19" t="s">
        <v>209</v>
      </c>
      <c r="BM362" s="241" t="s">
        <v>5730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5731</v>
      </c>
      <c r="G363" s="255"/>
      <c r="H363" s="258">
        <v>98.308000000000007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73</v>
      </c>
      <c r="AY363" s="264" t="s">
        <v>202</v>
      </c>
    </row>
    <row r="364" s="15" customFormat="1">
      <c r="A364" s="15"/>
      <c r="B364" s="265"/>
      <c r="C364" s="266"/>
      <c r="D364" s="245" t="s">
        <v>211</v>
      </c>
      <c r="E364" s="267" t="s">
        <v>1</v>
      </c>
      <c r="F364" s="268" t="s">
        <v>222</v>
      </c>
      <c r="G364" s="266"/>
      <c r="H364" s="269">
        <v>98.308000000000007</v>
      </c>
      <c r="I364" s="270"/>
      <c r="J364" s="266"/>
      <c r="K364" s="266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211</v>
      </c>
      <c r="AU364" s="275" t="s">
        <v>82</v>
      </c>
      <c r="AV364" s="15" t="s">
        <v>209</v>
      </c>
      <c r="AW364" s="15" t="s">
        <v>30</v>
      </c>
      <c r="AX364" s="15" t="s">
        <v>80</v>
      </c>
      <c r="AY364" s="275" t="s">
        <v>202</v>
      </c>
    </row>
    <row r="365" s="2" customFormat="1" ht="24.15" customHeight="1">
      <c r="A365" s="40"/>
      <c r="B365" s="41"/>
      <c r="C365" s="230" t="s">
        <v>662</v>
      </c>
      <c r="D365" s="230" t="s">
        <v>204</v>
      </c>
      <c r="E365" s="231" t="s">
        <v>5732</v>
      </c>
      <c r="F365" s="232" t="s">
        <v>5733</v>
      </c>
      <c r="G365" s="233" t="s">
        <v>254</v>
      </c>
      <c r="H365" s="234">
        <v>126.84699999999999</v>
      </c>
      <c r="I365" s="235"/>
      <c r="J365" s="236">
        <f>ROUND(I365*H365,2)</f>
        <v>0</v>
      </c>
      <c r="K365" s="232" t="s">
        <v>208</v>
      </c>
      <c r="L365" s="46"/>
      <c r="M365" s="237" t="s">
        <v>1</v>
      </c>
      <c r="N365" s="238" t="s">
        <v>38</v>
      </c>
      <c r="O365" s="93"/>
      <c r="P365" s="239">
        <f>O365*H365</f>
        <v>0</v>
      </c>
      <c r="Q365" s="239">
        <v>0.016279999999999999</v>
      </c>
      <c r="R365" s="239">
        <f>Q365*H365</f>
        <v>2.0650691599999997</v>
      </c>
      <c r="S365" s="239">
        <v>0</v>
      </c>
      <c r="T365" s="240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1" t="s">
        <v>209</v>
      </c>
      <c r="AT365" s="241" t="s">
        <v>204</v>
      </c>
      <c r="AU365" s="241" t="s">
        <v>82</v>
      </c>
      <c r="AY365" s="19" t="s">
        <v>202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9" t="s">
        <v>80</v>
      </c>
      <c r="BK365" s="242">
        <f>ROUND(I365*H365,2)</f>
        <v>0</v>
      </c>
      <c r="BL365" s="19" t="s">
        <v>209</v>
      </c>
      <c r="BM365" s="241" t="s">
        <v>5734</v>
      </c>
    </row>
    <row r="366" s="13" customFormat="1">
      <c r="A366" s="13"/>
      <c r="B366" s="243"/>
      <c r="C366" s="244"/>
      <c r="D366" s="245" t="s">
        <v>211</v>
      </c>
      <c r="E366" s="246" t="s">
        <v>1</v>
      </c>
      <c r="F366" s="247" t="s">
        <v>5735</v>
      </c>
      <c r="G366" s="244"/>
      <c r="H366" s="246" t="s">
        <v>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211</v>
      </c>
      <c r="AU366" s="253" t="s">
        <v>82</v>
      </c>
      <c r="AV366" s="13" t="s">
        <v>80</v>
      </c>
      <c r="AW366" s="13" t="s">
        <v>30</v>
      </c>
      <c r="AX366" s="13" t="s">
        <v>73</v>
      </c>
      <c r="AY366" s="253" t="s">
        <v>202</v>
      </c>
    </row>
    <row r="367" s="13" customFormat="1">
      <c r="A367" s="13"/>
      <c r="B367" s="243"/>
      <c r="C367" s="244"/>
      <c r="D367" s="245" t="s">
        <v>211</v>
      </c>
      <c r="E367" s="246" t="s">
        <v>1</v>
      </c>
      <c r="F367" s="247" t="s">
        <v>5736</v>
      </c>
      <c r="G367" s="244"/>
      <c r="H367" s="246" t="s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211</v>
      </c>
      <c r="AU367" s="253" t="s">
        <v>82</v>
      </c>
      <c r="AV367" s="13" t="s">
        <v>80</v>
      </c>
      <c r="AW367" s="13" t="s">
        <v>30</v>
      </c>
      <c r="AX367" s="13" t="s">
        <v>73</v>
      </c>
      <c r="AY367" s="253" t="s">
        <v>202</v>
      </c>
    </row>
    <row r="368" s="14" customFormat="1">
      <c r="A368" s="14"/>
      <c r="B368" s="254"/>
      <c r="C368" s="255"/>
      <c r="D368" s="245" t="s">
        <v>211</v>
      </c>
      <c r="E368" s="256" t="s">
        <v>1</v>
      </c>
      <c r="F368" s="257" t="s">
        <v>5737</v>
      </c>
      <c r="G368" s="255"/>
      <c r="H368" s="258">
        <v>73.920000000000002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211</v>
      </c>
      <c r="AU368" s="264" t="s">
        <v>82</v>
      </c>
      <c r="AV368" s="14" t="s">
        <v>82</v>
      </c>
      <c r="AW368" s="14" t="s">
        <v>30</v>
      </c>
      <c r="AX368" s="14" t="s">
        <v>73</v>
      </c>
      <c r="AY368" s="264" t="s">
        <v>202</v>
      </c>
    </row>
    <row r="369" s="14" customFormat="1">
      <c r="A369" s="14"/>
      <c r="B369" s="254"/>
      <c r="C369" s="255"/>
      <c r="D369" s="245" t="s">
        <v>211</v>
      </c>
      <c r="E369" s="256" t="s">
        <v>1</v>
      </c>
      <c r="F369" s="257" t="s">
        <v>5738</v>
      </c>
      <c r="G369" s="255"/>
      <c r="H369" s="258">
        <v>34.426000000000002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211</v>
      </c>
      <c r="AU369" s="264" t="s">
        <v>82</v>
      </c>
      <c r="AV369" s="14" t="s">
        <v>82</v>
      </c>
      <c r="AW369" s="14" t="s">
        <v>30</v>
      </c>
      <c r="AX369" s="14" t="s">
        <v>73</v>
      </c>
      <c r="AY369" s="264" t="s">
        <v>202</v>
      </c>
    </row>
    <row r="370" s="14" customFormat="1">
      <c r="A370" s="14"/>
      <c r="B370" s="254"/>
      <c r="C370" s="255"/>
      <c r="D370" s="245" t="s">
        <v>211</v>
      </c>
      <c r="E370" s="256" t="s">
        <v>1</v>
      </c>
      <c r="F370" s="257" t="s">
        <v>5739</v>
      </c>
      <c r="G370" s="255"/>
      <c r="H370" s="258">
        <v>22.486999999999998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211</v>
      </c>
      <c r="AU370" s="264" t="s">
        <v>82</v>
      </c>
      <c r="AV370" s="14" t="s">
        <v>82</v>
      </c>
      <c r="AW370" s="14" t="s">
        <v>30</v>
      </c>
      <c r="AX370" s="14" t="s">
        <v>73</v>
      </c>
      <c r="AY370" s="264" t="s">
        <v>202</v>
      </c>
    </row>
    <row r="371" s="14" customFormat="1">
      <c r="A371" s="14"/>
      <c r="B371" s="254"/>
      <c r="C371" s="255"/>
      <c r="D371" s="245" t="s">
        <v>211</v>
      </c>
      <c r="E371" s="256" t="s">
        <v>1</v>
      </c>
      <c r="F371" s="257" t="s">
        <v>5740</v>
      </c>
      <c r="G371" s="255"/>
      <c r="H371" s="258">
        <v>22.486999999999998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211</v>
      </c>
      <c r="AU371" s="264" t="s">
        <v>82</v>
      </c>
      <c r="AV371" s="14" t="s">
        <v>82</v>
      </c>
      <c r="AW371" s="14" t="s">
        <v>30</v>
      </c>
      <c r="AX371" s="14" t="s">
        <v>73</v>
      </c>
      <c r="AY371" s="264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5741</v>
      </c>
      <c r="G372" s="255"/>
      <c r="H372" s="258">
        <v>22.486999999999998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73</v>
      </c>
      <c r="AY372" s="264" t="s">
        <v>202</v>
      </c>
    </row>
    <row r="373" s="14" customFormat="1">
      <c r="A373" s="14"/>
      <c r="B373" s="254"/>
      <c r="C373" s="255"/>
      <c r="D373" s="245" t="s">
        <v>211</v>
      </c>
      <c r="E373" s="256" t="s">
        <v>1</v>
      </c>
      <c r="F373" s="257" t="s">
        <v>5742</v>
      </c>
      <c r="G373" s="255"/>
      <c r="H373" s="258">
        <v>28.684000000000001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211</v>
      </c>
      <c r="AU373" s="264" t="s">
        <v>82</v>
      </c>
      <c r="AV373" s="14" t="s">
        <v>82</v>
      </c>
      <c r="AW373" s="14" t="s">
        <v>30</v>
      </c>
      <c r="AX373" s="14" t="s">
        <v>73</v>
      </c>
      <c r="AY373" s="264" t="s">
        <v>202</v>
      </c>
    </row>
    <row r="374" s="14" customFormat="1">
      <c r="A374" s="14"/>
      <c r="B374" s="254"/>
      <c r="C374" s="255"/>
      <c r="D374" s="245" t="s">
        <v>211</v>
      </c>
      <c r="E374" s="256" t="s">
        <v>1</v>
      </c>
      <c r="F374" s="257" t="s">
        <v>5743</v>
      </c>
      <c r="G374" s="255"/>
      <c r="H374" s="258">
        <v>-98.308000000000007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211</v>
      </c>
      <c r="AU374" s="264" t="s">
        <v>82</v>
      </c>
      <c r="AV374" s="14" t="s">
        <v>82</v>
      </c>
      <c r="AW374" s="14" t="s">
        <v>30</v>
      </c>
      <c r="AX374" s="14" t="s">
        <v>73</v>
      </c>
      <c r="AY374" s="264" t="s">
        <v>202</v>
      </c>
    </row>
    <row r="375" s="14" customFormat="1">
      <c r="A375" s="14"/>
      <c r="B375" s="254"/>
      <c r="C375" s="255"/>
      <c r="D375" s="245" t="s">
        <v>211</v>
      </c>
      <c r="E375" s="256" t="s">
        <v>1</v>
      </c>
      <c r="F375" s="257" t="s">
        <v>5744</v>
      </c>
      <c r="G375" s="255"/>
      <c r="H375" s="258">
        <v>20.664000000000001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211</v>
      </c>
      <c r="AU375" s="264" t="s">
        <v>82</v>
      </c>
      <c r="AV375" s="14" t="s">
        <v>82</v>
      </c>
      <c r="AW375" s="14" t="s">
        <v>30</v>
      </c>
      <c r="AX375" s="14" t="s">
        <v>73</v>
      </c>
      <c r="AY375" s="264" t="s">
        <v>202</v>
      </c>
    </row>
    <row r="376" s="15" customFormat="1">
      <c r="A376" s="15"/>
      <c r="B376" s="265"/>
      <c r="C376" s="266"/>
      <c r="D376" s="245" t="s">
        <v>211</v>
      </c>
      <c r="E376" s="267" t="s">
        <v>1</v>
      </c>
      <c r="F376" s="268" t="s">
        <v>222</v>
      </c>
      <c r="G376" s="266"/>
      <c r="H376" s="269">
        <v>126.84699999999998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5" t="s">
        <v>211</v>
      </c>
      <c r="AU376" s="275" t="s">
        <v>82</v>
      </c>
      <c r="AV376" s="15" t="s">
        <v>209</v>
      </c>
      <c r="AW376" s="15" t="s">
        <v>30</v>
      </c>
      <c r="AX376" s="15" t="s">
        <v>80</v>
      </c>
      <c r="AY376" s="275" t="s">
        <v>202</v>
      </c>
    </row>
    <row r="377" s="2" customFormat="1" ht="24.15" customHeight="1">
      <c r="A377" s="40"/>
      <c r="B377" s="41"/>
      <c r="C377" s="230" t="s">
        <v>670</v>
      </c>
      <c r="D377" s="230" t="s">
        <v>204</v>
      </c>
      <c r="E377" s="231" t="s">
        <v>5745</v>
      </c>
      <c r="F377" s="232" t="s">
        <v>5746</v>
      </c>
      <c r="G377" s="233" t="s">
        <v>254</v>
      </c>
      <c r="H377" s="234">
        <v>126.84699999999999</v>
      </c>
      <c r="I377" s="235"/>
      <c r="J377" s="236">
        <f>ROUND(I377*H377,2)</f>
        <v>0</v>
      </c>
      <c r="K377" s="232" t="s">
        <v>208</v>
      </c>
      <c r="L377" s="46"/>
      <c r="M377" s="237" t="s">
        <v>1</v>
      </c>
      <c r="N377" s="238" t="s">
        <v>38</v>
      </c>
      <c r="O377" s="93"/>
      <c r="P377" s="239">
        <f>O377*H377</f>
        <v>0</v>
      </c>
      <c r="Q377" s="239">
        <v>0.0067999999999999996</v>
      </c>
      <c r="R377" s="239">
        <f>Q377*H377</f>
        <v>0.86255959999999987</v>
      </c>
      <c r="S377" s="239">
        <v>0</v>
      </c>
      <c r="T377" s="24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1" t="s">
        <v>209</v>
      </c>
      <c r="AT377" s="241" t="s">
        <v>204</v>
      </c>
      <c r="AU377" s="241" t="s">
        <v>82</v>
      </c>
      <c r="AY377" s="19" t="s">
        <v>202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80</v>
      </c>
      <c r="BK377" s="242">
        <f>ROUND(I377*H377,2)</f>
        <v>0</v>
      </c>
      <c r="BL377" s="19" t="s">
        <v>209</v>
      </c>
      <c r="BM377" s="241" t="s">
        <v>5747</v>
      </c>
    </row>
    <row r="378" s="14" customFormat="1">
      <c r="A378" s="14"/>
      <c r="B378" s="254"/>
      <c r="C378" s="255"/>
      <c r="D378" s="245" t="s">
        <v>211</v>
      </c>
      <c r="E378" s="256" t="s">
        <v>1</v>
      </c>
      <c r="F378" s="257" t="s">
        <v>5748</v>
      </c>
      <c r="G378" s="255"/>
      <c r="H378" s="258">
        <v>126.84699999999999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211</v>
      </c>
      <c r="AU378" s="264" t="s">
        <v>82</v>
      </c>
      <c r="AV378" s="14" t="s">
        <v>82</v>
      </c>
      <c r="AW378" s="14" t="s">
        <v>30</v>
      </c>
      <c r="AX378" s="14" t="s">
        <v>73</v>
      </c>
      <c r="AY378" s="264" t="s">
        <v>202</v>
      </c>
    </row>
    <row r="379" s="15" customFormat="1">
      <c r="A379" s="15"/>
      <c r="B379" s="265"/>
      <c r="C379" s="266"/>
      <c r="D379" s="245" t="s">
        <v>211</v>
      </c>
      <c r="E379" s="267" t="s">
        <v>1</v>
      </c>
      <c r="F379" s="268" t="s">
        <v>222</v>
      </c>
      <c r="G379" s="266"/>
      <c r="H379" s="269">
        <v>126.84699999999999</v>
      </c>
      <c r="I379" s="270"/>
      <c r="J379" s="266"/>
      <c r="K379" s="266"/>
      <c r="L379" s="271"/>
      <c r="M379" s="272"/>
      <c r="N379" s="273"/>
      <c r="O379" s="273"/>
      <c r="P379" s="273"/>
      <c r="Q379" s="273"/>
      <c r="R379" s="273"/>
      <c r="S379" s="273"/>
      <c r="T379" s="27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5" t="s">
        <v>211</v>
      </c>
      <c r="AU379" s="275" t="s">
        <v>82</v>
      </c>
      <c r="AV379" s="15" t="s">
        <v>209</v>
      </c>
      <c r="AW379" s="15" t="s">
        <v>30</v>
      </c>
      <c r="AX379" s="15" t="s">
        <v>80</v>
      </c>
      <c r="AY379" s="275" t="s">
        <v>202</v>
      </c>
    </row>
    <row r="380" s="2" customFormat="1" ht="24.15" customHeight="1">
      <c r="A380" s="40"/>
      <c r="B380" s="41"/>
      <c r="C380" s="230" t="s">
        <v>680</v>
      </c>
      <c r="D380" s="230" t="s">
        <v>204</v>
      </c>
      <c r="E380" s="231" t="s">
        <v>5749</v>
      </c>
      <c r="F380" s="232" t="s">
        <v>5750</v>
      </c>
      <c r="G380" s="233" t="s">
        <v>254</v>
      </c>
      <c r="H380" s="234">
        <v>7.2050000000000001</v>
      </c>
      <c r="I380" s="235"/>
      <c r="J380" s="236">
        <f>ROUND(I380*H380,2)</f>
        <v>0</v>
      </c>
      <c r="K380" s="232" t="s">
        <v>208</v>
      </c>
      <c r="L380" s="46"/>
      <c r="M380" s="237" t="s">
        <v>1</v>
      </c>
      <c r="N380" s="238" t="s">
        <v>38</v>
      </c>
      <c r="O380" s="93"/>
      <c r="P380" s="239">
        <f>O380*H380</f>
        <v>0</v>
      </c>
      <c r="Q380" s="239">
        <v>0.033579999999999999</v>
      </c>
      <c r="R380" s="239">
        <f>Q380*H380</f>
        <v>0.24194389999999999</v>
      </c>
      <c r="S380" s="239">
        <v>0</v>
      </c>
      <c r="T380" s="24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1" t="s">
        <v>209</v>
      </c>
      <c r="AT380" s="241" t="s">
        <v>204</v>
      </c>
      <c r="AU380" s="241" t="s">
        <v>82</v>
      </c>
      <c r="AY380" s="19" t="s">
        <v>202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80</v>
      </c>
      <c r="BK380" s="242">
        <f>ROUND(I380*H380,2)</f>
        <v>0</v>
      </c>
      <c r="BL380" s="19" t="s">
        <v>209</v>
      </c>
      <c r="BM380" s="241" t="s">
        <v>5751</v>
      </c>
    </row>
    <row r="381" s="13" customFormat="1">
      <c r="A381" s="13"/>
      <c r="B381" s="243"/>
      <c r="C381" s="244"/>
      <c r="D381" s="245" t="s">
        <v>211</v>
      </c>
      <c r="E381" s="246" t="s">
        <v>1</v>
      </c>
      <c r="F381" s="247" t="s">
        <v>5752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211</v>
      </c>
      <c r="AU381" s="253" t="s">
        <v>82</v>
      </c>
      <c r="AV381" s="13" t="s">
        <v>80</v>
      </c>
      <c r="AW381" s="13" t="s">
        <v>30</v>
      </c>
      <c r="AX381" s="13" t="s">
        <v>73</v>
      </c>
      <c r="AY381" s="253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5753</v>
      </c>
      <c r="G382" s="255"/>
      <c r="H382" s="258">
        <v>0.875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73</v>
      </c>
      <c r="AY382" s="264" t="s">
        <v>202</v>
      </c>
    </row>
    <row r="383" s="14" customFormat="1">
      <c r="A383" s="14"/>
      <c r="B383" s="254"/>
      <c r="C383" s="255"/>
      <c r="D383" s="245" t="s">
        <v>211</v>
      </c>
      <c r="E383" s="256" t="s">
        <v>1</v>
      </c>
      <c r="F383" s="257" t="s">
        <v>5754</v>
      </c>
      <c r="G383" s="255"/>
      <c r="H383" s="258">
        <v>1.26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211</v>
      </c>
      <c r="AU383" s="264" t="s">
        <v>82</v>
      </c>
      <c r="AV383" s="14" t="s">
        <v>82</v>
      </c>
      <c r="AW383" s="14" t="s">
        <v>30</v>
      </c>
      <c r="AX383" s="14" t="s">
        <v>73</v>
      </c>
      <c r="AY383" s="264" t="s">
        <v>202</v>
      </c>
    </row>
    <row r="384" s="14" customFormat="1">
      <c r="A384" s="14"/>
      <c r="B384" s="254"/>
      <c r="C384" s="255"/>
      <c r="D384" s="245" t="s">
        <v>211</v>
      </c>
      <c r="E384" s="256" t="s">
        <v>1</v>
      </c>
      <c r="F384" s="257" t="s">
        <v>5754</v>
      </c>
      <c r="G384" s="255"/>
      <c r="H384" s="258">
        <v>1.26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4" t="s">
        <v>211</v>
      </c>
      <c r="AU384" s="264" t="s">
        <v>82</v>
      </c>
      <c r="AV384" s="14" t="s">
        <v>82</v>
      </c>
      <c r="AW384" s="14" t="s">
        <v>30</v>
      </c>
      <c r="AX384" s="14" t="s">
        <v>73</v>
      </c>
      <c r="AY384" s="264" t="s">
        <v>202</v>
      </c>
    </row>
    <row r="385" s="14" customFormat="1">
      <c r="A385" s="14"/>
      <c r="B385" s="254"/>
      <c r="C385" s="255"/>
      <c r="D385" s="245" t="s">
        <v>211</v>
      </c>
      <c r="E385" s="256" t="s">
        <v>1</v>
      </c>
      <c r="F385" s="257" t="s">
        <v>5754</v>
      </c>
      <c r="G385" s="255"/>
      <c r="H385" s="258">
        <v>1.26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211</v>
      </c>
      <c r="AU385" s="264" t="s">
        <v>82</v>
      </c>
      <c r="AV385" s="14" t="s">
        <v>82</v>
      </c>
      <c r="AW385" s="14" t="s">
        <v>30</v>
      </c>
      <c r="AX385" s="14" t="s">
        <v>73</v>
      </c>
      <c r="AY385" s="264" t="s">
        <v>202</v>
      </c>
    </row>
    <row r="386" s="14" customFormat="1">
      <c r="A386" s="14"/>
      <c r="B386" s="254"/>
      <c r="C386" s="255"/>
      <c r="D386" s="245" t="s">
        <v>211</v>
      </c>
      <c r="E386" s="256" t="s">
        <v>1</v>
      </c>
      <c r="F386" s="257" t="s">
        <v>5755</v>
      </c>
      <c r="G386" s="255"/>
      <c r="H386" s="258">
        <v>1.675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211</v>
      </c>
      <c r="AU386" s="264" t="s">
        <v>82</v>
      </c>
      <c r="AV386" s="14" t="s">
        <v>82</v>
      </c>
      <c r="AW386" s="14" t="s">
        <v>30</v>
      </c>
      <c r="AX386" s="14" t="s">
        <v>73</v>
      </c>
      <c r="AY386" s="264" t="s">
        <v>202</v>
      </c>
    </row>
    <row r="387" s="14" customFormat="1">
      <c r="A387" s="14"/>
      <c r="B387" s="254"/>
      <c r="C387" s="255"/>
      <c r="D387" s="245" t="s">
        <v>211</v>
      </c>
      <c r="E387" s="256" t="s">
        <v>1</v>
      </c>
      <c r="F387" s="257" t="s">
        <v>5753</v>
      </c>
      <c r="G387" s="255"/>
      <c r="H387" s="258">
        <v>0.875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211</v>
      </c>
      <c r="AU387" s="264" t="s">
        <v>82</v>
      </c>
      <c r="AV387" s="14" t="s">
        <v>82</v>
      </c>
      <c r="AW387" s="14" t="s">
        <v>30</v>
      </c>
      <c r="AX387" s="14" t="s">
        <v>73</v>
      </c>
      <c r="AY387" s="264" t="s">
        <v>202</v>
      </c>
    </row>
    <row r="388" s="15" customFormat="1">
      <c r="A388" s="15"/>
      <c r="B388" s="265"/>
      <c r="C388" s="266"/>
      <c r="D388" s="245" t="s">
        <v>211</v>
      </c>
      <c r="E388" s="267" t="s">
        <v>1</v>
      </c>
      <c r="F388" s="268" t="s">
        <v>222</v>
      </c>
      <c r="G388" s="266"/>
      <c r="H388" s="269">
        <v>7.2049999999999992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5" t="s">
        <v>211</v>
      </c>
      <c r="AU388" s="275" t="s">
        <v>82</v>
      </c>
      <c r="AV388" s="15" t="s">
        <v>209</v>
      </c>
      <c r="AW388" s="15" t="s">
        <v>30</v>
      </c>
      <c r="AX388" s="15" t="s">
        <v>80</v>
      </c>
      <c r="AY388" s="275" t="s">
        <v>202</v>
      </c>
    </row>
    <row r="389" s="2" customFormat="1" ht="24.15" customHeight="1">
      <c r="A389" s="40"/>
      <c r="B389" s="41"/>
      <c r="C389" s="230" t="s">
        <v>687</v>
      </c>
      <c r="D389" s="230" t="s">
        <v>204</v>
      </c>
      <c r="E389" s="231" t="s">
        <v>5756</v>
      </c>
      <c r="F389" s="232" t="s">
        <v>5757</v>
      </c>
      <c r="G389" s="233" t="s">
        <v>844</v>
      </c>
      <c r="H389" s="234">
        <v>56.369999999999997</v>
      </c>
      <c r="I389" s="235"/>
      <c r="J389" s="236">
        <f>ROUND(I389*H389,2)</f>
        <v>0</v>
      </c>
      <c r="K389" s="232" t="s">
        <v>208</v>
      </c>
      <c r="L389" s="46"/>
      <c r="M389" s="237" t="s">
        <v>1</v>
      </c>
      <c r="N389" s="238" t="s">
        <v>38</v>
      </c>
      <c r="O389" s="93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1" t="s">
        <v>209</v>
      </c>
      <c r="AT389" s="241" t="s">
        <v>204</v>
      </c>
      <c r="AU389" s="241" t="s">
        <v>82</v>
      </c>
      <c r="AY389" s="19" t="s">
        <v>202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80</v>
      </c>
      <c r="BK389" s="242">
        <f>ROUND(I389*H389,2)</f>
        <v>0</v>
      </c>
      <c r="BL389" s="19" t="s">
        <v>209</v>
      </c>
      <c r="BM389" s="241" t="s">
        <v>5758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5759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4" customFormat="1">
      <c r="A391" s="14"/>
      <c r="B391" s="254"/>
      <c r="C391" s="255"/>
      <c r="D391" s="245" t="s">
        <v>211</v>
      </c>
      <c r="E391" s="256" t="s">
        <v>1</v>
      </c>
      <c r="F391" s="257" t="s">
        <v>5760</v>
      </c>
      <c r="G391" s="255"/>
      <c r="H391" s="258">
        <v>28.149999999999999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211</v>
      </c>
      <c r="AU391" s="264" t="s">
        <v>82</v>
      </c>
      <c r="AV391" s="14" t="s">
        <v>82</v>
      </c>
      <c r="AW391" s="14" t="s">
        <v>30</v>
      </c>
      <c r="AX391" s="14" t="s">
        <v>73</v>
      </c>
      <c r="AY391" s="264" t="s">
        <v>202</v>
      </c>
    </row>
    <row r="392" s="13" customFormat="1">
      <c r="A392" s="13"/>
      <c r="B392" s="243"/>
      <c r="C392" s="244"/>
      <c r="D392" s="245" t="s">
        <v>211</v>
      </c>
      <c r="E392" s="246" t="s">
        <v>1</v>
      </c>
      <c r="F392" s="247" t="s">
        <v>5761</v>
      </c>
      <c r="G392" s="244"/>
      <c r="H392" s="246" t="s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211</v>
      </c>
      <c r="AU392" s="253" t="s">
        <v>82</v>
      </c>
      <c r="AV392" s="13" t="s">
        <v>80</v>
      </c>
      <c r="AW392" s="13" t="s">
        <v>30</v>
      </c>
      <c r="AX392" s="13" t="s">
        <v>73</v>
      </c>
      <c r="AY392" s="253" t="s">
        <v>202</v>
      </c>
    </row>
    <row r="393" s="14" customFormat="1">
      <c r="A393" s="14"/>
      <c r="B393" s="254"/>
      <c r="C393" s="255"/>
      <c r="D393" s="245" t="s">
        <v>211</v>
      </c>
      <c r="E393" s="256" t="s">
        <v>1</v>
      </c>
      <c r="F393" s="257" t="s">
        <v>5762</v>
      </c>
      <c r="G393" s="255"/>
      <c r="H393" s="258">
        <v>3.5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211</v>
      </c>
      <c r="AU393" s="264" t="s">
        <v>82</v>
      </c>
      <c r="AV393" s="14" t="s">
        <v>82</v>
      </c>
      <c r="AW393" s="14" t="s">
        <v>30</v>
      </c>
      <c r="AX393" s="14" t="s">
        <v>73</v>
      </c>
      <c r="AY393" s="264" t="s">
        <v>202</v>
      </c>
    </row>
    <row r="394" s="14" customFormat="1">
      <c r="A394" s="14"/>
      <c r="B394" s="254"/>
      <c r="C394" s="255"/>
      <c r="D394" s="245" t="s">
        <v>211</v>
      </c>
      <c r="E394" s="256" t="s">
        <v>1</v>
      </c>
      <c r="F394" s="257" t="s">
        <v>5763</v>
      </c>
      <c r="G394" s="255"/>
      <c r="H394" s="258">
        <v>4.8399999999999999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211</v>
      </c>
      <c r="AU394" s="264" t="s">
        <v>82</v>
      </c>
      <c r="AV394" s="14" t="s">
        <v>82</v>
      </c>
      <c r="AW394" s="14" t="s">
        <v>30</v>
      </c>
      <c r="AX394" s="14" t="s">
        <v>73</v>
      </c>
      <c r="AY394" s="264" t="s">
        <v>202</v>
      </c>
    </row>
    <row r="395" s="14" customFormat="1">
      <c r="A395" s="14"/>
      <c r="B395" s="254"/>
      <c r="C395" s="255"/>
      <c r="D395" s="245" t="s">
        <v>211</v>
      </c>
      <c r="E395" s="256" t="s">
        <v>1</v>
      </c>
      <c r="F395" s="257" t="s">
        <v>5763</v>
      </c>
      <c r="G395" s="255"/>
      <c r="H395" s="258">
        <v>4.8399999999999999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211</v>
      </c>
      <c r="AU395" s="264" t="s">
        <v>82</v>
      </c>
      <c r="AV395" s="14" t="s">
        <v>82</v>
      </c>
      <c r="AW395" s="14" t="s">
        <v>30</v>
      </c>
      <c r="AX395" s="14" t="s">
        <v>73</v>
      </c>
      <c r="AY395" s="264" t="s">
        <v>202</v>
      </c>
    </row>
    <row r="396" s="14" customFormat="1">
      <c r="A396" s="14"/>
      <c r="B396" s="254"/>
      <c r="C396" s="255"/>
      <c r="D396" s="245" t="s">
        <v>211</v>
      </c>
      <c r="E396" s="256" t="s">
        <v>1</v>
      </c>
      <c r="F396" s="257" t="s">
        <v>5763</v>
      </c>
      <c r="G396" s="255"/>
      <c r="H396" s="258">
        <v>4.8399999999999999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211</v>
      </c>
      <c r="AU396" s="264" t="s">
        <v>82</v>
      </c>
      <c r="AV396" s="14" t="s">
        <v>82</v>
      </c>
      <c r="AW396" s="14" t="s">
        <v>30</v>
      </c>
      <c r="AX396" s="14" t="s">
        <v>73</v>
      </c>
      <c r="AY396" s="264" t="s">
        <v>202</v>
      </c>
    </row>
    <row r="397" s="14" customFormat="1">
      <c r="A397" s="14"/>
      <c r="B397" s="254"/>
      <c r="C397" s="255"/>
      <c r="D397" s="245" t="s">
        <v>211</v>
      </c>
      <c r="E397" s="256" t="s">
        <v>1</v>
      </c>
      <c r="F397" s="257" t="s">
        <v>5762</v>
      </c>
      <c r="G397" s="255"/>
      <c r="H397" s="258">
        <v>3.5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211</v>
      </c>
      <c r="AU397" s="264" t="s">
        <v>82</v>
      </c>
      <c r="AV397" s="14" t="s">
        <v>82</v>
      </c>
      <c r="AW397" s="14" t="s">
        <v>30</v>
      </c>
      <c r="AX397" s="14" t="s">
        <v>73</v>
      </c>
      <c r="AY397" s="264" t="s">
        <v>202</v>
      </c>
    </row>
    <row r="398" s="14" customFormat="1">
      <c r="A398" s="14"/>
      <c r="B398" s="254"/>
      <c r="C398" s="255"/>
      <c r="D398" s="245" t="s">
        <v>211</v>
      </c>
      <c r="E398" s="256" t="s">
        <v>1</v>
      </c>
      <c r="F398" s="257" t="s">
        <v>5764</v>
      </c>
      <c r="G398" s="255"/>
      <c r="H398" s="258">
        <v>6.7000000000000002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211</v>
      </c>
      <c r="AU398" s="264" t="s">
        <v>82</v>
      </c>
      <c r="AV398" s="14" t="s">
        <v>82</v>
      </c>
      <c r="AW398" s="14" t="s">
        <v>30</v>
      </c>
      <c r="AX398" s="14" t="s">
        <v>73</v>
      </c>
      <c r="AY398" s="264" t="s">
        <v>202</v>
      </c>
    </row>
    <row r="399" s="15" customFormat="1">
      <c r="A399" s="15"/>
      <c r="B399" s="265"/>
      <c r="C399" s="266"/>
      <c r="D399" s="245" t="s">
        <v>211</v>
      </c>
      <c r="E399" s="267" t="s">
        <v>1</v>
      </c>
      <c r="F399" s="268" t="s">
        <v>222</v>
      </c>
      <c r="G399" s="266"/>
      <c r="H399" s="269">
        <v>56.370000000000005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5" t="s">
        <v>211</v>
      </c>
      <c r="AU399" s="275" t="s">
        <v>82</v>
      </c>
      <c r="AV399" s="15" t="s">
        <v>209</v>
      </c>
      <c r="AW399" s="15" t="s">
        <v>30</v>
      </c>
      <c r="AX399" s="15" t="s">
        <v>80</v>
      </c>
      <c r="AY399" s="275" t="s">
        <v>202</v>
      </c>
    </row>
    <row r="400" s="2" customFormat="1" ht="24.15" customHeight="1">
      <c r="A400" s="40"/>
      <c r="B400" s="41"/>
      <c r="C400" s="287" t="s">
        <v>691</v>
      </c>
      <c r="D400" s="287" t="s">
        <v>534</v>
      </c>
      <c r="E400" s="288" t="s">
        <v>5765</v>
      </c>
      <c r="F400" s="289" t="s">
        <v>5766</v>
      </c>
      <c r="G400" s="290" t="s">
        <v>844</v>
      </c>
      <c r="H400" s="291">
        <v>62.006999999999998</v>
      </c>
      <c r="I400" s="292"/>
      <c r="J400" s="293">
        <f>ROUND(I400*H400,2)</f>
        <v>0</v>
      </c>
      <c r="K400" s="289" t="s">
        <v>208</v>
      </c>
      <c r="L400" s="294"/>
      <c r="M400" s="295" t="s">
        <v>1</v>
      </c>
      <c r="N400" s="296" t="s">
        <v>38</v>
      </c>
      <c r="O400" s="93"/>
      <c r="P400" s="239">
        <f>O400*H400</f>
        <v>0</v>
      </c>
      <c r="Q400" s="239">
        <v>0.00010000000000000001</v>
      </c>
      <c r="R400" s="239">
        <f>Q400*H400</f>
        <v>0.0062007</v>
      </c>
      <c r="S400" s="239">
        <v>0</v>
      </c>
      <c r="T400" s="24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1" t="s">
        <v>270</v>
      </c>
      <c r="AT400" s="241" t="s">
        <v>534</v>
      </c>
      <c r="AU400" s="241" t="s">
        <v>82</v>
      </c>
      <c r="AY400" s="19" t="s">
        <v>202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80</v>
      </c>
      <c r="BK400" s="242">
        <f>ROUND(I400*H400,2)</f>
        <v>0</v>
      </c>
      <c r="BL400" s="19" t="s">
        <v>209</v>
      </c>
      <c r="BM400" s="241" t="s">
        <v>5767</v>
      </c>
    </row>
    <row r="401" s="14" customFormat="1">
      <c r="A401" s="14"/>
      <c r="B401" s="254"/>
      <c r="C401" s="255"/>
      <c r="D401" s="245" t="s">
        <v>211</v>
      </c>
      <c r="E401" s="256" t="s">
        <v>1</v>
      </c>
      <c r="F401" s="257" t="s">
        <v>5768</v>
      </c>
      <c r="G401" s="255"/>
      <c r="H401" s="258">
        <v>62.006999999999998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211</v>
      </c>
      <c r="AU401" s="264" t="s">
        <v>82</v>
      </c>
      <c r="AV401" s="14" t="s">
        <v>82</v>
      </c>
      <c r="AW401" s="14" t="s">
        <v>30</v>
      </c>
      <c r="AX401" s="14" t="s">
        <v>80</v>
      </c>
      <c r="AY401" s="264" t="s">
        <v>202</v>
      </c>
    </row>
    <row r="402" s="2" customFormat="1" ht="24.15" customHeight="1">
      <c r="A402" s="40"/>
      <c r="B402" s="41"/>
      <c r="C402" s="230" t="s">
        <v>697</v>
      </c>
      <c r="D402" s="230" t="s">
        <v>204</v>
      </c>
      <c r="E402" s="231" t="s">
        <v>5769</v>
      </c>
      <c r="F402" s="232" t="s">
        <v>5770</v>
      </c>
      <c r="G402" s="233" t="s">
        <v>844</v>
      </c>
      <c r="H402" s="234">
        <v>28.219999999999999</v>
      </c>
      <c r="I402" s="235"/>
      <c r="J402" s="236">
        <f>ROUND(I402*H402,2)</f>
        <v>0</v>
      </c>
      <c r="K402" s="232" t="s">
        <v>208</v>
      </c>
      <c r="L402" s="46"/>
      <c r="M402" s="237" t="s">
        <v>1</v>
      </c>
      <c r="N402" s="238" t="s">
        <v>38</v>
      </c>
      <c r="O402" s="93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1" t="s">
        <v>209</v>
      </c>
      <c r="AT402" s="241" t="s">
        <v>204</v>
      </c>
      <c r="AU402" s="241" t="s">
        <v>82</v>
      </c>
      <c r="AY402" s="19" t="s">
        <v>202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9" t="s">
        <v>80</v>
      </c>
      <c r="BK402" s="242">
        <f>ROUND(I402*H402,2)</f>
        <v>0</v>
      </c>
      <c r="BL402" s="19" t="s">
        <v>209</v>
      </c>
      <c r="BM402" s="241" t="s">
        <v>5771</v>
      </c>
    </row>
    <row r="403" s="13" customFormat="1">
      <c r="A403" s="13"/>
      <c r="B403" s="243"/>
      <c r="C403" s="244"/>
      <c r="D403" s="245" t="s">
        <v>211</v>
      </c>
      <c r="E403" s="246" t="s">
        <v>1</v>
      </c>
      <c r="F403" s="247" t="s">
        <v>5772</v>
      </c>
      <c r="G403" s="244"/>
      <c r="H403" s="246" t="s">
        <v>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211</v>
      </c>
      <c r="AU403" s="253" t="s">
        <v>82</v>
      </c>
      <c r="AV403" s="13" t="s">
        <v>80</v>
      </c>
      <c r="AW403" s="13" t="s">
        <v>30</v>
      </c>
      <c r="AX403" s="13" t="s">
        <v>73</v>
      </c>
      <c r="AY403" s="253" t="s">
        <v>202</v>
      </c>
    </row>
    <row r="404" s="14" customFormat="1">
      <c r="A404" s="14"/>
      <c r="B404" s="254"/>
      <c r="C404" s="255"/>
      <c r="D404" s="245" t="s">
        <v>211</v>
      </c>
      <c r="E404" s="256" t="s">
        <v>1</v>
      </c>
      <c r="F404" s="257" t="s">
        <v>5762</v>
      </c>
      <c r="G404" s="255"/>
      <c r="H404" s="258">
        <v>3.5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211</v>
      </c>
      <c r="AU404" s="264" t="s">
        <v>82</v>
      </c>
      <c r="AV404" s="14" t="s">
        <v>82</v>
      </c>
      <c r="AW404" s="14" t="s">
        <v>30</v>
      </c>
      <c r="AX404" s="14" t="s">
        <v>73</v>
      </c>
      <c r="AY404" s="264" t="s">
        <v>202</v>
      </c>
    </row>
    <row r="405" s="14" customFormat="1">
      <c r="A405" s="14"/>
      <c r="B405" s="254"/>
      <c r="C405" s="255"/>
      <c r="D405" s="245" t="s">
        <v>211</v>
      </c>
      <c r="E405" s="256" t="s">
        <v>1</v>
      </c>
      <c r="F405" s="257" t="s">
        <v>5763</v>
      </c>
      <c r="G405" s="255"/>
      <c r="H405" s="258">
        <v>4.8399999999999999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211</v>
      </c>
      <c r="AU405" s="264" t="s">
        <v>82</v>
      </c>
      <c r="AV405" s="14" t="s">
        <v>82</v>
      </c>
      <c r="AW405" s="14" t="s">
        <v>30</v>
      </c>
      <c r="AX405" s="14" t="s">
        <v>73</v>
      </c>
      <c r="AY405" s="264" t="s">
        <v>202</v>
      </c>
    </row>
    <row r="406" s="14" customFormat="1">
      <c r="A406" s="14"/>
      <c r="B406" s="254"/>
      <c r="C406" s="255"/>
      <c r="D406" s="245" t="s">
        <v>211</v>
      </c>
      <c r="E406" s="256" t="s">
        <v>1</v>
      </c>
      <c r="F406" s="257" t="s">
        <v>5763</v>
      </c>
      <c r="G406" s="255"/>
      <c r="H406" s="258">
        <v>4.8399999999999999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211</v>
      </c>
      <c r="AU406" s="264" t="s">
        <v>82</v>
      </c>
      <c r="AV406" s="14" t="s">
        <v>82</v>
      </c>
      <c r="AW406" s="14" t="s">
        <v>30</v>
      </c>
      <c r="AX406" s="14" t="s">
        <v>73</v>
      </c>
      <c r="AY406" s="264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5763</v>
      </c>
      <c r="G407" s="255"/>
      <c r="H407" s="258">
        <v>4.8399999999999999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4" customFormat="1">
      <c r="A408" s="14"/>
      <c r="B408" s="254"/>
      <c r="C408" s="255"/>
      <c r="D408" s="245" t="s">
        <v>211</v>
      </c>
      <c r="E408" s="256" t="s">
        <v>1</v>
      </c>
      <c r="F408" s="257" t="s">
        <v>5762</v>
      </c>
      <c r="G408" s="255"/>
      <c r="H408" s="258">
        <v>3.5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211</v>
      </c>
      <c r="AU408" s="264" t="s">
        <v>82</v>
      </c>
      <c r="AV408" s="14" t="s">
        <v>82</v>
      </c>
      <c r="AW408" s="14" t="s">
        <v>30</v>
      </c>
      <c r="AX408" s="14" t="s">
        <v>73</v>
      </c>
      <c r="AY408" s="264" t="s">
        <v>202</v>
      </c>
    </row>
    <row r="409" s="14" customFormat="1">
      <c r="A409" s="14"/>
      <c r="B409" s="254"/>
      <c r="C409" s="255"/>
      <c r="D409" s="245" t="s">
        <v>211</v>
      </c>
      <c r="E409" s="256" t="s">
        <v>1</v>
      </c>
      <c r="F409" s="257" t="s">
        <v>5764</v>
      </c>
      <c r="G409" s="255"/>
      <c r="H409" s="258">
        <v>6.7000000000000002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211</v>
      </c>
      <c r="AU409" s="264" t="s">
        <v>82</v>
      </c>
      <c r="AV409" s="14" t="s">
        <v>82</v>
      </c>
      <c r="AW409" s="14" t="s">
        <v>30</v>
      </c>
      <c r="AX409" s="14" t="s">
        <v>73</v>
      </c>
      <c r="AY409" s="264" t="s">
        <v>202</v>
      </c>
    </row>
    <row r="410" s="15" customFormat="1">
      <c r="A410" s="15"/>
      <c r="B410" s="265"/>
      <c r="C410" s="266"/>
      <c r="D410" s="245" t="s">
        <v>211</v>
      </c>
      <c r="E410" s="267" t="s">
        <v>1</v>
      </c>
      <c r="F410" s="268" t="s">
        <v>222</v>
      </c>
      <c r="G410" s="266"/>
      <c r="H410" s="269">
        <v>28.219999999999999</v>
      </c>
      <c r="I410" s="270"/>
      <c r="J410" s="266"/>
      <c r="K410" s="266"/>
      <c r="L410" s="271"/>
      <c r="M410" s="272"/>
      <c r="N410" s="273"/>
      <c r="O410" s="273"/>
      <c r="P410" s="273"/>
      <c r="Q410" s="273"/>
      <c r="R410" s="273"/>
      <c r="S410" s="273"/>
      <c r="T410" s="27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5" t="s">
        <v>211</v>
      </c>
      <c r="AU410" s="275" t="s">
        <v>82</v>
      </c>
      <c r="AV410" s="15" t="s">
        <v>209</v>
      </c>
      <c r="AW410" s="15" t="s">
        <v>30</v>
      </c>
      <c r="AX410" s="15" t="s">
        <v>80</v>
      </c>
      <c r="AY410" s="275" t="s">
        <v>202</v>
      </c>
    </row>
    <row r="411" s="2" customFormat="1" ht="24.15" customHeight="1">
      <c r="A411" s="40"/>
      <c r="B411" s="41"/>
      <c r="C411" s="287" t="s">
        <v>706</v>
      </c>
      <c r="D411" s="287" t="s">
        <v>534</v>
      </c>
      <c r="E411" s="288" t="s">
        <v>900</v>
      </c>
      <c r="F411" s="289" t="s">
        <v>901</v>
      </c>
      <c r="G411" s="290" t="s">
        <v>844</v>
      </c>
      <c r="H411" s="291">
        <v>31.042000000000002</v>
      </c>
      <c r="I411" s="292"/>
      <c r="J411" s="293">
        <f>ROUND(I411*H411,2)</f>
        <v>0</v>
      </c>
      <c r="K411" s="289" t="s">
        <v>208</v>
      </c>
      <c r="L411" s="294"/>
      <c r="M411" s="295" t="s">
        <v>1</v>
      </c>
      <c r="N411" s="296" t="s">
        <v>38</v>
      </c>
      <c r="O411" s="93"/>
      <c r="P411" s="239">
        <f>O411*H411</f>
        <v>0</v>
      </c>
      <c r="Q411" s="239">
        <v>4.0000000000000003E-05</v>
      </c>
      <c r="R411" s="239">
        <f>Q411*H411</f>
        <v>0.0012416800000000002</v>
      </c>
      <c r="S411" s="239">
        <v>0</v>
      </c>
      <c r="T411" s="240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1" t="s">
        <v>270</v>
      </c>
      <c r="AT411" s="241" t="s">
        <v>534</v>
      </c>
      <c r="AU411" s="241" t="s">
        <v>82</v>
      </c>
      <c r="AY411" s="19" t="s">
        <v>202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9" t="s">
        <v>80</v>
      </c>
      <c r="BK411" s="242">
        <f>ROUND(I411*H411,2)</f>
        <v>0</v>
      </c>
      <c r="BL411" s="19" t="s">
        <v>209</v>
      </c>
      <c r="BM411" s="241" t="s">
        <v>5773</v>
      </c>
    </row>
    <row r="412" s="14" customFormat="1">
      <c r="A412" s="14"/>
      <c r="B412" s="254"/>
      <c r="C412" s="255"/>
      <c r="D412" s="245" t="s">
        <v>211</v>
      </c>
      <c r="E412" s="256" t="s">
        <v>1</v>
      </c>
      <c r="F412" s="257" t="s">
        <v>5774</v>
      </c>
      <c r="G412" s="255"/>
      <c r="H412" s="258">
        <v>31.042000000000002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211</v>
      </c>
      <c r="AU412" s="264" t="s">
        <v>82</v>
      </c>
      <c r="AV412" s="14" t="s">
        <v>82</v>
      </c>
      <c r="AW412" s="14" t="s">
        <v>30</v>
      </c>
      <c r="AX412" s="14" t="s">
        <v>80</v>
      </c>
      <c r="AY412" s="264" t="s">
        <v>202</v>
      </c>
    </row>
    <row r="413" s="2" customFormat="1" ht="16.5" customHeight="1">
      <c r="A413" s="40"/>
      <c r="B413" s="41"/>
      <c r="C413" s="230" t="s">
        <v>710</v>
      </c>
      <c r="D413" s="230" t="s">
        <v>204</v>
      </c>
      <c r="E413" s="231" t="s">
        <v>5775</v>
      </c>
      <c r="F413" s="232" t="s">
        <v>5776</v>
      </c>
      <c r="G413" s="233" t="s">
        <v>844</v>
      </c>
      <c r="H413" s="234">
        <v>167.869</v>
      </c>
      <c r="I413" s="235"/>
      <c r="J413" s="236">
        <f>ROUND(I413*H413,2)</f>
        <v>0</v>
      </c>
      <c r="K413" s="232" t="s">
        <v>208</v>
      </c>
      <c r="L413" s="46"/>
      <c r="M413" s="237" t="s">
        <v>1</v>
      </c>
      <c r="N413" s="238" t="s">
        <v>38</v>
      </c>
      <c r="O413" s="93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1" t="s">
        <v>209</v>
      </c>
      <c r="AT413" s="241" t="s">
        <v>204</v>
      </c>
      <c r="AU413" s="241" t="s">
        <v>82</v>
      </c>
      <c r="AY413" s="19" t="s">
        <v>202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9" t="s">
        <v>80</v>
      </c>
      <c r="BK413" s="242">
        <f>ROUND(I413*H413,2)</f>
        <v>0</v>
      </c>
      <c r="BL413" s="19" t="s">
        <v>209</v>
      </c>
      <c r="BM413" s="241" t="s">
        <v>5777</v>
      </c>
    </row>
    <row r="414" s="13" customFormat="1">
      <c r="A414" s="13"/>
      <c r="B414" s="243"/>
      <c r="C414" s="244"/>
      <c r="D414" s="245" t="s">
        <v>211</v>
      </c>
      <c r="E414" s="246" t="s">
        <v>1</v>
      </c>
      <c r="F414" s="247" t="s">
        <v>5778</v>
      </c>
      <c r="G414" s="244"/>
      <c r="H414" s="246" t="s">
        <v>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211</v>
      </c>
      <c r="AU414" s="253" t="s">
        <v>82</v>
      </c>
      <c r="AV414" s="13" t="s">
        <v>80</v>
      </c>
      <c r="AW414" s="13" t="s">
        <v>30</v>
      </c>
      <c r="AX414" s="13" t="s">
        <v>73</v>
      </c>
      <c r="AY414" s="253" t="s">
        <v>202</v>
      </c>
    </row>
    <row r="415" s="14" customFormat="1">
      <c r="A415" s="14"/>
      <c r="B415" s="254"/>
      <c r="C415" s="255"/>
      <c r="D415" s="245" t="s">
        <v>211</v>
      </c>
      <c r="E415" s="256" t="s">
        <v>1</v>
      </c>
      <c r="F415" s="257" t="s">
        <v>5779</v>
      </c>
      <c r="G415" s="255"/>
      <c r="H415" s="258">
        <v>60.938000000000002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4" t="s">
        <v>211</v>
      </c>
      <c r="AU415" s="264" t="s">
        <v>82</v>
      </c>
      <c r="AV415" s="14" t="s">
        <v>82</v>
      </c>
      <c r="AW415" s="14" t="s">
        <v>30</v>
      </c>
      <c r="AX415" s="14" t="s">
        <v>73</v>
      </c>
      <c r="AY415" s="264" t="s">
        <v>202</v>
      </c>
    </row>
    <row r="416" s="14" customFormat="1">
      <c r="A416" s="14"/>
      <c r="B416" s="254"/>
      <c r="C416" s="255"/>
      <c r="D416" s="245" t="s">
        <v>211</v>
      </c>
      <c r="E416" s="256" t="s">
        <v>1</v>
      </c>
      <c r="F416" s="257" t="s">
        <v>5780</v>
      </c>
      <c r="G416" s="255"/>
      <c r="H416" s="258">
        <v>23.109000000000002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211</v>
      </c>
      <c r="AU416" s="264" t="s">
        <v>82</v>
      </c>
      <c r="AV416" s="14" t="s">
        <v>82</v>
      </c>
      <c r="AW416" s="14" t="s">
        <v>30</v>
      </c>
      <c r="AX416" s="14" t="s">
        <v>73</v>
      </c>
      <c r="AY416" s="264" t="s">
        <v>202</v>
      </c>
    </row>
    <row r="417" s="14" customFormat="1">
      <c r="A417" s="14"/>
      <c r="B417" s="254"/>
      <c r="C417" s="255"/>
      <c r="D417" s="245" t="s">
        <v>211</v>
      </c>
      <c r="E417" s="256" t="s">
        <v>1</v>
      </c>
      <c r="F417" s="257" t="s">
        <v>5781</v>
      </c>
      <c r="G417" s="255"/>
      <c r="H417" s="258">
        <v>15.778000000000001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211</v>
      </c>
      <c r="AU417" s="264" t="s">
        <v>82</v>
      </c>
      <c r="AV417" s="14" t="s">
        <v>82</v>
      </c>
      <c r="AW417" s="14" t="s">
        <v>30</v>
      </c>
      <c r="AX417" s="14" t="s">
        <v>73</v>
      </c>
      <c r="AY417" s="264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5782</v>
      </c>
      <c r="G418" s="255"/>
      <c r="H418" s="258">
        <v>15.778000000000001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73</v>
      </c>
      <c r="AY418" s="264" t="s">
        <v>202</v>
      </c>
    </row>
    <row r="419" s="14" customFormat="1">
      <c r="A419" s="14"/>
      <c r="B419" s="254"/>
      <c r="C419" s="255"/>
      <c r="D419" s="245" t="s">
        <v>211</v>
      </c>
      <c r="E419" s="256" t="s">
        <v>1</v>
      </c>
      <c r="F419" s="257" t="s">
        <v>5783</v>
      </c>
      <c r="G419" s="255"/>
      <c r="H419" s="258">
        <v>15.778000000000001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211</v>
      </c>
      <c r="AU419" s="264" t="s">
        <v>82</v>
      </c>
      <c r="AV419" s="14" t="s">
        <v>82</v>
      </c>
      <c r="AW419" s="14" t="s">
        <v>30</v>
      </c>
      <c r="AX419" s="14" t="s">
        <v>73</v>
      </c>
      <c r="AY419" s="264" t="s">
        <v>202</v>
      </c>
    </row>
    <row r="420" s="14" customFormat="1">
      <c r="A420" s="14"/>
      <c r="B420" s="254"/>
      <c r="C420" s="255"/>
      <c r="D420" s="245" t="s">
        <v>211</v>
      </c>
      <c r="E420" s="256" t="s">
        <v>1</v>
      </c>
      <c r="F420" s="257" t="s">
        <v>5784</v>
      </c>
      <c r="G420" s="255"/>
      <c r="H420" s="258">
        <v>24.863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211</v>
      </c>
      <c r="AU420" s="264" t="s">
        <v>82</v>
      </c>
      <c r="AV420" s="14" t="s">
        <v>82</v>
      </c>
      <c r="AW420" s="14" t="s">
        <v>30</v>
      </c>
      <c r="AX420" s="14" t="s">
        <v>73</v>
      </c>
      <c r="AY420" s="264" t="s">
        <v>202</v>
      </c>
    </row>
    <row r="421" s="14" customFormat="1">
      <c r="A421" s="14"/>
      <c r="B421" s="254"/>
      <c r="C421" s="255"/>
      <c r="D421" s="245" t="s">
        <v>211</v>
      </c>
      <c r="E421" s="256" t="s">
        <v>1</v>
      </c>
      <c r="F421" s="257" t="s">
        <v>5785</v>
      </c>
      <c r="G421" s="255"/>
      <c r="H421" s="258">
        <v>11.625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211</v>
      </c>
      <c r="AU421" s="264" t="s">
        <v>82</v>
      </c>
      <c r="AV421" s="14" t="s">
        <v>82</v>
      </c>
      <c r="AW421" s="14" t="s">
        <v>30</v>
      </c>
      <c r="AX421" s="14" t="s">
        <v>73</v>
      </c>
      <c r="AY421" s="264" t="s">
        <v>202</v>
      </c>
    </row>
    <row r="422" s="15" customFormat="1">
      <c r="A422" s="15"/>
      <c r="B422" s="265"/>
      <c r="C422" s="266"/>
      <c r="D422" s="245" t="s">
        <v>211</v>
      </c>
      <c r="E422" s="267" t="s">
        <v>1</v>
      </c>
      <c r="F422" s="268" t="s">
        <v>222</v>
      </c>
      <c r="G422" s="266"/>
      <c r="H422" s="269">
        <v>167.869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211</v>
      </c>
      <c r="AU422" s="275" t="s">
        <v>82</v>
      </c>
      <c r="AV422" s="15" t="s">
        <v>209</v>
      </c>
      <c r="AW422" s="15" t="s">
        <v>30</v>
      </c>
      <c r="AX422" s="15" t="s">
        <v>80</v>
      </c>
      <c r="AY422" s="275" t="s">
        <v>202</v>
      </c>
    </row>
    <row r="423" s="2" customFormat="1" ht="16.5" customHeight="1">
      <c r="A423" s="40"/>
      <c r="B423" s="41"/>
      <c r="C423" s="287" t="s">
        <v>728</v>
      </c>
      <c r="D423" s="287" t="s">
        <v>534</v>
      </c>
      <c r="E423" s="288" t="s">
        <v>5786</v>
      </c>
      <c r="F423" s="289" t="s">
        <v>5787</v>
      </c>
      <c r="G423" s="290" t="s">
        <v>844</v>
      </c>
      <c r="H423" s="291">
        <v>184.65600000000001</v>
      </c>
      <c r="I423" s="292"/>
      <c r="J423" s="293">
        <f>ROUND(I423*H423,2)</f>
        <v>0</v>
      </c>
      <c r="K423" s="289" t="s">
        <v>208</v>
      </c>
      <c r="L423" s="294"/>
      <c r="M423" s="295" t="s">
        <v>1</v>
      </c>
      <c r="N423" s="296" t="s">
        <v>38</v>
      </c>
      <c r="O423" s="93"/>
      <c r="P423" s="239">
        <f>O423*H423</f>
        <v>0</v>
      </c>
      <c r="Q423" s="239">
        <v>5.0000000000000002E-05</v>
      </c>
      <c r="R423" s="239">
        <f>Q423*H423</f>
        <v>0.0092328000000000011</v>
      </c>
      <c r="S423" s="239">
        <v>0</v>
      </c>
      <c r="T423" s="24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1" t="s">
        <v>270</v>
      </c>
      <c r="AT423" s="241" t="s">
        <v>534</v>
      </c>
      <c r="AU423" s="241" t="s">
        <v>82</v>
      </c>
      <c r="AY423" s="19" t="s">
        <v>202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80</v>
      </c>
      <c r="BK423" s="242">
        <f>ROUND(I423*H423,2)</f>
        <v>0</v>
      </c>
      <c r="BL423" s="19" t="s">
        <v>209</v>
      </c>
      <c r="BM423" s="241" t="s">
        <v>5788</v>
      </c>
    </row>
    <row r="424" s="14" customFormat="1">
      <c r="A424" s="14"/>
      <c r="B424" s="254"/>
      <c r="C424" s="255"/>
      <c r="D424" s="245" t="s">
        <v>211</v>
      </c>
      <c r="E424" s="256" t="s">
        <v>1</v>
      </c>
      <c r="F424" s="257" t="s">
        <v>5789</v>
      </c>
      <c r="G424" s="255"/>
      <c r="H424" s="258">
        <v>184.65600000000001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211</v>
      </c>
      <c r="AU424" s="264" t="s">
        <v>82</v>
      </c>
      <c r="AV424" s="14" t="s">
        <v>82</v>
      </c>
      <c r="AW424" s="14" t="s">
        <v>30</v>
      </c>
      <c r="AX424" s="14" t="s">
        <v>80</v>
      </c>
      <c r="AY424" s="264" t="s">
        <v>202</v>
      </c>
    </row>
    <row r="425" s="2" customFormat="1" ht="24.15" customHeight="1">
      <c r="A425" s="40"/>
      <c r="B425" s="41"/>
      <c r="C425" s="230" t="s">
        <v>743</v>
      </c>
      <c r="D425" s="230" t="s">
        <v>204</v>
      </c>
      <c r="E425" s="231" t="s">
        <v>3095</v>
      </c>
      <c r="F425" s="232" t="s">
        <v>3096</v>
      </c>
      <c r="G425" s="233" t="s">
        <v>254</v>
      </c>
      <c r="H425" s="234">
        <v>14.805999999999999</v>
      </c>
      <c r="I425" s="235"/>
      <c r="J425" s="236">
        <f>ROUND(I425*H425,2)</f>
        <v>0</v>
      </c>
      <c r="K425" s="232" t="s">
        <v>208</v>
      </c>
      <c r="L425" s="46"/>
      <c r="M425" s="237" t="s">
        <v>1</v>
      </c>
      <c r="N425" s="238" t="s">
        <v>38</v>
      </c>
      <c r="O425" s="93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1" t="s">
        <v>209</v>
      </c>
      <c r="AT425" s="241" t="s">
        <v>204</v>
      </c>
      <c r="AU425" s="241" t="s">
        <v>82</v>
      </c>
      <c r="AY425" s="19" t="s">
        <v>202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9" t="s">
        <v>80</v>
      </c>
      <c r="BK425" s="242">
        <f>ROUND(I425*H425,2)</f>
        <v>0</v>
      </c>
      <c r="BL425" s="19" t="s">
        <v>209</v>
      </c>
      <c r="BM425" s="241" t="s">
        <v>5790</v>
      </c>
    </row>
    <row r="426" s="14" customFormat="1">
      <c r="A426" s="14"/>
      <c r="B426" s="254"/>
      <c r="C426" s="255"/>
      <c r="D426" s="245" t="s">
        <v>211</v>
      </c>
      <c r="E426" s="256" t="s">
        <v>1</v>
      </c>
      <c r="F426" s="257" t="s">
        <v>5791</v>
      </c>
      <c r="G426" s="255"/>
      <c r="H426" s="258">
        <v>14.805999999999999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4" t="s">
        <v>211</v>
      </c>
      <c r="AU426" s="264" t="s">
        <v>82</v>
      </c>
      <c r="AV426" s="14" t="s">
        <v>82</v>
      </c>
      <c r="AW426" s="14" t="s">
        <v>30</v>
      </c>
      <c r="AX426" s="14" t="s">
        <v>73</v>
      </c>
      <c r="AY426" s="264" t="s">
        <v>202</v>
      </c>
    </row>
    <row r="427" s="15" customFormat="1">
      <c r="A427" s="15"/>
      <c r="B427" s="265"/>
      <c r="C427" s="266"/>
      <c r="D427" s="245" t="s">
        <v>211</v>
      </c>
      <c r="E427" s="267" t="s">
        <v>1</v>
      </c>
      <c r="F427" s="268" t="s">
        <v>222</v>
      </c>
      <c r="G427" s="266"/>
      <c r="H427" s="269">
        <v>14.805999999999999</v>
      </c>
      <c r="I427" s="270"/>
      <c r="J427" s="266"/>
      <c r="K427" s="266"/>
      <c r="L427" s="271"/>
      <c r="M427" s="272"/>
      <c r="N427" s="273"/>
      <c r="O427" s="273"/>
      <c r="P427" s="273"/>
      <c r="Q427" s="273"/>
      <c r="R427" s="273"/>
      <c r="S427" s="273"/>
      <c r="T427" s="27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5" t="s">
        <v>211</v>
      </c>
      <c r="AU427" s="275" t="s">
        <v>82</v>
      </c>
      <c r="AV427" s="15" t="s">
        <v>209</v>
      </c>
      <c r="AW427" s="15" t="s">
        <v>30</v>
      </c>
      <c r="AX427" s="15" t="s">
        <v>80</v>
      </c>
      <c r="AY427" s="275" t="s">
        <v>202</v>
      </c>
    </row>
    <row r="428" s="2" customFormat="1">
      <c r="A428" s="40"/>
      <c r="B428" s="41"/>
      <c r="C428" s="42"/>
      <c r="D428" s="245" t="s">
        <v>5612</v>
      </c>
      <c r="E428" s="42"/>
      <c r="F428" s="330" t="s">
        <v>5613</v>
      </c>
      <c r="G428" s="42"/>
      <c r="H428" s="42"/>
      <c r="I428" s="42"/>
      <c r="J428" s="42"/>
      <c r="K428" s="42"/>
      <c r="L428" s="46"/>
      <c r="M428" s="299"/>
      <c r="N428" s="300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U428" s="19" t="s">
        <v>82</v>
      </c>
    </row>
    <row r="429" s="12" customFormat="1" ht="22.8" customHeight="1">
      <c r="A429" s="12"/>
      <c r="B429" s="214"/>
      <c r="C429" s="215"/>
      <c r="D429" s="216" t="s">
        <v>72</v>
      </c>
      <c r="E429" s="228" t="s">
        <v>649</v>
      </c>
      <c r="F429" s="228" t="s">
        <v>5792</v>
      </c>
      <c r="G429" s="215"/>
      <c r="H429" s="215"/>
      <c r="I429" s="218"/>
      <c r="J429" s="229">
        <f>BK429</f>
        <v>0</v>
      </c>
      <c r="K429" s="215"/>
      <c r="L429" s="220"/>
      <c r="M429" s="221"/>
      <c r="N429" s="222"/>
      <c r="O429" s="222"/>
      <c r="P429" s="223">
        <f>SUM(P430:P503)</f>
        <v>0</v>
      </c>
      <c r="Q429" s="222"/>
      <c r="R429" s="223">
        <f>SUM(R430:R503)</f>
        <v>5.7354819059999986</v>
      </c>
      <c r="S429" s="222"/>
      <c r="T429" s="224">
        <f>SUM(T430:T503)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5" t="s">
        <v>80</v>
      </c>
      <c r="AT429" s="226" t="s">
        <v>72</v>
      </c>
      <c r="AU429" s="226" t="s">
        <v>80</v>
      </c>
      <c r="AY429" s="225" t="s">
        <v>202</v>
      </c>
      <c r="BK429" s="227">
        <f>SUM(BK430:BK503)</f>
        <v>0</v>
      </c>
    </row>
    <row r="430" s="2" customFormat="1" ht="24.15" customHeight="1">
      <c r="A430" s="40"/>
      <c r="B430" s="41"/>
      <c r="C430" s="230" t="s">
        <v>747</v>
      </c>
      <c r="D430" s="230" t="s">
        <v>204</v>
      </c>
      <c r="E430" s="231" t="s">
        <v>5793</v>
      </c>
      <c r="F430" s="232" t="s">
        <v>5794</v>
      </c>
      <c r="G430" s="233" t="s">
        <v>254</v>
      </c>
      <c r="H430" s="234">
        <v>130.31399999999999</v>
      </c>
      <c r="I430" s="235"/>
      <c r="J430" s="236">
        <f>ROUND(I430*H430,2)</f>
        <v>0</v>
      </c>
      <c r="K430" s="232" t="s">
        <v>208</v>
      </c>
      <c r="L430" s="46"/>
      <c r="M430" s="237" t="s">
        <v>1</v>
      </c>
      <c r="N430" s="238" t="s">
        <v>38</v>
      </c>
      <c r="O430" s="93"/>
      <c r="P430" s="239">
        <f>O430*H430</f>
        <v>0</v>
      </c>
      <c r="Q430" s="239">
        <v>0.0073499999999999998</v>
      </c>
      <c r="R430" s="239">
        <f>Q430*H430</f>
        <v>0.95780789999999993</v>
      </c>
      <c r="S430" s="239">
        <v>0</v>
      </c>
      <c r="T430" s="240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1" t="s">
        <v>209</v>
      </c>
      <c r="AT430" s="241" t="s">
        <v>204</v>
      </c>
      <c r="AU430" s="241" t="s">
        <v>82</v>
      </c>
      <c r="AY430" s="19" t="s">
        <v>202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9" t="s">
        <v>80</v>
      </c>
      <c r="BK430" s="242">
        <f>ROUND(I430*H430,2)</f>
        <v>0</v>
      </c>
      <c r="BL430" s="19" t="s">
        <v>209</v>
      </c>
      <c r="BM430" s="241" t="s">
        <v>5795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5796</v>
      </c>
      <c r="G431" s="255"/>
      <c r="H431" s="258">
        <v>168.69999999999999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73</v>
      </c>
      <c r="AY431" s="264" t="s">
        <v>202</v>
      </c>
    </row>
    <row r="432" s="14" customFormat="1">
      <c r="A432" s="14"/>
      <c r="B432" s="254"/>
      <c r="C432" s="255"/>
      <c r="D432" s="245" t="s">
        <v>211</v>
      </c>
      <c r="E432" s="256" t="s">
        <v>1</v>
      </c>
      <c r="F432" s="257" t="s">
        <v>5797</v>
      </c>
      <c r="G432" s="255"/>
      <c r="H432" s="258">
        <v>-38.386000000000003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211</v>
      </c>
      <c r="AU432" s="264" t="s">
        <v>82</v>
      </c>
      <c r="AV432" s="14" t="s">
        <v>82</v>
      </c>
      <c r="AW432" s="14" t="s">
        <v>30</v>
      </c>
      <c r="AX432" s="14" t="s">
        <v>73</v>
      </c>
      <c r="AY432" s="264" t="s">
        <v>202</v>
      </c>
    </row>
    <row r="433" s="15" customFormat="1">
      <c r="A433" s="15"/>
      <c r="B433" s="265"/>
      <c r="C433" s="266"/>
      <c r="D433" s="245" t="s">
        <v>211</v>
      </c>
      <c r="E433" s="267" t="s">
        <v>1</v>
      </c>
      <c r="F433" s="268" t="s">
        <v>222</v>
      </c>
      <c r="G433" s="266"/>
      <c r="H433" s="269">
        <v>130.31399999999999</v>
      </c>
      <c r="I433" s="270"/>
      <c r="J433" s="266"/>
      <c r="K433" s="266"/>
      <c r="L433" s="271"/>
      <c r="M433" s="272"/>
      <c r="N433" s="273"/>
      <c r="O433" s="273"/>
      <c r="P433" s="273"/>
      <c r="Q433" s="273"/>
      <c r="R433" s="273"/>
      <c r="S433" s="273"/>
      <c r="T433" s="27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5" t="s">
        <v>211</v>
      </c>
      <c r="AU433" s="275" t="s">
        <v>82</v>
      </c>
      <c r="AV433" s="15" t="s">
        <v>209</v>
      </c>
      <c r="AW433" s="15" t="s">
        <v>30</v>
      </c>
      <c r="AX433" s="15" t="s">
        <v>80</v>
      </c>
      <c r="AY433" s="275" t="s">
        <v>202</v>
      </c>
    </row>
    <row r="434" s="2" customFormat="1">
      <c r="A434" s="40"/>
      <c r="B434" s="41"/>
      <c r="C434" s="42"/>
      <c r="D434" s="245" t="s">
        <v>5612</v>
      </c>
      <c r="E434" s="42"/>
      <c r="F434" s="330" t="s">
        <v>5613</v>
      </c>
      <c r="G434" s="42"/>
      <c r="H434" s="42"/>
      <c r="I434" s="42"/>
      <c r="J434" s="42"/>
      <c r="K434" s="42"/>
      <c r="L434" s="46"/>
      <c r="M434" s="299"/>
      <c r="N434" s="300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U434" s="19" t="s">
        <v>82</v>
      </c>
    </row>
    <row r="435" s="2" customFormat="1" ht="24.15" customHeight="1">
      <c r="A435" s="40"/>
      <c r="B435" s="41"/>
      <c r="C435" s="230" t="s">
        <v>761</v>
      </c>
      <c r="D435" s="230" t="s">
        <v>204</v>
      </c>
      <c r="E435" s="231" t="s">
        <v>808</v>
      </c>
      <c r="F435" s="232" t="s">
        <v>809</v>
      </c>
      <c r="G435" s="233" t="s">
        <v>254</v>
      </c>
      <c r="H435" s="234">
        <v>130.31399999999999</v>
      </c>
      <c r="I435" s="235"/>
      <c r="J435" s="236">
        <f>ROUND(I435*H435,2)</f>
        <v>0</v>
      </c>
      <c r="K435" s="232" t="s">
        <v>208</v>
      </c>
      <c r="L435" s="46"/>
      <c r="M435" s="237" t="s">
        <v>1</v>
      </c>
      <c r="N435" s="238" t="s">
        <v>38</v>
      </c>
      <c r="O435" s="93"/>
      <c r="P435" s="239">
        <f>O435*H435</f>
        <v>0</v>
      </c>
      <c r="Q435" s="239">
        <v>0.0043839999999999999</v>
      </c>
      <c r="R435" s="239">
        <f>Q435*H435</f>
        <v>0.57129657599999994</v>
      </c>
      <c r="S435" s="239">
        <v>0</v>
      </c>
      <c r="T435" s="24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1" t="s">
        <v>209</v>
      </c>
      <c r="AT435" s="241" t="s">
        <v>204</v>
      </c>
      <c r="AU435" s="241" t="s">
        <v>82</v>
      </c>
      <c r="AY435" s="19" t="s">
        <v>202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9" t="s">
        <v>80</v>
      </c>
      <c r="BK435" s="242">
        <f>ROUND(I435*H435,2)</f>
        <v>0</v>
      </c>
      <c r="BL435" s="19" t="s">
        <v>209</v>
      </c>
      <c r="BM435" s="241" t="s">
        <v>5798</v>
      </c>
    </row>
    <row r="436" s="14" customFormat="1">
      <c r="A436" s="14"/>
      <c r="B436" s="254"/>
      <c r="C436" s="255"/>
      <c r="D436" s="245" t="s">
        <v>211</v>
      </c>
      <c r="E436" s="256" t="s">
        <v>1</v>
      </c>
      <c r="F436" s="257" t="s">
        <v>5799</v>
      </c>
      <c r="G436" s="255"/>
      <c r="H436" s="258">
        <v>130.31399999999999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4" t="s">
        <v>211</v>
      </c>
      <c r="AU436" s="264" t="s">
        <v>82</v>
      </c>
      <c r="AV436" s="14" t="s">
        <v>82</v>
      </c>
      <c r="AW436" s="14" t="s">
        <v>30</v>
      </c>
      <c r="AX436" s="14" t="s">
        <v>73</v>
      </c>
      <c r="AY436" s="264" t="s">
        <v>202</v>
      </c>
    </row>
    <row r="437" s="15" customFormat="1">
      <c r="A437" s="15"/>
      <c r="B437" s="265"/>
      <c r="C437" s="266"/>
      <c r="D437" s="245" t="s">
        <v>211</v>
      </c>
      <c r="E437" s="267" t="s">
        <v>1</v>
      </c>
      <c r="F437" s="268" t="s">
        <v>222</v>
      </c>
      <c r="G437" s="266"/>
      <c r="H437" s="269">
        <v>130.31399999999999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5" t="s">
        <v>211</v>
      </c>
      <c r="AU437" s="275" t="s">
        <v>82</v>
      </c>
      <c r="AV437" s="15" t="s">
        <v>209</v>
      </c>
      <c r="AW437" s="15" t="s">
        <v>30</v>
      </c>
      <c r="AX437" s="15" t="s">
        <v>80</v>
      </c>
      <c r="AY437" s="275" t="s">
        <v>202</v>
      </c>
    </row>
    <row r="438" s="2" customFormat="1" ht="24.15" customHeight="1">
      <c r="A438" s="40"/>
      <c r="B438" s="41"/>
      <c r="C438" s="230" t="s">
        <v>807</v>
      </c>
      <c r="D438" s="230" t="s">
        <v>204</v>
      </c>
      <c r="E438" s="231" t="s">
        <v>5756</v>
      </c>
      <c r="F438" s="232" t="s">
        <v>5757</v>
      </c>
      <c r="G438" s="233" t="s">
        <v>844</v>
      </c>
      <c r="H438" s="234">
        <v>63.759999999999998</v>
      </c>
      <c r="I438" s="235"/>
      <c r="J438" s="236">
        <f>ROUND(I438*H438,2)</f>
        <v>0</v>
      </c>
      <c r="K438" s="232" t="s">
        <v>208</v>
      </c>
      <c r="L438" s="46"/>
      <c r="M438" s="237" t="s">
        <v>1</v>
      </c>
      <c r="N438" s="238" t="s">
        <v>38</v>
      </c>
      <c r="O438" s="93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1" t="s">
        <v>209</v>
      </c>
      <c r="AT438" s="241" t="s">
        <v>204</v>
      </c>
      <c r="AU438" s="241" t="s">
        <v>82</v>
      </c>
      <c r="AY438" s="19" t="s">
        <v>202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9" t="s">
        <v>80</v>
      </c>
      <c r="BK438" s="242">
        <f>ROUND(I438*H438,2)</f>
        <v>0</v>
      </c>
      <c r="BL438" s="19" t="s">
        <v>209</v>
      </c>
      <c r="BM438" s="241" t="s">
        <v>5800</v>
      </c>
    </row>
    <row r="439" s="14" customFormat="1">
      <c r="A439" s="14"/>
      <c r="B439" s="254"/>
      <c r="C439" s="255"/>
      <c r="D439" s="245" t="s">
        <v>211</v>
      </c>
      <c r="E439" s="256" t="s">
        <v>1</v>
      </c>
      <c r="F439" s="257" t="s">
        <v>5801</v>
      </c>
      <c r="G439" s="255"/>
      <c r="H439" s="258">
        <v>54.659999999999997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211</v>
      </c>
      <c r="AU439" s="264" t="s">
        <v>82</v>
      </c>
      <c r="AV439" s="14" t="s">
        <v>82</v>
      </c>
      <c r="AW439" s="14" t="s">
        <v>30</v>
      </c>
      <c r="AX439" s="14" t="s">
        <v>73</v>
      </c>
      <c r="AY439" s="264" t="s">
        <v>202</v>
      </c>
    </row>
    <row r="440" s="14" customFormat="1">
      <c r="A440" s="14"/>
      <c r="B440" s="254"/>
      <c r="C440" s="255"/>
      <c r="D440" s="245" t="s">
        <v>211</v>
      </c>
      <c r="E440" s="256" t="s">
        <v>1</v>
      </c>
      <c r="F440" s="257" t="s">
        <v>5802</v>
      </c>
      <c r="G440" s="255"/>
      <c r="H440" s="258">
        <v>7.0999999999999996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211</v>
      </c>
      <c r="AU440" s="264" t="s">
        <v>82</v>
      </c>
      <c r="AV440" s="14" t="s">
        <v>82</v>
      </c>
      <c r="AW440" s="14" t="s">
        <v>30</v>
      </c>
      <c r="AX440" s="14" t="s">
        <v>73</v>
      </c>
      <c r="AY440" s="264" t="s">
        <v>202</v>
      </c>
    </row>
    <row r="441" s="14" customFormat="1">
      <c r="A441" s="14"/>
      <c r="B441" s="254"/>
      <c r="C441" s="255"/>
      <c r="D441" s="245" t="s">
        <v>211</v>
      </c>
      <c r="E441" s="256" t="s">
        <v>1</v>
      </c>
      <c r="F441" s="257" t="s">
        <v>5803</v>
      </c>
      <c r="G441" s="255"/>
      <c r="H441" s="258">
        <v>2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211</v>
      </c>
      <c r="AU441" s="264" t="s">
        <v>82</v>
      </c>
      <c r="AV441" s="14" t="s">
        <v>82</v>
      </c>
      <c r="AW441" s="14" t="s">
        <v>30</v>
      </c>
      <c r="AX441" s="14" t="s">
        <v>73</v>
      </c>
      <c r="AY441" s="264" t="s">
        <v>202</v>
      </c>
    </row>
    <row r="442" s="15" customFormat="1">
      <c r="A442" s="15"/>
      <c r="B442" s="265"/>
      <c r="C442" s="266"/>
      <c r="D442" s="245" t="s">
        <v>211</v>
      </c>
      <c r="E442" s="267" t="s">
        <v>1</v>
      </c>
      <c r="F442" s="268" t="s">
        <v>222</v>
      </c>
      <c r="G442" s="266"/>
      <c r="H442" s="269">
        <v>63.759999999999998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211</v>
      </c>
      <c r="AU442" s="275" t="s">
        <v>82</v>
      </c>
      <c r="AV442" s="15" t="s">
        <v>209</v>
      </c>
      <c r="AW442" s="15" t="s">
        <v>30</v>
      </c>
      <c r="AX442" s="15" t="s">
        <v>80</v>
      </c>
      <c r="AY442" s="275" t="s">
        <v>202</v>
      </c>
    </row>
    <row r="443" s="2" customFormat="1" ht="24.15" customHeight="1">
      <c r="A443" s="40"/>
      <c r="B443" s="41"/>
      <c r="C443" s="287" t="s">
        <v>814</v>
      </c>
      <c r="D443" s="287" t="s">
        <v>534</v>
      </c>
      <c r="E443" s="288" t="s">
        <v>5804</v>
      </c>
      <c r="F443" s="289" t="s">
        <v>5805</v>
      </c>
      <c r="G443" s="290" t="s">
        <v>844</v>
      </c>
      <c r="H443" s="291">
        <v>62.859000000000002</v>
      </c>
      <c r="I443" s="292"/>
      <c r="J443" s="293">
        <f>ROUND(I443*H443,2)</f>
        <v>0</v>
      </c>
      <c r="K443" s="289" t="s">
        <v>208</v>
      </c>
      <c r="L443" s="294"/>
      <c r="M443" s="295" t="s">
        <v>1</v>
      </c>
      <c r="N443" s="296" t="s">
        <v>38</v>
      </c>
      <c r="O443" s="93"/>
      <c r="P443" s="239">
        <f>O443*H443</f>
        <v>0</v>
      </c>
      <c r="Q443" s="239">
        <v>0.00011</v>
      </c>
      <c r="R443" s="239">
        <f>Q443*H443</f>
        <v>0.0069144900000000006</v>
      </c>
      <c r="S443" s="239">
        <v>0</v>
      </c>
      <c r="T443" s="240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1" t="s">
        <v>270</v>
      </c>
      <c r="AT443" s="241" t="s">
        <v>534</v>
      </c>
      <c r="AU443" s="241" t="s">
        <v>82</v>
      </c>
      <c r="AY443" s="19" t="s">
        <v>202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9" t="s">
        <v>80</v>
      </c>
      <c r="BK443" s="242">
        <f>ROUND(I443*H443,2)</f>
        <v>0</v>
      </c>
      <c r="BL443" s="19" t="s">
        <v>209</v>
      </c>
      <c r="BM443" s="241" t="s">
        <v>5806</v>
      </c>
    </row>
    <row r="444" s="13" customFormat="1">
      <c r="A444" s="13"/>
      <c r="B444" s="243"/>
      <c r="C444" s="244"/>
      <c r="D444" s="245" t="s">
        <v>211</v>
      </c>
      <c r="E444" s="246" t="s">
        <v>1</v>
      </c>
      <c r="F444" s="247" t="s">
        <v>5807</v>
      </c>
      <c r="G444" s="244"/>
      <c r="H444" s="246" t="s">
        <v>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211</v>
      </c>
      <c r="AU444" s="253" t="s">
        <v>82</v>
      </c>
      <c r="AV444" s="13" t="s">
        <v>80</v>
      </c>
      <c r="AW444" s="13" t="s">
        <v>30</v>
      </c>
      <c r="AX444" s="13" t="s">
        <v>73</v>
      </c>
      <c r="AY444" s="253" t="s">
        <v>202</v>
      </c>
    </row>
    <row r="445" s="13" customFormat="1">
      <c r="A445" s="13"/>
      <c r="B445" s="243"/>
      <c r="C445" s="244"/>
      <c r="D445" s="245" t="s">
        <v>211</v>
      </c>
      <c r="E445" s="246" t="s">
        <v>1</v>
      </c>
      <c r="F445" s="247" t="s">
        <v>3059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211</v>
      </c>
      <c r="AU445" s="253" t="s">
        <v>82</v>
      </c>
      <c r="AV445" s="13" t="s">
        <v>80</v>
      </c>
      <c r="AW445" s="13" t="s">
        <v>30</v>
      </c>
      <c r="AX445" s="13" t="s">
        <v>73</v>
      </c>
      <c r="AY445" s="253" t="s">
        <v>202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5808</v>
      </c>
      <c r="G446" s="255"/>
      <c r="H446" s="258">
        <v>28.800000000000001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73</v>
      </c>
      <c r="AY446" s="264" t="s">
        <v>202</v>
      </c>
    </row>
    <row r="447" s="16" customFormat="1">
      <c r="A447" s="16"/>
      <c r="B447" s="276"/>
      <c r="C447" s="277"/>
      <c r="D447" s="245" t="s">
        <v>211</v>
      </c>
      <c r="E447" s="278" t="s">
        <v>1</v>
      </c>
      <c r="F447" s="279" t="s">
        <v>241</v>
      </c>
      <c r="G447" s="277"/>
      <c r="H447" s="280">
        <v>28.800000000000001</v>
      </c>
      <c r="I447" s="281"/>
      <c r="J447" s="277"/>
      <c r="K447" s="277"/>
      <c r="L447" s="282"/>
      <c r="M447" s="283"/>
      <c r="N447" s="284"/>
      <c r="O447" s="284"/>
      <c r="P447" s="284"/>
      <c r="Q447" s="284"/>
      <c r="R447" s="284"/>
      <c r="S447" s="284"/>
      <c r="T447" s="28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6" t="s">
        <v>211</v>
      </c>
      <c r="AU447" s="286" t="s">
        <v>82</v>
      </c>
      <c r="AV447" s="16" t="s">
        <v>90</v>
      </c>
      <c r="AW447" s="16" t="s">
        <v>30</v>
      </c>
      <c r="AX447" s="16" t="s">
        <v>73</v>
      </c>
      <c r="AY447" s="286" t="s">
        <v>202</v>
      </c>
    </row>
    <row r="448" s="13" customFormat="1">
      <c r="A448" s="13"/>
      <c r="B448" s="243"/>
      <c r="C448" s="244"/>
      <c r="D448" s="245" t="s">
        <v>211</v>
      </c>
      <c r="E448" s="246" t="s">
        <v>1</v>
      </c>
      <c r="F448" s="247" t="s">
        <v>5809</v>
      </c>
      <c r="G448" s="244"/>
      <c r="H448" s="246" t="s">
        <v>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211</v>
      </c>
      <c r="AU448" s="253" t="s">
        <v>82</v>
      </c>
      <c r="AV448" s="13" t="s">
        <v>80</v>
      </c>
      <c r="AW448" s="13" t="s">
        <v>30</v>
      </c>
      <c r="AX448" s="13" t="s">
        <v>73</v>
      </c>
      <c r="AY448" s="253" t="s">
        <v>202</v>
      </c>
    </row>
    <row r="449" s="14" customFormat="1">
      <c r="A449" s="14"/>
      <c r="B449" s="254"/>
      <c r="C449" s="255"/>
      <c r="D449" s="245" t="s">
        <v>211</v>
      </c>
      <c r="E449" s="256" t="s">
        <v>1</v>
      </c>
      <c r="F449" s="257" t="s">
        <v>5810</v>
      </c>
      <c r="G449" s="255"/>
      <c r="H449" s="258">
        <v>2.6000000000000001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211</v>
      </c>
      <c r="AU449" s="264" t="s">
        <v>82</v>
      </c>
      <c r="AV449" s="14" t="s">
        <v>82</v>
      </c>
      <c r="AW449" s="14" t="s">
        <v>30</v>
      </c>
      <c r="AX449" s="14" t="s">
        <v>73</v>
      </c>
      <c r="AY449" s="264" t="s">
        <v>202</v>
      </c>
    </row>
    <row r="450" s="14" customFormat="1">
      <c r="A450" s="14"/>
      <c r="B450" s="254"/>
      <c r="C450" s="255"/>
      <c r="D450" s="245" t="s">
        <v>211</v>
      </c>
      <c r="E450" s="256" t="s">
        <v>1</v>
      </c>
      <c r="F450" s="257" t="s">
        <v>5811</v>
      </c>
      <c r="G450" s="255"/>
      <c r="H450" s="258">
        <v>3.9399999999999999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211</v>
      </c>
      <c r="AU450" s="264" t="s">
        <v>82</v>
      </c>
      <c r="AV450" s="14" t="s">
        <v>82</v>
      </c>
      <c r="AW450" s="14" t="s">
        <v>30</v>
      </c>
      <c r="AX450" s="14" t="s">
        <v>73</v>
      </c>
      <c r="AY450" s="264" t="s">
        <v>202</v>
      </c>
    </row>
    <row r="451" s="14" customFormat="1">
      <c r="A451" s="14"/>
      <c r="B451" s="254"/>
      <c r="C451" s="255"/>
      <c r="D451" s="245" t="s">
        <v>211</v>
      </c>
      <c r="E451" s="256" t="s">
        <v>1</v>
      </c>
      <c r="F451" s="257" t="s">
        <v>5811</v>
      </c>
      <c r="G451" s="255"/>
      <c r="H451" s="258">
        <v>3.9399999999999999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4" t="s">
        <v>211</v>
      </c>
      <c r="AU451" s="264" t="s">
        <v>82</v>
      </c>
      <c r="AV451" s="14" t="s">
        <v>82</v>
      </c>
      <c r="AW451" s="14" t="s">
        <v>30</v>
      </c>
      <c r="AX451" s="14" t="s">
        <v>73</v>
      </c>
      <c r="AY451" s="264" t="s">
        <v>202</v>
      </c>
    </row>
    <row r="452" s="14" customFormat="1">
      <c r="A452" s="14"/>
      <c r="B452" s="254"/>
      <c r="C452" s="255"/>
      <c r="D452" s="245" t="s">
        <v>211</v>
      </c>
      <c r="E452" s="256" t="s">
        <v>1</v>
      </c>
      <c r="F452" s="257" t="s">
        <v>5811</v>
      </c>
      <c r="G452" s="255"/>
      <c r="H452" s="258">
        <v>3.9399999999999999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211</v>
      </c>
      <c r="AU452" s="264" t="s">
        <v>82</v>
      </c>
      <c r="AV452" s="14" t="s">
        <v>82</v>
      </c>
      <c r="AW452" s="14" t="s">
        <v>30</v>
      </c>
      <c r="AX452" s="14" t="s">
        <v>73</v>
      </c>
      <c r="AY452" s="264" t="s">
        <v>202</v>
      </c>
    </row>
    <row r="453" s="14" customFormat="1">
      <c r="A453" s="14"/>
      <c r="B453" s="254"/>
      <c r="C453" s="255"/>
      <c r="D453" s="245" t="s">
        <v>211</v>
      </c>
      <c r="E453" s="256" t="s">
        <v>1</v>
      </c>
      <c r="F453" s="257" t="s">
        <v>5810</v>
      </c>
      <c r="G453" s="255"/>
      <c r="H453" s="258">
        <v>2.6000000000000001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4" t="s">
        <v>211</v>
      </c>
      <c r="AU453" s="264" t="s">
        <v>82</v>
      </c>
      <c r="AV453" s="14" t="s">
        <v>82</v>
      </c>
      <c r="AW453" s="14" t="s">
        <v>30</v>
      </c>
      <c r="AX453" s="14" t="s">
        <v>73</v>
      </c>
      <c r="AY453" s="264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5811</v>
      </c>
      <c r="G454" s="255"/>
      <c r="H454" s="258">
        <v>3.9399999999999999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73</v>
      </c>
      <c r="AY454" s="264" t="s">
        <v>202</v>
      </c>
    </row>
    <row r="455" s="14" customFormat="1">
      <c r="A455" s="14"/>
      <c r="B455" s="254"/>
      <c r="C455" s="255"/>
      <c r="D455" s="245" t="s">
        <v>211</v>
      </c>
      <c r="E455" s="256" t="s">
        <v>1</v>
      </c>
      <c r="F455" s="257" t="s">
        <v>5812</v>
      </c>
      <c r="G455" s="255"/>
      <c r="H455" s="258">
        <v>4.9000000000000004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211</v>
      </c>
      <c r="AU455" s="264" t="s">
        <v>82</v>
      </c>
      <c r="AV455" s="14" t="s">
        <v>82</v>
      </c>
      <c r="AW455" s="14" t="s">
        <v>30</v>
      </c>
      <c r="AX455" s="14" t="s">
        <v>73</v>
      </c>
      <c r="AY455" s="264" t="s">
        <v>202</v>
      </c>
    </row>
    <row r="456" s="16" customFormat="1">
      <c r="A456" s="16"/>
      <c r="B456" s="276"/>
      <c r="C456" s="277"/>
      <c r="D456" s="245" t="s">
        <v>211</v>
      </c>
      <c r="E456" s="278" t="s">
        <v>1</v>
      </c>
      <c r="F456" s="279" t="s">
        <v>241</v>
      </c>
      <c r="G456" s="277"/>
      <c r="H456" s="280">
        <v>25.859999999999999</v>
      </c>
      <c r="I456" s="281"/>
      <c r="J456" s="277"/>
      <c r="K456" s="277"/>
      <c r="L456" s="282"/>
      <c r="M456" s="283"/>
      <c r="N456" s="284"/>
      <c r="O456" s="284"/>
      <c r="P456" s="284"/>
      <c r="Q456" s="284"/>
      <c r="R456" s="284"/>
      <c r="S456" s="284"/>
      <c r="T456" s="28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6" t="s">
        <v>211</v>
      </c>
      <c r="AU456" s="286" t="s">
        <v>82</v>
      </c>
      <c r="AV456" s="16" t="s">
        <v>90</v>
      </c>
      <c r="AW456" s="16" t="s">
        <v>30</v>
      </c>
      <c r="AX456" s="16" t="s">
        <v>73</v>
      </c>
      <c r="AY456" s="286" t="s">
        <v>202</v>
      </c>
    </row>
    <row r="457" s="15" customFormat="1">
      <c r="A457" s="15"/>
      <c r="B457" s="265"/>
      <c r="C457" s="266"/>
      <c r="D457" s="245" t="s">
        <v>211</v>
      </c>
      <c r="E457" s="267" t="s">
        <v>1</v>
      </c>
      <c r="F457" s="268" t="s">
        <v>222</v>
      </c>
      <c r="G457" s="266"/>
      <c r="H457" s="269">
        <v>54.659999999999997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5" t="s">
        <v>211</v>
      </c>
      <c r="AU457" s="275" t="s">
        <v>82</v>
      </c>
      <c r="AV457" s="15" t="s">
        <v>209</v>
      </c>
      <c r="AW457" s="15" t="s">
        <v>30</v>
      </c>
      <c r="AX457" s="15" t="s">
        <v>73</v>
      </c>
      <c r="AY457" s="275" t="s">
        <v>202</v>
      </c>
    </row>
    <row r="458" s="14" customFormat="1">
      <c r="A458" s="14"/>
      <c r="B458" s="254"/>
      <c r="C458" s="255"/>
      <c r="D458" s="245" t="s">
        <v>211</v>
      </c>
      <c r="E458" s="256" t="s">
        <v>1</v>
      </c>
      <c r="F458" s="257" t="s">
        <v>5813</v>
      </c>
      <c r="G458" s="255"/>
      <c r="H458" s="258">
        <v>62.859000000000002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211</v>
      </c>
      <c r="AU458" s="264" t="s">
        <v>82</v>
      </c>
      <c r="AV458" s="14" t="s">
        <v>82</v>
      </c>
      <c r="AW458" s="14" t="s">
        <v>30</v>
      </c>
      <c r="AX458" s="14" t="s">
        <v>80</v>
      </c>
      <c r="AY458" s="264" t="s">
        <v>202</v>
      </c>
    </row>
    <row r="459" s="2" customFormat="1" ht="24.15" customHeight="1">
      <c r="A459" s="40"/>
      <c r="B459" s="41"/>
      <c r="C459" s="287" t="s">
        <v>930</v>
      </c>
      <c r="D459" s="287" t="s">
        <v>534</v>
      </c>
      <c r="E459" s="288" t="s">
        <v>913</v>
      </c>
      <c r="F459" s="289" t="s">
        <v>914</v>
      </c>
      <c r="G459" s="290" t="s">
        <v>844</v>
      </c>
      <c r="H459" s="291">
        <v>8.1649999999999991</v>
      </c>
      <c r="I459" s="292"/>
      <c r="J459" s="293">
        <f>ROUND(I459*H459,2)</f>
        <v>0</v>
      </c>
      <c r="K459" s="289" t="s">
        <v>208</v>
      </c>
      <c r="L459" s="294"/>
      <c r="M459" s="295" t="s">
        <v>1</v>
      </c>
      <c r="N459" s="296" t="s">
        <v>38</v>
      </c>
      <c r="O459" s="93"/>
      <c r="P459" s="239">
        <f>O459*H459</f>
        <v>0</v>
      </c>
      <c r="Q459" s="239">
        <v>0.00029999999999999997</v>
      </c>
      <c r="R459" s="239">
        <f>Q459*H459</f>
        <v>0.0024494999999999994</v>
      </c>
      <c r="S459" s="239">
        <v>0</v>
      </c>
      <c r="T459" s="240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1" t="s">
        <v>270</v>
      </c>
      <c r="AT459" s="241" t="s">
        <v>534</v>
      </c>
      <c r="AU459" s="241" t="s">
        <v>82</v>
      </c>
      <c r="AY459" s="19" t="s">
        <v>202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9" t="s">
        <v>80</v>
      </c>
      <c r="BK459" s="242">
        <f>ROUND(I459*H459,2)</f>
        <v>0</v>
      </c>
      <c r="BL459" s="19" t="s">
        <v>209</v>
      </c>
      <c r="BM459" s="241" t="s">
        <v>5814</v>
      </c>
    </row>
    <row r="460" s="13" customFormat="1">
      <c r="A460" s="13"/>
      <c r="B460" s="243"/>
      <c r="C460" s="244"/>
      <c r="D460" s="245" t="s">
        <v>211</v>
      </c>
      <c r="E460" s="246" t="s">
        <v>1</v>
      </c>
      <c r="F460" s="247" t="s">
        <v>5815</v>
      </c>
      <c r="G460" s="244"/>
      <c r="H460" s="246" t="s">
        <v>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211</v>
      </c>
      <c r="AU460" s="253" t="s">
        <v>82</v>
      </c>
      <c r="AV460" s="13" t="s">
        <v>80</v>
      </c>
      <c r="AW460" s="13" t="s">
        <v>30</v>
      </c>
      <c r="AX460" s="13" t="s">
        <v>73</v>
      </c>
      <c r="AY460" s="253" t="s">
        <v>202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5772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4" customFormat="1">
      <c r="A462" s="14"/>
      <c r="B462" s="254"/>
      <c r="C462" s="255"/>
      <c r="D462" s="245" t="s">
        <v>211</v>
      </c>
      <c r="E462" s="256" t="s">
        <v>1</v>
      </c>
      <c r="F462" s="257" t="s">
        <v>5816</v>
      </c>
      <c r="G462" s="255"/>
      <c r="H462" s="258">
        <v>0.90000000000000002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211</v>
      </c>
      <c r="AU462" s="264" t="s">
        <v>82</v>
      </c>
      <c r="AV462" s="14" t="s">
        <v>82</v>
      </c>
      <c r="AW462" s="14" t="s">
        <v>30</v>
      </c>
      <c r="AX462" s="14" t="s">
        <v>73</v>
      </c>
      <c r="AY462" s="264" t="s">
        <v>202</v>
      </c>
    </row>
    <row r="463" s="14" customFormat="1">
      <c r="A463" s="14"/>
      <c r="B463" s="254"/>
      <c r="C463" s="255"/>
      <c r="D463" s="245" t="s">
        <v>211</v>
      </c>
      <c r="E463" s="256" t="s">
        <v>1</v>
      </c>
      <c r="F463" s="257" t="s">
        <v>5816</v>
      </c>
      <c r="G463" s="255"/>
      <c r="H463" s="258">
        <v>0.90000000000000002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211</v>
      </c>
      <c r="AU463" s="264" t="s">
        <v>82</v>
      </c>
      <c r="AV463" s="14" t="s">
        <v>82</v>
      </c>
      <c r="AW463" s="14" t="s">
        <v>30</v>
      </c>
      <c r="AX463" s="14" t="s">
        <v>73</v>
      </c>
      <c r="AY463" s="264" t="s">
        <v>202</v>
      </c>
    </row>
    <row r="464" s="14" customFormat="1">
      <c r="A464" s="14"/>
      <c r="B464" s="254"/>
      <c r="C464" s="255"/>
      <c r="D464" s="245" t="s">
        <v>211</v>
      </c>
      <c r="E464" s="256" t="s">
        <v>1</v>
      </c>
      <c r="F464" s="257" t="s">
        <v>5816</v>
      </c>
      <c r="G464" s="255"/>
      <c r="H464" s="258">
        <v>0.90000000000000002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4" t="s">
        <v>211</v>
      </c>
      <c r="AU464" s="264" t="s">
        <v>82</v>
      </c>
      <c r="AV464" s="14" t="s">
        <v>82</v>
      </c>
      <c r="AW464" s="14" t="s">
        <v>30</v>
      </c>
      <c r="AX464" s="14" t="s">
        <v>73</v>
      </c>
      <c r="AY464" s="264" t="s">
        <v>202</v>
      </c>
    </row>
    <row r="465" s="14" customFormat="1">
      <c r="A465" s="14"/>
      <c r="B465" s="254"/>
      <c r="C465" s="255"/>
      <c r="D465" s="245" t="s">
        <v>211</v>
      </c>
      <c r="E465" s="256" t="s">
        <v>1</v>
      </c>
      <c r="F465" s="257" t="s">
        <v>5816</v>
      </c>
      <c r="G465" s="255"/>
      <c r="H465" s="258">
        <v>0.90000000000000002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4" t="s">
        <v>211</v>
      </c>
      <c r="AU465" s="264" t="s">
        <v>82</v>
      </c>
      <c r="AV465" s="14" t="s">
        <v>82</v>
      </c>
      <c r="AW465" s="14" t="s">
        <v>30</v>
      </c>
      <c r="AX465" s="14" t="s">
        <v>73</v>
      </c>
      <c r="AY465" s="264" t="s">
        <v>202</v>
      </c>
    </row>
    <row r="466" s="14" customFormat="1">
      <c r="A466" s="14"/>
      <c r="B466" s="254"/>
      <c r="C466" s="255"/>
      <c r="D466" s="245" t="s">
        <v>211</v>
      </c>
      <c r="E466" s="256" t="s">
        <v>1</v>
      </c>
      <c r="F466" s="257" t="s">
        <v>5816</v>
      </c>
      <c r="G466" s="255"/>
      <c r="H466" s="258">
        <v>0.90000000000000002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4" t="s">
        <v>211</v>
      </c>
      <c r="AU466" s="264" t="s">
        <v>82</v>
      </c>
      <c r="AV466" s="14" t="s">
        <v>82</v>
      </c>
      <c r="AW466" s="14" t="s">
        <v>30</v>
      </c>
      <c r="AX466" s="14" t="s">
        <v>73</v>
      </c>
      <c r="AY466" s="264" t="s">
        <v>202</v>
      </c>
    </row>
    <row r="467" s="14" customFormat="1">
      <c r="A467" s="14"/>
      <c r="B467" s="254"/>
      <c r="C467" s="255"/>
      <c r="D467" s="245" t="s">
        <v>211</v>
      </c>
      <c r="E467" s="256" t="s">
        <v>1</v>
      </c>
      <c r="F467" s="257" t="s">
        <v>1114</v>
      </c>
      <c r="G467" s="255"/>
      <c r="H467" s="258">
        <v>1.8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211</v>
      </c>
      <c r="AU467" s="264" t="s">
        <v>82</v>
      </c>
      <c r="AV467" s="14" t="s">
        <v>82</v>
      </c>
      <c r="AW467" s="14" t="s">
        <v>30</v>
      </c>
      <c r="AX467" s="14" t="s">
        <v>73</v>
      </c>
      <c r="AY467" s="264" t="s">
        <v>202</v>
      </c>
    </row>
    <row r="468" s="14" customFormat="1">
      <c r="A468" s="14"/>
      <c r="B468" s="254"/>
      <c r="C468" s="255"/>
      <c r="D468" s="245" t="s">
        <v>211</v>
      </c>
      <c r="E468" s="256" t="s">
        <v>1</v>
      </c>
      <c r="F468" s="257" t="s">
        <v>5817</v>
      </c>
      <c r="G468" s="255"/>
      <c r="H468" s="258">
        <v>0.80000000000000004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4" t="s">
        <v>211</v>
      </c>
      <c r="AU468" s="264" t="s">
        <v>82</v>
      </c>
      <c r="AV468" s="14" t="s">
        <v>82</v>
      </c>
      <c r="AW468" s="14" t="s">
        <v>30</v>
      </c>
      <c r="AX468" s="14" t="s">
        <v>73</v>
      </c>
      <c r="AY468" s="264" t="s">
        <v>202</v>
      </c>
    </row>
    <row r="469" s="15" customFormat="1">
      <c r="A469" s="15"/>
      <c r="B469" s="265"/>
      <c r="C469" s="266"/>
      <c r="D469" s="245" t="s">
        <v>211</v>
      </c>
      <c r="E469" s="267" t="s">
        <v>1</v>
      </c>
      <c r="F469" s="268" t="s">
        <v>222</v>
      </c>
      <c r="G469" s="266"/>
      <c r="H469" s="269">
        <v>7.0999999999999996</v>
      </c>
      <c r="I469" s="270"/>
      <c r="J469" s="266"/>
      <c r="K469" s="266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211</v>
      </c>
      <c r="AU469" s="275" t="s">
        <v>82</v>
      </c>
      <c r="AV469" s="15" t="s">
        <v>209</v>
      </c>
      <c r="AW469" s="15" t="s">
        <v>30</v>
      </c>
      <c r="AX469" s="15" t="s">
        <v>73</v>
      </c>
      <c r="AY469" s="275" t="s">
        <v>202</v>
      </c>
    </row>
    <row r="470" s="14" customFormat="1">
      <c r="A470" s="14"/>
      <c r="B470" s="254"/>
      <c r="C470" s="255"/>
      <c r="D470" s="245" t="s">
        <v>211</v>
      </c>
      <c r="E470" s="256" t="s">
        <v>1</v>
      </c>
      <c r="F470" s="257" t="s">
        <v>5818</v>
      </c>
      <c r="G470" s="255"/>
      <c r="H470" s="258">
        <v>8.1649999999999991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211</v>
      </c>
      <c r="AU470" s="264" t="s">
        <v>82</v>
      </c>
      <c r="AV470" s="14" t="s">
        <v>82</v>
      </c>
      <c r="AW470" s="14" t="s">
        <v>30</v>
      </c>
      <c r="AX470" s="14" t="s">
        <v>80</v>
      </c>
      <c r="AY470" s="264" t="s">
        <v>202</v>
      </c>
    </row>
    <row r="471" s="2" customFormat="1" ht="24.15" customHeight="1">
      <c r="A471" s="40"/>
      <c r="B471" s="41"/>
      <c r="C471" s="287" t="s">
        <v>938</v>
      </c>
      <c r="D471" s="287" t="s">
        <v>534</v>
      </c>
      <c r="E471" s="288" t="s">
        <v>926</v>
      </c>
      <c r="F471" s="289" t="s">
        <v>927</v>
      </c>
      <c r="G471" s="290" t="s">
        <v>844</v>
      </c>
      <c r="H471" s="291">
        <v>2.2999999999999998</v>
      </c>
      <c r="I471" s="292"/>
      <c r="J471" s="293">
        <f>ROUND(I471*H471,2)</f>
        <v>0</v>
      </c>
      <c r="K471" s="289" t="s">
        <v>208</v>
      </c>
      <c r="L471" s="294"/>
      <c r="M471" s="295" t="s">
        <v>1</v>
      </c>
      <c r="N471" s="296" t="s">
        <v>38</v>
      </c>
      <c r="O471" s="93"/>
      <c r="P471" s="239">
        <f>O471*H471</f>
        <v>0</v>
      </c>
      <c r="Q471" s="239">
        <v>0.00020000000000000001</v>
      </c>
      <c r="R471" s="239">
        <f>Q471*H471</f>
        <v>0.00045999999999999996</v>
      </c>
      <c r="S471" s="239">
        <v>0</v>
      </c>
      <c r="T471" s="24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1" t="s">
        <v>270</v>
      </c>
      <c r="AT471" s="241" t="s">
        <v>534</v>
      </c>
      <c r="AU471" s="241" t="s">
        <v>82</v>
      </c>
      <c r="AY471" s="19" t="s">
        <v>202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80</v>
      </c>
      <c r="BK471" s="242">
        <f>ROUND(I471*H471,2)</f>
        <v>0</v>
      </c>
      <c r="BL471" s="19" t="s">
        <v>209</v>
      </c>
      <c r="BM471" s="241" t="s">
        <v>5819</v>
      </c>
    </row>
    <row r="472" s="13" customFormat="1">
      <c r="A472" s="13"/>
      <c r="B472" s="243"/>
      <c r="C472" s="244"/>
      <c r="D472" s="245" t="s">
        <v>211</v>
      </c>
      <c r="E472" s="246" t="s">
        <v>1</v>
      </c>
      <c r="F472" s="247" t="s">
        <v>5820</v>
      </c>
      <c r="G472" s="244"/>
      <c r="H472" s="246" t="s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211</v>
      </c>
      <c r="AU472" s="253" t="s">
        <v>82</v>
      </c>
      <c r="AV472" s="13" t="s">
        <v>80</v>
      </c>
      <c r="AW472" s="13" t="s">
        <v>30</v>
      </c>
      <c r="AX472" s="13" t="s">
        <v>73</v>
      </c>
      <c r="AY472" s="253" t="s">
        <v>202</v>
      </c>
    </row>
    <row r="473" s="14" customFormat="1">
      <c r="A473" s="14"/>
      <c r="B473" s="254"/>
      <c r="C473" s="255"/>
      <c r="D473" s="245" t="s">
        <v>211</v>
      </c>
      <c r="E473" s="256" t="s">
        <v>1</v>
      </c>
      <c r="F473" s="257" t="s">
        <v>5821</v>
      </c>
      <c r="G473" s="255"/>
      <c r="H473" s="258">
        <v>1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4" t="s">
        <v>211</v>
      </c>
      <c r="AU473" s="264" t="s">
        <v>82</v>
      </c>
      <c r="AV473" s="14" t="s">
        <v>82</v>
      </c>
      <c r="AW473" s="14" t="s">
        <v>30</v>
      </c>
      <c r="AX473" s="14" t="s">
        <v>73</v>
      </c>
      <c r="AY473" s="264" t="s">
        <v>202</v>
      </c>
    </row>
    <row r="474" s="14" customFormat="1">
      <c r="A474" s="14"/>
      <c r="B474" s="254"/>
      <c r="C474" s="255"/>
      <c r="D474" s="245" t="s">
        <v>211</v>
      </c>
      <c r="E474" s="256" t="s">
        <v>1</v>
      </c>
      <c r="F474" s="257" t="s">
        <v>5821</v>
      </c>
      <c r="G474" s="255"/>
      <c r="H474" s="258">
        <v>1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4" t="s">
        <v>211</v>
      </c>
      <c r="AU474" s="264" t="s">
        <v>82</v>
      </c>
      <c r="AV474" s="14" t="s">
        <v>82</v>
      </c>
      <c r="AW474" s="14" t="s">
        <v>30</v>
      </c>
      <c r="AX474" s="14" t="s">
        <v>73</v>
      </c>
      <c r="AY474" s="264" t="s">
        <v>202</v>
      </c>
    </row>
    <row r="475" s="15" customFormat="1">
      <c r="A475" s="15"/>
      <c r="B475" s="265"/>
      <c r="C475" s="266"/>
      <c r="D475" s="245" t="s">
        <v>211</v>
      </c>
      <c r="E475" s="267" t="s">
        <v>1</v>
      </c>
      <c r="F475" s="268" t="s">
        <v>222</v>
      </c>
      <c r="G475" s="266"/>
      <c r="H475" s="269">
        <v>2</v>
      </c>
      <c r="I475" s="270"/>
      <c r="J475" s="266"/>
      <c r="K475" s="266"/>
      <c r="L475" s="271"/>
      <c r="M475" s="272"/>
      <c r="N475" s="273"/>
      <c r="O475" s="273"/>
      <c r="P475" s="273"/>
      <c r="Q475" s="273"/>
      <c r="R475" s="273"/>
      <c r="S475" s="273"/>
      <c r="T475" s="27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5" t="s">
        <v>211</v>
      </c>
      <c r="AU475" s="275" t="s">
        <v>82</v>
      </c>
      <c r="AV475" s="15" t="s">
        <v>209</v>
      </c>
      <c r="AW475" s="15" t="s">
        <v>30</v>
      </c>
      <c r="AX475" s="15" t="s">
        <v>73</v>
      </c>
      <c r="AY475" s="275" t="s">
        <v>202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5822</v>
      </c>
      <c r="G476" s="255"/>
      <c r="H476" s="258">
        <v>2.2999999999999998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4.15" customHeight="1">
      <c r="A477" s="40"/>
      <c r="B477" s="41"/>
      <c r="C477" s="230" t="s">
        <v>950</v>
      </c>
      <c r="D477" s="230" t="s">
        <v>204</v>
      </c>
      <c r="E477" s="231" t="s">
        <v>5769</v>
      </c>
      <c r="F477" s="232" t="s">
        <v>5770</v>
      </c>
      <c r="G477" s="233" t="s">
        <v>844</v>
      </c>
      <c r="H477" s="234">
        <v>32.960000000000001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209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209</v>
      </c>
      <c r="BM477" s="241" t="s">
        <v>5823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5824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4" customFormat="1">
      <c r="A479" s="14"/>
      <c r="B479" s="254"/>
      <c r="C479" s="255"/>
      <c r="D479" s="245" t="s">
        <v>211</v>
      </c>
      <c r="E479" s="256" t="s">
        <v>1</v>
      </c>
      <c r="F479" s="257" t="s">
        <v>5762</v>
      </c>
      <c r="G479" s="255"/>
      <c r="H479" s="258">
        <v>3.5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211</v>
      </c>
      <c r="AU479" s="264" t="s">
        <v>82</v>
      </c>
      <c r="AV479" s="14" t="s">
        <v>82</v>
      </c>
      <c r="AW479" s="14" t="s">
        <v>30</v>
      </c>
      <c r="AX479" s="14" t="s">
        <v>73</v>
      </c>
      <c r="AY479" s="264" t="s">
        <v>202</v>
      </c>
    </row>
    <row r="480" s="14" customFormat="1">
      <c r="A480" s="14"/>
      <c r="B480" s="254"/>
      <c r="C480" s="255"/>
      <c r="D480" s="245" t="s">
        <v>211</v>
      </c>
      <c r="E480" s="256" t="s">
        <v>1</v>
      </c>
      <c r="F480" s="257" t="s">
        <v>5763</v>
      </c>
      <c r="G480" s="255"/>
      <c r="H480" s="258">
        <v>4.8399999999999999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211</v>
      </c>
      <c r="AU480" s="264" t="s">
        <v>82</v>
      </c>
      <c r="AV480" s="14" t="s">
        <v>82</v>
      </c>
      <c r="AW480" s="14" t="s">
        <v>30</v>
      </c>
      <c r="AX480" s="14" t="s">
        <v>73</v>
      </c>
      <c r="AY480" s="264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5763</v>
      </c>
      <c r="G481" s="255"/>
      <c r="H481" s="258">
        <v>4.8399999999999999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4" customFormat="1">
      <c r="A482" s="14"/>
      <c r="B482" s="254"/>
      <c r="C482" s="255"/>
      <c r="D482" s="245" t="s">
        <v>211</v>
      </c>
      <c r="E482" s="256" t="s">
        <v>1</v>
      </c>
      <c r="F482" s="257" t="s">
        <v>5763</v>
      </c>
      <c r="G482" s="255"/>
      <c r="H482" s="258">
        <v>4.8399999999999999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211</v>
      </c>
      <c r="AU482" s="264" t="s">
        <v>82</v>
      </c>
      <c r="AV482" s="14" t="s">
        <v>82</v>
      </c>
      <c r="AW482" s="14" t="s">
        <v>30</v>
      </c>
      <c r="AX482" s="14" t="s">
        <v>73</v>
      </c>
      <c r="AY482" s="264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5762</v>
      </c>
      <c r="G483" s="255"/>
      <c r="H483" s="258">
        <v>3.5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4" customFormat="1">
      <c r="A484" s="14"/>
      <c r="B484" s="254"/>
      <c r="C484" s="255"/>
      <c r="D484" s="245" t="s">
        <v>211</v>
      </c>
      <c r="E484" s="256" t="s">
        <v>1</v>
      </c>
      <c r="F484" s="257" t="s">
        <v>5764</v>
      </c>
      <c r="G484" s="255"/>
      <c r="H484" s="258">
        <v>6.7000000000000002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211</v>
      </c>
      <c r="AU484" s="264" t="s">
        <v>82</v>
      </c>
      <c r="AV484" s="14" t="s">
        <v>82</v>
      </c>
      <c r="AW484" s="14" t="s">
        <v>30</v>
      </c>
      <c r="AX484" s="14" t="s">
        <v>73</v>
      </c>
      <c r="AY484" s="264" t="s">
        <v>202</v>
      </c>
    </row>
    <row r="485" s="14" customFormat="1">
      <c r="A485" s="14"/>
      <c r="B485" s="254"/>
      <c r="C485" s="255"/>
      <c r="D485" s="245" t="s">
        <v>211</v>
      </c>
      <c r="E485" s="256" t="s">
        <v>1</v>
      </c>
      <c r="F485" s="257" t="s">
        <v>5825</v>
      </c>
      <c r="G485" s="255"/>
      <c r="H485" s="258">
        <v>4.7400000000000002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211</v>
      </c>
      <c r="AU485" s="264" t="s">
        <v>82</v>
      </c>
      <c r="AV485" s="14" t="s">
        <v>82</v>
      </c>
      <c r="AW485" s="14" t="s">
        <v>30</v>
      </c>
      <c r="AX485" s="14" t="s">
        <v>73</v>
      </c>
      <c r="AY485" s="264" t="s">
        <v>202</v>
      </c>
    </row>
    <row r="486" s="15" customFormat="1">
      <c r="A486" s="15"/>
      <c r="B486" s="265"/>
      <c r="C486" s="266"/>
      <c r="D486" s="245" t="s">
        <v>211</v>
      </c>
      <c r="E486" s="267" t="s">
        <v>1</v>
      </c>
      <c r="F486" s="268" t="s">
        <v>222</v>
      </c>
      <c r="G486" s="266"/>
      <c r="H486" s="269">
        <v>32.960000000000001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5" t="s">
        <v>211</v>
      </c>
      <c r="AU486" s="275" t="s">
        <v>82</v>
      </c>
      <c r="AV486" s="15" t="s">
        <v>209</v>
      </c>
      <c r="AW486" s="15" t="s">
        <v>30</v>
      </c>
      <c r="AX486" s="15" t="s">
        <v>80</v>
      </c>
      <c r="AY486" s="275" t="s">
        <v>202</v>
      </c>
    </row>
    <row r="487" s="2" customFormat="1" ht="24.15" customHeight="1">
      <c r="A487" s="40"/>
      <c r="B487" s="41"/>
      <c r="C487" s="287" t="s">
        <v>956</v>
      </c>
      <c r="D487" s="287" t="s">
        <v>534</v>
      </c>
      <c r="E487" s="288" t="s">
        <v>900</v>
      </c>
      <c r="F487" s="289" t="s">
        <v>901</v>
      </c>
      <c r="G487" s="290" t="s">
        <v>844</v>
      </c>
      <c r="H487" s="291">
        <v>37.904000000000003</v>
      </c>
      <c r="I487" s="292"/>
      <c r="J487" s="293">
        <f>ROUND(I487*H487,2)</f>
        <v>0</v>
      </c>
      <c r="K487" s="289" t="s">
        <v>208</v>
      </c>
      <c r="L487" s="294"/>
      <c r="M487" s="295" t="s">
        <v>1</v>
      </c>
      <c r="N487" s="296" t="s">
        <v>38</v>
      </c>
      <c r="O487" s="93"/>
      <c r="P487" s="239">
        <f>O487*H487</f>
        <v>0</v>
      </c>
      <c r="Q487" s="239">
        <v>4.0000000000000003E-05</v>
      </c>
      <c r="R487" s="239">
        <f>Q487*H487</f>
        <v>0.0015161600000000003</v>
      </c>
      <c r="S487" s="239">
        <v>0</v>
      </c>
      <c r="T487" s="24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1" t="s">
        <v>270</v>
      </c>
      <c r="AT487" s="241" t="s">
        <v>534</v>
      </c>
      <c r="AU487" s="241" t="s">
        <v>82</v>
      </c>
      <c r="AY487" s="19" t="s">
        <v>202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80</v>
      </c>
      <c r="BK487" s="242">
        <f>ROUND(I487*H487,2)</f>
        <v>0</v>
      </c>
      <c r="BL487" s="19" t="s">
        <v>209</v>
      </c>
      <c r="BM487" s="241" t="s">
        <v>5826</v>
      </c>
    </row>
    <row r="488" s="14" customFormat="1">
      <c r="A488" s="14"/>
      <c r="B488" s="254"/>
      <c r="C488" s="255"/>
      <c r="D488" s="245" t="s">
        <v>211</v>
      </c>
      <c r="E488" s="256" t="s">
        <v>1</v>
      </c>
      <c r="F488" s="257" t="s">
        <v>5827</v>
      </c>
      <c r="G488" s="255"/>
      <c r="H488" s="258">
        <v>37.904000000000003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211</v>
      </c>
      <c r="AU488" s="264" t="s">
        <v>82</v>
      </c>
      <c r="AV488" s="14" t="s">
        <v>82</v>
      </c>
      <c r="AW488" s="14" t="s">
        <v>30</v>
      </c>
      <c r="AX488" s="14" t="s">
        <v>80</v>
      </c>
      <c r="AY488" s="264" t="s">
        <v>202</v>
      </c>
    </row>
    <row r="489" s="2" customFormat="1" ht="24.15" customHeight="1">
      <c r="A489" s="40"/>
      <c r="B489" s="41"/>
      <c r="C489" s="230" t="s">
        <v>968</v>
      </c>
      <c r="D489" s="230" t="s">
        <v>204</v>
      </c>
      <c r="E489" s="231" t="s">
        <v>5828</v>
      </c>
      <c r="F489" s="232" t="s">
        <v>5829</v>
      </c>
      <c r="G489" s="233" t="s">
        <v>254</v>
      </c>
      <c r="H489" s="234">
        <v>130.31399999999999</v>
      </c>
      <c r="I489" s="235"/>
      <c r="J489" s="236">
        <f>ROUND(I489*H489,2)</f>
        <v>0</v>
      </c>
      <c r="K489" s="232" t="s">
        <v>208</v>
      </c>
      <c r="L489" s="46"/>
      <c r="M489" s="237" t="s">
        <v>1</v>
      </c>
      <c r="N489" s="238" t="s">
        <v>38</v>
      </c>
      <c r="O489" s="93"/>
      <c r="P489" s="239">
        <f>O489*H489</f>
        <v>0</v>
      </c>
      <c r="Q489" s="239">
        <v>0.00022000000000000001</v>
      </c>
      <c r="R489" s="239">
        <f>Q489*H489</f>
        <v>0.02866908</v>
      </c>
      <c r="S489" s="239">
        <v>0</v>
      </c>
      <c r="T489" s="24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1" t="s">
        <v>209</v>
      </c>
      <c r="AT489" s="241" t="s">
        <v>204</v>
      </c>
      <c r="AU489" s="241" t="s">
        <v>82</v>
      </c>
      <c r="AY489" s="19" t="s">
        <v>202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9" t="s">
        <v>80</v>
      </c>
      <c r="BK489" s="242">
        <f>ROUND(I489*H489,2)</f>
        <v>0</v>
      </c>
      <c r="BL489" s="19" t="s">
        <v>209</v>
      </c>
      <c r="BM489" s="241" t="s">
        <v>5830</v>
      </c>
    </row>
    <row r="490" s="14" customFormat="1">
      <c r="A490" s="14"/>
      <c r="B490" s="254"/>
      <c r="C490" s="255"/>
      <c r="D490" s="245" t="s">
        <v>211</v>
      </c>
      <c r="E490" s="256" t="s">
        <v>1</v>
      </c>
      <c r="F490" s="257" t="s">
        <v>5831</v>
      </c>
      <c r="G490" s="255"/>
      <c r="H490" s="258">
        <v>130.31399999999999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211</v>
      </c>
      <c r="AU490" s="264" t="s">
        <v>82</v>
      </c>
      <c r="AV490" s="14" t="s">
        <v>82</v>
      </c>
      <c r="AW490" s="14" t="s">
        <v>30</v>
      </c>
      <c r="AX490" s="14" t="s">
        <v>73</v>
      </c>
      <c r="AY490" s="264" t="s">
        <v>202</v>
      </c>
    </row>
    <row r="491" s="15" customFormat="1">
      <c r="A491" s="15"/>
      <c r="B491" s="265"/>
      <c r="C491" s="266"/>
      <c r="D491" s="245" t="s">
        <v>211</v>
      </c>
      <c r="E491" s="267" t="s">
        <v>1</v>
      </c>
      <c r="F491" s="268" t="s">
        <v>222</v>
      </c>
      <c r="G491" s="266"/>
      <c r="H491" s="269">
        <v>130.31399999999999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211</v>
      </c>
      <c r="AU491" s="275" t="s">
        <v>82</v>
      </c>
      <c r="AV491" s="15" t="s">
        <v>209</v>
      </c>
      <c r="AW491" s="15" t="s">
        <v>30</v>
      </c>
      <c r="AX491" s="15" t="s">
        <v>80</v>
      </c>
      <c r="AY491" s="275" t="s">
        <v>202</v>
      </c>
    </row>
    <row r="492" s="2" customFormat="1" ht="24.15" customHeight="1">
      <c r="A492" s="40"/>
      <c r="B492" s="41"/>
      <c r="C492" s="230" t="s">
        <v>972</v>
      </c>
      <c r="D492" s="230" t="s">
        <v>204</v>
      </c>
      <c r="E492" s="231" t="s">
        <v>3082</v>
      </c>
      <c r="F492" s="232" t="s">
        <v>3083</v>
      </c>
      <c r="G492" s="233" t="s">
        <v>254</v>
      </c>
      <c r="H492" s="234">
        <v>130.31399999999999</v>
      </c>
      <c r="I492" s="235"/>
      <c r="J492" s="236">
        <f>ROUND(I492*H492,2)</f>
        <v>0</v>
      </c>
      <c r="K492" s="232" t="s">
        <v>208</v>
      </c>
      <c r="L492" s="46"/>
      <c r="M492" s="237" t="s">
        <v>1</v>
      </c>
      <c r="N492" s="238" t="s">
        <v>38</v>
      </c>
      <c r="O492" s="93"/>
      <c r="P492" s="239">
        <f>O492*H492</f>
        <v>0</v>
      </c>
      <c r="Q492" s="239">
        <v>0.023099999999999999</v>
      </c>
      <c r="R492" s="239">
        <f>Q492*H492</f>
        <v>3.0102533999999999</v>
      </c>
      <c r="S492" s="239">
        <v>0</v>
      </c>
      <c r="T492" s="24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1" t="s">
        <v>209</v>
      </c>
      <c r="AT492" s="241" t="s">
        <v>204</v>
      </c>
      <c r="AU492" s="241" t="s">
        <v>82</v>
      </c>
      <c r="AY492" s="19" t="s">
        <v>202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80</v>
      </c>
      <c r="BK492" s="242">
        <f>ROUND(I492*H492,2)</f>
        <v>0</v>
      </c>
      <c r="BL492" s="19" t="s">
        <v>209</v>
      </c>
      <c r="BM492" s="241" t="s">
        <v>5832</v>
      </c>
    </row>
    <row r="493" s="14" customFormat="1">
      <c r="A493" s="14"/>
      <c r="B493" s="254"/>
      <c r="C493" s="255"/>
      <c r="D493" s="245" t="s">
        <v>211</v>
      </c>
      <c r="E493" s="256" t="s">
        <v>1</v>
      </c>
      <c r="F493" s="257" t="s">
        <v>5833</v>
      </c>
      <c r="G493" s="255"/>
      <c r="H493" s="258">
        <v>130.31399999999999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4" t="s">
        <v>211</v>
      </c>
      <c r="AU493" s="264" t="s">
        <v>82</v>
      </c>
      <c r="AV493" s="14" t="s">
        <v>82</v>
      </c>
      <c r="AW493" s="14" t="s">
        <v>30</v>
      </c>
      <c r="AX493" s="14" t="s">
        <v>73</v>
      </c>
      <c r="AY493" s="264" t="s">
        <v>202</v>
      </c>
    </row>
    <row r="494" s="15" customFormat="1">
      <c r="A494" s="15"/>
      <c r="B494" s="265"/>
      <c r="C494" s="266"/>
      <c r="D494" s="245" t="s">
        <v>211</v>
      </c>
      <c r="E494" s="267" t="s">
        <v>1</v>
      </c>
      <c r="F494" s="268" t="s">
        <v>222</v>
      </c>
      <c r="G494" s="266"/>
      <c r="H494" s="269">
        <v>130.31399999999999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211</v>
      </c>
      <c r="AU494" s="275" t="s">
        <v>82</v>
      </c>
      <c r="AV494" s="15" t="s">
        <v>209</v>
      </c>
      <c r="AW494" s="15" t="s">
        <v>30</v>
      </c>
      <c r="AX494" s="15" t="s">
        <v>80</v>
      </c>
      <c r="AY494" s="275" t="s">
        <v>202</v>
      </c>
    </row>
    <row r="495" s="2" customFormat="1" ht="24.15" customHeight="1">
      <c r="A495" s="40"/>
      <c r="B495" s="41"/>
      <c r="C495" s="230" t="s">
        <v>977</v>
      </c>
      <c r="D495" s="230" t="s">
        <v>204</v>
      </c>
      <c r="E495" s="231" t="s">
        <v>3085</v>
      </c>
      <c r="F495" s="232" t="s">
        <v>3086</v>
      </c>
      <c r="G495" s="233" t="s">
        <v>254</v>
      </c>
      <c r="H495" s="234">
        <v>130.31399999999999</v>
      </c>
      <c r="I495" s="235"/>
      <c r="J495" s="236">
        <f>ROUND(I495*H495,2)</f>
        <v>0</v>
      </c>
      <c r="K495" s="232" t="s">
        <v>208</v>
      </c>
      <c r="L495" s="46"/>
      <c r="M495" s="237" t="s">
        <v>1</v>
      </c>
      <c r="N495" s="238" t="s">
        <v>38</v>
      </c>
      <c r="O495" s="93"/>
      <c r="P495" s="239">
        <f>O495*H495</f>
        <v>0</v>
      </c>
      <c r="Q495" s="239">
        <v>0.0079000000000000008</v>
      </c>
      <c r="R495" s="239">
        <f>Q495*H495</f>
        <v>1.0294806000000001</v>
      </c>
      <c r="S495" s="239">
        <v>0</v>
      </c>
      <c r="T495" s="240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1" t="s">
        <v>209</v>
      </c>
      <c r="AT495" s="241" t="s">
        <v>204</v>
      </c>
      <c r="AU495" s="241" t="s">
        <v>82</v>
      </c>
      <c r="AY495" s="19" t="s">
        <v>202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9" t="s">
        <v>80</v>
      </c>
      <c r="BK495" s="242">
        <f>ROUND(I495*H495,2)</f>
        <v>0</v>
      </c>
      <c r="BL495" s="19" t="s">
        <v>209</v>
      </c>
      <c r="BM495" s="241" t="s">
        <v>5834</v>
      </c>
    </row>
    <row r="496" s="2" customFormat="1" ht="24.15" customHeight="1">
      <c r="A496" s="40"/>
      <c r="B496" s="41"/>
      <c r="C496" s="230" t="s">
        <v>981</v>
      </c>
      <c r="D496" s="230" t="s">
        <v>204</v>
      </c>
      <c r="E496" s="231" t="s">
        <v>5835</v>
      </c>
      <c r="F496" s="232" t="s">
        <v>5836</v>
      </c>
      <c r="G496" s="233" t="s">
        <v>254</v>
      </c>
      <c r="H496" s="234">
        <v>38.374000000000002</v>
      </c>
      <c r="I496" s="235"/>
      <c r="J496" s="236">
        <f>ROUND(I496*H496,2)</f>
        <v>0</v>
      </c>
      <c r="K496" s="232" t="s">
        <v>208</v>
      </c>
      <c r="L496" s="46"/>
      <c r="M496" s="237" t="s">
        <v>1</v>
      </c>
      <c r="N496" s="238" t="s">
        <v>38</v>
      </c>
      <c r="O496" s="93"/>
      <c r="P496" s="239">
        <f>O496*H496</f>
        <v>0</v>
      </c>
      <c r="Q496" s="239">
        <v>0.0033</v>
      </c>
      <c r="R496" s="239">
        <f>Q496*H496</f>
        <v>0.1266342</v>
      </c>
      <c r="S496" s="239">
        <v>0</v>
      </c>
      <c r="T496" s="240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1" t="s">
        <v>209</v>
      </c>
      <c r="AT496" s="241" t="s">
        <v>204</v>
      </c>
      <c r="AU496" s="241" t="s">
        <v>82</v>
      </c>
      <c r="AY496" s="19" t="s">
        <v>202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9" t="s">
        <v>80</v>
      </c>
      <c r="BK496" s="242">
        <f>ROUND(I496*H496,2)</f>
        <v>0</v>
      </c>
      <c r="BL496" s="19" t="s">
        <v>209</v>
      </c>
      <c r="BM496" s="241" t="s">
        <v>5837</v>
      </c>
    </row>
    <row r="497" s="14" customFormat="1">
      <c r="A497" s="14"/>
      <c r="B497" s="254"/>
      <c r="C497" s="255"/>
      <c r="D497" s="245" t="s">
        <v>211</v>
      </c>
      <c r="E497" s="256" t="s">
        <v>1</v>
      </c>
      <c r="F497" s="257" t="s">
        <v>5838</v>
      </c>
      <c r="G497" s="255"/>
      <c r="H497" s="258">
        <v>130.31399999999999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211</v>
      </c>
      <c r="AU497" s="264" t="s">
        <v>82</v>
      </c>
      <c r="AV497" s="14" t="s">
        <v>82</v>
      </c>
      <c r="AW497" s="14" t="s">
        <v>30</v>
      </c>
      <c r="AX497" s="14" t="s">
        <v>73</v>
      </c>
      <c r="AY497" s="264" t="s">
        <v>202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5839</v>
      </c>
      <c r="G498" s="255"/>
      <c r="H498" s="258">
        <v>-91.939999999999998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73</v>
      </c>
      <c r="AY498" s="264" t="s">
        <v>202</v>
      </c>
    </row>
    <row r="499" s="15" customFormat="1">
      <c r="A499" s="15"/>
      <c r="B499" s="265"/>
      <c r="C499" s="266"/>
      <c r="D499" s="245" t="s">
        <v>211</v>
      </c>
      <c r="E499" s="267" t="s">
        <v>1</v>
      </c>
      <c r="F499" s="268" t="s">
        <v>222</v>
      </c>
      <c r="G499" s="266"/>
      <c r="H499" s="269">
        <v>38.373999999999995</v>
      </c>
      <c r="I499" s="270"/>
      <c r="J499" s="266"/>
      <c r="K499" s="266"/>
      <c r="L499" s="271"/>
      <c r="M499" s="272"/>
      <c r="N499" s="273"/>
      <c r="O499" s="273"/>
      <c r="P499" s="273"/>
      <c r="Q499" s="273"/>
      <c r="R499" s="273"/>
      <c r="S499" s="273"/>
      <c r="T499" s="27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5" t="s">
        <v>211</v>
      </c>
      <c r="AU499" s="275" t="s">
        <v>82</v>
      </c>
      <c r="AV499" s="15" t="s">
        <v>209</v>
      </c>
      <c r="AW499" s="15" t="s">
        <v>30</v>
      </c>
      <c r="AX499" s="15" t="s">
        <v>80</v>
      </c>
      <c r="AY499" s="275" t="s">
        <v>202</v>
      </c>
    </row>
    <row r="500" s="2" customFormat="1" ht="21.75" customHeight="1">
      <c r="A500" s="40"/>
      <c r="B500" s="41"/>
      <c r="C500" s="230" t="s">
        <v>986</v>
      </c>
      <c r="D500" s="230" t="s">
        <v>204</v>
      </c>
      <c r="E500" s="231" t="s">
        <v>5840</v>
      </c>
      <c r="F500" s="232" t="s">
        <v>5841</v>
      </c>
      <c r="G500" s="233" t="s">
        <v>254</v>
      </c>
      <c r="H500" s="234">
        <v>14.805999999999999</v>
      </c>
      <c r="I500" s="235"/>
      <c r="J500" s="236">
        <f>ROUND(I500*H500,2)</f>
        <v>0</v>
      </c>
      <c r="K500" s="232" t="s">
        <v>208</v>
      </c>
      <c r="L500" s="46"/>
      <c r="M500" s="237" t="s">
        <v>1</v>
      </c>
      <c r="N500" s="238" t="s">
        <v>38</v>
      </c>
      <c r="O500" s="93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1" t="s">
        <v>209</v>
      </c>
      <c r="AT500" s="241" t="s">
        <v>204</v>
      </c>
      <c r="AU500" s="241" t="s">
        <v>82</v>
      </c>
      <c r="AY500" s="19" t="s">
        <v>202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9" t="s">
        <v>80</v>
      </c>
      <c r="BK500" s="242">
        <f>ROUND(I500*H500,2)</f>
        <v>0</v>
      </c>
      <c r="BL500" s="19" t="s">
        <v>209</v>
      </c>
      <c r="BM500" s="241" t="s">
        <v>5842</v>
      </c>
    </row>
    <row r="501" s="14" customFormat="1">
      <c r="A501" s="14"/>
      <c r="B501" s="254"/>
      <c r="C501" s="255"/>
      <c r="D501" s="245" t="s">
        <v>211</v>
      </c>
      <c r="E501" s="256" t="s">
        <v>1</v>
      </c>
      <c r="F501" s="257" t="s">
        <v>5791</v>
      </c>
      <c r="G501" s="255"/>
      <c r="H501" s="258">
        <v>14.805999999999999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211</v>
      </c>
      <c r="AU501" s="264" t="s">
        <v>82</v>
      </c>
      <c r="AV501" s="14" t="s">
        <v>82</v>
      </c>
      <c r="AW501" s="14" t="s">
        <v>30</v>
      </c>
      <c r="AX501" s="14" t="s">
        <v>73</v>
      </c>
      <c r="AY501" s="264" t="s">
        <v>202</v>
      </c>
    </row>
    <row r="502" s="15" customFormat="1">
      <c r="A502" s="15"/>
      <c r="B502" s="265"/>
      <c r="C502" s="266"/>
      <c r="D502" s="245" t="s">
        <v>211</v>
      </c>
      <c r="E502" s="267" t="s">
        <v>1</v>
      </c>
      <c r="F502" s="268" t="s">
        <v>222</v>
      </c>
      <c r="G502" s="266"/>
      <c r="H502" s="269">
        <v>14.805999999999999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5" t="s">
        <v>211</v>
      </c>
      <c r="AU502" s="275" t="s">
        <v>82</v>
      </c>
      <c r="AV502" s="15" t="s">
        <v>209</v>
      </c>
      <c r="AW502" s="15" t="s">
        <v>30</v>
      </c>
      <c r="AX502" s="15" t="s">
        <v>80</v>
      </c>
      <c r="AY502" s="275" t="s">
        <v>202</v>
      </c>
    </row>
    <row r="503" s="2" customFormat="1">
      <c r="A503" s="40"/>
      <c r="B503" s="41"/>
      <c r="C503" s="42"/>
      <c r="D503" s="245" t="s">
        <v>5612</v>
      </c>
      <c r="E503" s="42"/>
      <c r="F503" s="330" t="s">
        <v>5613</v>
      </c>
      <c r="G503" s="42"/>
      <c r="H503" s="42"/>
      <c r="I503" s="42"/>
      <c r="J503" s="42"/>
      <c r="K503" s="42"/>
      <c r="L503" s="46"/>
      <c r="M503" s="299"/>
      <c r="N503" s="300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U503" s="19" t="s">
        <v>82</v>
      </c>
    </row>
    <row r="504" s="12" customFormat="1" ht="22.8" customHeight="1">
      <c r="A504" s="12"/>
      <c r="B504" s="214"/>
      <c r="C504" s="215"/>
      <c r="D504" s="216" t="s">
        <v>72</v>
      </c>
      <c r="E504" s="228" t="s">
        <v>274</v>
      </c>
      <c r="F504" s="228" t="s">
        <v>1088</v>
      </c>
      <c r="G504" s="215"/>
      <c r="H504" s="215"/>
      <c r="I504" s="218"/>
      <c r="J504" s="229">
        <f>BK504</f>
        <v>0</v>
      </c>
      <c r="K504" s="215"/>
      <c r="L504" s="220"/>
      <c r="M504" s="221"/>
      <c r="N504" s="222"/>
      <c r="O504" s="222"/>
      <c r="P504" s="223">
        <f>SUM(P505:P552)</f>
        <v>0</v>
      </c>
      <c r="Q504" s="222"/>
      <c r="R504" s="223">
        <f>SUM(R505:R552)</f>
        <v>3.4305277039999997</v>
      </c>
      <c r="S504" s="222"/>
      <c r="T504" s="224">
        <f>SUM(T505:T552)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25" t="s">
        <v>80</v>
      </c>
      <c r="AT504" s="226" t="s">
        <v>72</v>
      </c>
      <c r="AU504" s="226" t="s">
        <v>80</v>
      </c>
      <c r="AY504" s="225" t="s">
        <v>202</v>
      </c>
      <c r="BK504" s="227">
        <f>SUM(BK505:BK552)</f>
        <v>0</v>
      </c>
    </row>
    <row r="505" s="2" customFormat="1" ht="33" customHeight="1">
      <c r="A505" s="40"/>
      <c r="B505" s="41"/>
      <c r="C505" s="230" t="s">
        <v>989</v>
      </c>
      <c r="D505" s="230" t="s">
        <v>204</v>
      </c>
      <c r="E505" s="231" t="s">
        <v>5843</v>
      </c>
      <c r="F505" s="232" t="s">
        <v>5844</v>
      </c>
      <c r="G505" s="233" t="s">
        <v>844</v>
      </c>
      <c r="H505" s="234">
        <v>6.2300000000000004</v>
      </c>
      <c r="I505" s="235"/>
      <c r="J505" s="236">
        <f>ROUND(I505*H505,2)</f>
        <v>0</v>
      </c>
      <c r="K505" s="232" t="s">
        <v>208</v>
      </c>
      <c r="L505" s="46"/>
      <c r="M505" s="237" t="s">
        <v>1</v>
      </c>
      <c r="N505" s="238" t="s">
        <v>38</v>
      </c>
      <c r="O505" s="93"/>
      <c r="P505" s="239">
        <f>O505*H505</f>
        <v>0</v>
      </c>
      <c r="Q505" s="239">
        <v>0.12949959999999999</v>
      </c>
      <c r="R505" s="239">
        <f>Q505*H505</f>
        <v>0.80678250799999995</v>
      </c>
      <c r="S505" s="239">
        <v>0</v>
      </c>
      <c r="T505" s="24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1" t="s">
        <v>209</v>
      </c>
      <c r="AT505" s="241" t="s">
        <v>204</v>
      </c>
      <c r="AU505" s="241" t="s">
        <v>82</v>
      </c>
      <c r="AY505" s="19" t="s">
        <v>202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9" t="s">
        <v>80</v>
      </c>
      <c r="BK505" s="242">
        <f>ROUND(I505*H505,2)</f>
        <v>0</v>
      </c>
      <c r="BL505" s="19" t="s">
        <v>209</v>
      </c>
      <c r="BM505" s="241" t="s">
        <v>5845</v>
      </c>
    </row>
    <row r="506" s="14" customFormat="1">
      <c r="A506" s="14"/>
      <c r="B506" s="254"/>
      <c r="C506" s="255"/>
      <c r="D506" s="245" t="s">
        <v>211</v>
      </c>
      <c r="E506" s="256" t="s">
        <v>1</v>
      </c>
      <c r="F506" s="257" t="s">
        <v>5846</v>
      </c>
      <c r="G506" s="255"/>
      <c r="H506" s="258">
        <v>6.2300000000000004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211</v>
      </c>
      <c r="AU506" s="264" t="s">
        <v>82</v>
      </c>
      <c r="AV506" s="14" t="s">
        <v>82</v>
      </c>
      <c r="AW506" s="14" t="s">
        <v>30</v>
      </c>
      <c r="AX506" s="14" t="s">
        <v>73</v>
      </c>
      <c r="AY506" s="264" t="s">
        <v>202</v>
      </c>
    </row>
    <row r="507" s="15" customFormat="1">
      <c r="A507" s="15"/>
      <c r="B507" s="265"/>
      <c r="C507" s="266"/>
      <c r="D507" s="245" t="s">
        <v>211</v>
      </c>
      <c r="E507" s="267" t="s">
        <v>1</v>
      </c>
      <c r="F507" s="268" t="s">
        <v>222</v>
      </c>
      <c r="G507" s="266"/>
      <c r="H507" s="269">
        <v>6.2300000000000004</v>
      </c>
      <c r="I507" s="270"/>
      <c r="J507" s="266"/>
      <c r="K507" s="266"/>
      <c r="L507" s="271"/>
      <c r="M507" s="272"/>
      <c r="N507" s="273"/>
      <c r="O507" s="273"/>
      <c r="P507" s="273"/>
      <c r="Q507" s="273"/>
      <c r="R507" s="273"/>
      <c r="S507" s="273"/>
      <c r="T507" s="27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5" t="s">
        <v>211</v>
      </c>
      <c r="AU507" s="275" t="s">
        <v>82</v>
      </c>
      <c r="AV507" s="15" t="s">
        <v>209</v>
      </c>
      <c r="AW507" s="15" t="s">
        <v>30</v>
      </c>
      <c r="AX507" s="15" t="s">
        <v>80</v>
      </c>
      <c r="AY507" s="275" t="s">
        <v>202</v>
      </c>
    </row>
    <row r="508" s="2" customFormat="1" ht="16.5" customHeight="1">
      <c r="A508" s="40"/>
      <c r="B508" s="41"/>
      <c r="C508" s="287" t="s">
        <v>996</v>
      </c>
      <c r="D508" s="287" t="s">
        <v>534</v>
      </c>
      <c r="E508" s="288" t="s">
        <v>5847</v>
      </c>
      <c r="F508" s="289" t="s">
        <v>5848</v>
      </c>
      <c r="G508" s="290" t="s">
        <v>844</v>
      </c>
      <c r="H508" s="291">
        <v>6.8529999999999998</v>
      </c>
      <c r="I508" s="292"/>
      <c r="J508" s="293">
        <f>ROUND(I508*H508,2)</f>
        <v>0</v>
      </c>
      <c r="K508" s="289" t="s">
        <v>208</v>
      </c>
      <c r="L508" s="294"/>
      <c r="M508" s="295" t="s">
        <v>1</v>
      </c>
      <c r="N508" s="296" t="s">
        <v>38</v>
      </c>
      <c r="O508" s="93"/>
      <c r="P508" s="239">
        <f>O508*H508</f>
        <v>0</v>
      </c>
      <c r="Q508" s="239">
        <v>0.0258</v>
      </c>
      <c r="R508" s="239">
        <f>Q508*H508</f>
        <v>0.1768074</v>
      </c>
      <c r="S508" s="239">
        <v>0</v>
      </c>
      <c r="T508" s="24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1" t="s">
        <v>270</v>
      </c>
      <c r="AT508" s="241" t="s">
        <v>534</v>
      </c>
      <c r="AU508" s="241" t="s">
        <v>82</v>
      </c>
      <c r="AY508" s="19" t="s">
        <v>202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9" t="s">
        <v>80</v>
      </c>
      <c r="BK508" s="242">
        <f>ROUND(I508*H508,2)</f>
        <v>0</v>
      </c>
      <c r="BL508" s="19" t="s">
        <v>209</v>
      </c>
      <c r="BM508" s="241" t="s">
        <v>5849</v>
      </c>
    </row>
    <row r="509" s="14" customFormat="1">
      <c r="A509" s="14"/>
      <c r="B509" s="254"/>
      <c r="C509" s="255"/>
      <c r="D509" s="245" t="s">
        <v>211</v>
      </c>
      <c r="E509" s="256" t="s">
        <v>1</v>
      </c>
      <c r="F509" s="257" t="s">
        <v>5850</v>
      </c>
      <c r="G509" s="255"/>
      <c r="H509" s="258">
        <v>6.8529999999999998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4" t="s">
        <v>211</v>
      </c>
      <c r="AU509" s="264" t="s">
        <v>82</v>
      </c>
      <c r="AV509" s="14" t="s">
        <v>82</v>
      </c>
      <c r="AW509" s="14" t="s">
        <v>30</v>
      </c>
      <c r="AX509" s="14" t="s">
        <v>80</v>
      </c>
      <c r="AY509" s="264" t="s">
        <v>202</v>
      </c>
    </row>
    <row r="510" s="2" customFormat="1" ht="24.15" customHeight="1">
      <c r="A510" s="40"/>
      <c r="B510" s="41"/>
      <c r="C510" s="230" t="s">
        <v>1004</v>
      </c>
      <c r="D510" s="230" t="s">
        <v>204</v>
      </c>
      <c r="E510" s="231" t="s">
        <v>5851</v>
      </c>
      <c r="F510" s="232" t="s">
        <v>5852</v>
      </c>
      <c r="G510" s="233" t="s">
        <v>844</v>
      </c>
      <c r="H510" s="234">
        <v>7.6500000000000004</v>
      </c>
      <c r="I510" s="235"/>
      <c r="J510" s="236">
        <f>ROUND(I510*H510,2)</f>
        <v>0</v>
      </c>
      <c r="K510" s="232" t="s">
        <v>208</v>
      </c>
      <c r="L510" s="46"/>
      <c r="M510" s="237" t="s">
        <v>1</v>
      </c>
      <c r="N510" s="238" t="s">
        <v>38</v>
      </c>
      <c r="O510" s="93"/>
      <c r="P510" s="239">
        <f>O510*H510</f>
        <v>0</v>
      </c>
      <c r="Q510" s="239">
        <v>0.16370599999999999</v>
      </c>
      <c r="R510" s="239">
        <f>Q510*H510</f>
        <v>1.2523508999999999</v>
      </c>
      <c r="S510" s="239">
        <v>0</v>
      </c>
      <c r="T510" s="240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1" t="s">
        <v>209</v>
      </c>
      <c r="AT510" s="241" t="s">
        <v>204</v>
      </c>
      <c r="AU510" s="241" t="s">
        <v>82</v>
      </c>
      <c r="AY510" s="19" t="s">
        <v>202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9" t="s">
        <v>80</v>
      </c>
      <c r="BK510" s="242">
        <f>ROUND(I510*H510,2)</f>
        <v>0</v>
      </c>
      <c r="BL510" s="19" t="s">
        <v>209</v>
      </c>
      <c r="BM510" s="241" t="s">
        <v>5853</v>
      </c>
    </row>
    <row r="511" s="14" customFormat="1">
      <c r="A511" s="14"/>
      <c r="B511" s="254"/>
      <c r="C511" s="255"/>
      <c r="D511" s="245" t="s">
        <v>211</v>
      </c>
      <c r="E511" s="256" t="s">
        <v>1</v>
      </c>
      <c r="F511" s="257" t="s">
        <v>5854</v>
      </c>
      <c r="G511" s="255"/>
      <c r="H511" s="258">
        <v>7.6500000000000004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211</v>
      </c>
      <c r="AU511" s="264" t="s">
        <v>82</v>
      </c>
      <c r="AV511" s="14" t="s">
        <v>82</v>
      </c>
      <c r="AW511" s="14" t="s">
        <v>30</v>
      </c>
      <c r="AX511" s="14" t="s">
        <v>73</v>
      </c>
      <c r="AY511" s="264" t="s">
        <v>202</v>
      </c>
    </row>
    <row r="512" s="15" customFormat="1">
      <c r="A512" s="15"/>
      <c r="B512" s="265"/>
      <c r="C512" s="266"/>
      <c r="D512" s="245" t="s">
        <v>211</v>
      </c>
      <c r="E512" s="267" t="s">
        <v>1</v>
      </c>
      <c r="F512" s="268" t="s">
        <v>222</v>
      </c>
      <c r="G512" s="266"/>
      <c r="H512" s="269">
        <v>7.6500000000000004</v>
      </c>
      <c r="I512" s="270"/>
      <c r="J512" s="266"/>
      <c r="K512" s="266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211</v>
      </c>
      <c r="AU512" s="275" t="s">
        <v>82</v>
      </c>
      <c r="AV512" s="15" t="s">
        <v>209</v>
      </c>
      <c r="AW512" s="15" t="s">
        <v>30</v>
      </c>
      <c r="AX512" s="15" t="s">
        <v>80</v>
      </c>
      <c r="AY512" s="275" t="s">
        <v>202</v>
      </c>
    </row>
    <row r="513" s="2" customFormat="1" ht="16.5" customHeight="1">
      <c r="A513" s="40"/>
      <c r="B513" s="41"/>
      <c r="C513" s="287" t="s">
        <v>1009</v>
      </c>
      <c r="D513" s="287" t="s">
        <v>534</v>
      </c>
      <c r="E513" s="288" t="s">
        <v>5855</v>
      </c>
      <c r="F513" s="289" t="s">
        <v>5856</v>
      </c>
      <c r="G513" s="290" t="s">
        <v>844</v>
      </c>
      <c r="H513" s="291">
        <v>8.4149999999999991</v>
      </c>
      <c r="I513" s="292"/>
      <c r="J513" s="293">
        <f>ROUND(I513*H513,2)</f>
        <v>0</v>
      </c>
      <c r="K513" s="289" t="s">
        <v>208</v>
      </c>
      <c r="L513" s="294"/>
      <c r="M513" s="295" t="s">
        <v>1</v>
      </c>
      <c r="N513" s="296" t="s">
        <v>38</v>
      </c>
      <c r="O513" s="93"/>
      <c r="P513" s="239">
        <f>O513*H513</f>
        <v>0</v>
      </c>
      <c r="Q513" s="239">
        <v>0.13400000000000001</v>
      </c>
      <c r="R513" s="239">
        <f>Q513*H513</f>
        <v>1.12761</v>
      </c>
      <c r="S513" s="239">
        <v>0</v>
      </c>
      <c r="T513" s="240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1" t="s">
        <v>270</v>
      </c>
      <c r="AT513" s="241" t="s">
        <v>534</v>
      </c>
      <c r="AU513" s="241" t="s">
        <v>82</v>
      </c>
      <c r="AY513" s="19" t="s">
        <v>202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9" t="s">
        <v>80</v>
      </c>
      <c r="BK513" s="242">
        <f>ROUND(I513*H513,2)</f>
        <v>0</v>
      </c>
      <c r="BL513" s="19" t="s">
        <v>209</v>
      </c>
      <c r="BM513" s="241" t="s">
        <v>5857</v>
      </c>
    </row>
    <row r="514" s="14" customFormat="1">
      <c r="A514" s="14"/>
      <c r="B514" s="254"/>
      <c r="C514" s="255"/>
      <c r="D514" s="245" t="s">
        <v>211</v>
      </c>
      <c r="E514" s="256" t="s">
        <v>1</v>
      </c>
      <c r="F514" s="257" t="s">
        <v>5858</v>
      </c>
      <c r="G514" s="255"/>
      <c r="H514" s="258">
        <v>8.4149999999999991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4" t="s">
        <v>211</v>
      </c>
      <c r="AU514" s="264" t="s">
        <v>82</v>
      </c>
      <c r="AV514" s="14" t="s">
        <v>82</v>
      </c>
      <c r="AW514" s="14" t="s">
        <v>30</v>
      </c>
      <c r="AX514" s="14" t="s">
        <v>80</v>
      </c>
      <c r="AY514" s="264" t="s">
        <v>202</v>
      </c>
    </row>
    <row r="515" s="2" customFormat="1" ht="33" customHeight="1">
      <c r="A515" s="40"/>
      <c r="B515" s="41"/>
      <c r="C515" s="230" t="s">
        <v>1014</v>
      </c>
      <c r="D515" s="230" t="s">
        <v>204</v>
      </c>
      <c r="E515" s="231" t="s">
        <v>5859</v>
      </c>
      <c r="F515" s="232" t="s">
        <v>5860</v>
      </c>
      <c r="G515" s="233" t="s">
        <v>254</v>
      </c>
      <c r="H515" s="234">
        <v>244.44999999999999</v>
      </c>
      <c r="I515" s="235"/>
      <c r="J515" s="236">
        <f>ROUND(I515*H515,2)</f>
        <v>0</v>
      </c>
      <c r="K515" s="232" t="s">
        <v>208</v>
      </c>
      <c r="L515" s="46"/>
      <c r="M515" s="237" t="s">
        <v>1</v>
      </c>
      <c r="N515" s="238" t="s">
        <v>38</v>
      </c>
      <c r="O515" s="93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1" t="s">
        <v>209</v>
      </c>
      <c r="AT515" s="241" t="s">
        <v>204</v>
      </c>
      <c r="AU515" s="241" t="s">
        <v>82</v>
      </c>
      <c r="AY515" s="19" t="s">
        <v>202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9" t="s">
        <v>80</v>
      </c>
      <c r="BK515" s="242">
        <f>ROUND(I515*H515,2)</f>
        <v>0</v>
      </c>
      <c r="BL515" s="19" t="s">
        <v>209</v>
      </c>
      <c r="BM515" s="241" t="s">
        <v>5861</v>
      </c>
    </row>
    <row r="516" s="14" customFormat="1">
      <c r="A516" s="14"/>
      <c r="B516" s="254"/>
      <c r="C516" s="255"/>
      <c r="D516" s="245" t="s">
        <v>211</v>
      </c>
      <c r="E516" s="256" t="s">
        <v>1</v>
      </c>
      <c r="F516" s="257" t="s">
        <v>5862</v>
      </c>
      <c r="G516" s="255"/>
      <c r="H516" s="258">
        <v>96.849999999999994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211</v>
      </c>
      <c r="AU516" s="264" t="s">
        <v>82</v>
      </c>
      <c r="AV516" s="14" t="s">
        <v>82</v>
      </c>
      <c r="AW516" s="14" t="s">
        <v>30</v>
      </c>
      <c r="AX516" s="14" t="s">
        <v>73</v>
      </c>
      <c r="AY516" s="264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5863</v>
      </c>
      <c r="G517" s="255"/>
      <c r="H517" s="258">
        <v>147.59999999999999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5" customFormat="1">
      <c r="A518" s="15"/>
      <c r="B518" s="265"/>
      <c r="C518" s="266"/>
      <c r="D518" s="245" t="s">
        <v>211</v>
      </c>
      <c r="E518" s="267" t="s">
        <v>1</v>
      </c>
      <c r="F518" s="268" t="s">
        <v>222</v>
      </c>
      <c r="G518" s="266"/>
      <c r="H518" s="269">
        <v>244.44999999999999</v>
      </c>
      <c r="I518" s="270"/>
      <c r="J518" s="266"/>
      <c r="K518" s="266"/>
      <c r="L518" s="271"/>
      <c r="M518" s="272"/>
      <c r="N518" s="273"/>
      <c r="O518" s="273"/>
      <c r="P518" s="273"/>
      <c r="Q518" s="273"/>
      <c r="R518" s="273"/>
      <c r="S518" s="273"/>
      <c r="T518" s="27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5" t="s">
        <v>211</v>
      </c>
      <c r="AU518" s="275" t="s">
        <v>82</v>
      </c>
      <c r="AV518" s="15" t="s">
        <v>209</v>
      </c>
      <c r="AW518" s="15" t="s">
        <v>30</v>
      </c>
      <c r="AX518" s="15" t="s">
        <v>80</v>
      </c>
      <c r="AY518" s="275" t="s">
        <v>202</v>
      </c>
    </row>
    <row r="519" s="2" customFormat="1" ht="33" customHeight="1">
      <c r="A519" s="40"/>
      <c r="B519" s="41"/>
      <c r="C519" s="230" t="s">
        <v>1020</v>
      </c>
      <c r="D519" s="230" t="s">
        <v>204</v>
      </c>
      <c r="E519" s="231" t="s">
        <v>5864</v>
      </c>
      <c r="F519" s="232" t="s">
        <v>5865</v>
      </c>
      <c r="G519" s="233" t="s">
        <v>254</v>
      </c>
      <c r="H519" s="234">
        <v>7333.5</v>
      </c>
      <c r="I519" s="235"/>
      <c r="J519" s="236">
        <f>ROUND(I519*H519,2)</f>
        <v>0</v>
      </c>
      <c r="K519" s="232" t="s">
        <v>208</v>
      </c>
      <c r="L519" s="46"/>
      <c r="M519" s="237" t="s">
        <v>1</v>
      </c>
      <c r="N519" s="238" t="s">
        <v>38</v>
      </c>
      <c r="O519" s="93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1" t="s">
        <v>209</v>
      </c>
      <c r="AT519" s="241" t="s">
        <v>204</v>
      </c>
      <c r="AU519" s="241" t="s">
        <v>82</v>
      </c>
      <c r="AY519" s="19" t="s">
        <v>202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9" t="s">
        <v>80</v>
      </c>
      <c r="BK519" s="242">
        <f>ROUND(I519*H519,2)</f>
        <v>0</v>
      </c>
      <c r="BL519" s="19" t="s">
        <v>209</v>
      </c>
      <c r="BM519" s="241" t="s">
        <v>5866</v>
      </c>
    </row>
    <row r="520" s="14" customFormat="1">
      <c r="A520" s="14"/>
      <c r="B520" s="254"/>
      <c r="C520" s="255"/>
      <c r="D520" s="245" t="s">
        <v>211</v>
      </c>
      <c r="E520" s="256" t="s">
        <v>1</v>
      </c>
      <c r="F520" s="257" t="s">
        <v>5867</v>
      </c>
      <c r="G520" s="255"/>
      <c r="H520" s="258">
        <v>7333.5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4" t="s">
        <v>211</v>
      </c>
      <c r="AU520" s="264" t="s">
        <v>82</v>
      </c>
      <c r="AV520" s="14" t="s">
        <v>82</v>
      </c>
      <c r="AW520" s="14" t="s">
        <v>30</v>
      </c>
      <c r="AX520" s="14" t="s">
        <v>73</v>
      </c>
      <c r="AY520" s="264" t="s">
        <v>202</v>
      </c>
    </row>
    <row r="521" s="15" customFormat="1">
      <c r="A521" s="15"/>
      <c r="B521" s="265"/>
      <c r="C521" s="266"/>
      <c r="D521" s="245" t="s">
        <v>211</v>
      </c>
      <c r="E521" s="267" t="s">
        <v>1</v>
      </c>
      <c r="F521" s="268" t="s">
        <v>222</v>
      </c>
      <c r="G521" s="266"/>
      <c r="H521" s="269">
        <v>7333.5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5" t="s">
        <v>211</v>
      </c>
      <c r="AU521" s="275" t="s">
        <v>82</v>
      </c>
      <c r="AV521" s="15" t="s">
        <v>209</v>
      </c>
      <c r="AW521" s="15" t="s">
        <v>30</v>
      </c>
      <c r="AX521" s="15" t="s">
        <v>80</v>
      </c>
      <c r="AY521" s="275" t="s">
        <v>202</v>
      </c>
    </row>
    <row r="522" s="2" customFormat="1" ht="33" customHeight="1">
      <c r="A522" s="40"/>
      <c r="B522" s="41"/>
      <c r="C522" s="230" t="s">
        <v>1024</v>
      </c>
      <c r="D522" s="230" t="s">
        <v>204</v>
      </c>
      <c r="E522" s="231" t="s">
        <v>5868</v>
      </c>
      <c r="F522" s="232" t="s">
        <v>5869</v>
      </c>
      <c r="G522" s="233" t="s">
        <v>254</v>
      </c>
      <c r="H522" s="234">
        <v>244.44999999999999</v>
      </c>
      <c r="I522" s="235"/>
      <c r="J522" s="236">
        <f>ROUND(I522*H522,2)</f>
        <v>0</v>
      </c>
      <c r="K522" s="232" t="s">
        <v>208</v>
      </c>
      <c r="L522" s="46"/>
      <c r="M522" s="237" t="s">
        <v>1</v>
      </c>
      <c r="N522" s="238" t="s">
        <v>38</v>
      </c>
      <c r="O522" s="93"/>
      <c r="P522" s="239">
        <f>O522*H522</f>
        <v>0</v>
      </c>
      <c r="Q522" s="239">
        <v>0</v>
      </c>
      <c r="R522" s="239">
        <f>Q522*H522</f>
        <v>0</v>
      </c>
      <c r="S522" s="239">
        <v>0</v>
      </c>
      <c r="T522" s="24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1" t="s">
        <v>209</v>
      </c>
      <c r="AT522" s="241" t="s">
        <v>204</v>
      </c>
      <c r="AU522" s="241" t="s">
        <v>82</v>
      </c>
      <c r="AY522" s="19" t="s">
        <v>202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9" t="s">
        <v>80</v>
      </c>
      <c r="BK522" s="242">
        <f>ROUND(I522*H522,2)</f>
        <v>0</v>
      </c>
      <c r="BL522" s="19" t="s">
        <v>209</v>
      </c>
      <c r="BM522" s="241" t="s">
        <v>5870</v>
      </c>
    </row>
    <row r="523" s="2" customFormat="1" ht="16.5" customHeight="1">
      <c r="A523" s="40"/>
      <c r="B523" s="41"/>
      <c r="C523" s="230" t="s">
        <v>1026</v>
      </c>
      <c r="D523" s="230" t="s">
        <v>204</v>
      </c>
      <c r="E523" s="231" t="s">
        <v>3123</v>
      </c>
      <c r="F523" s="232" t="s">
        <v>3124</v>
      </c>
      <c r="G523" s="233" t="s">
        <v>254</v>
      </c>
      <c r="H523" s="234">
        <v>244.44999999999999</v>
      </c>
      <c r="I523" s="235"/>
      <c r="J523" s="236">
        <f>ROUND(I523*H523,2)</f>
        <v>0</v>
      </c>
      <c r="K523" s="232" t="s">
        <v>208</v>
      </c>
      <c r="L523" s="46"/>
      <c r="M523" s="237" t="s">
        <v>1</v>
      </c>
      <c r="N523" s="238" t="s">
        <v>38</v>
      </c>
      <c r="O523" s="93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1" t="s">
        <v>209</v>
      </c>
      <c r="AT523" s="241" t="s">
        <v>204</v>
      </c>
      <c r="AU523" s="241" t="s">
        <v>82</v>
      </c>
      <c r="AY523" s="19" t="s">
        <v>202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9" t="s">
        <v>80</v>
      </c>
      <c r="BK523" s="242">
        <f>ROUND(I523*H523,2)</f>
        <v>0</v>
      </c>
      <c r="BL523" s="19" t="s">
        <v>209</v>
      </c>
      <c r="BM523" s="241" t="s">
        <v>5871</v>
      </c>
    </row>
    <row r="524" s="14" customFormat="1">
      <c r="A524" s="14"/>
      <c r="B524" s="254"/>
      <c r="C524" s="255"/>
      <c r="D524" s="245" t="s">
        <v>211</v>
      </c>
      <c r="E524" s="256" t="s">
        <v>1</v>
      </c>
      <c r="F524" s="257" t="s">
        <v>5862</v>
      </c>
      <c r="G524" s="255"/>
      <c r="H524" s="258">
        <v>96.849999999999994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4" t="s">
        <v>211</v>
      </c>
      <c r="AU524" s="264" t="s">
        <v>82</v>
      </c>
      <c r="AV524" s="14" t="s">
        <v>82</v>
      </c>
      <c r="AW524" s="14" t="s">
        <v>30</v>
      </c>
      <c r="AX524" s="14" t="s">
        <v>73</v>
      </c>
      <c r="AY524" s="264" t="s">
        <v>202</v>
      </c>
    </row>
    <row r="525" s="14" customFormat="1">
      <c r="A525" s="14"/>
      <c r="B525" s="254"/>
      <c r="C525" s="255"/>
      <c r="D525" s="245" t="s">
        <v>211</v>
      </c>
      <c r="E525" s="256" t="s">
        <v>1</v>
      </c>
      <c r="F525" s="257" t="s">
        <v>5863</v>
      </c>
      <c r="G525" s="255"/>
      <c r="H525" s="258">
        <v>147.59999999999999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211</v>
      </c>
      <c r="AU525" s="264" t="s">
        <v>82</v>
      </c>
      <c r="AV525" s="14" t="s">
        <v>82</v>
      </c>
      <c r="AW525" s="14" t="s">
        <v>30</v>
      </c>
      <c r="AX525" s="14" t="s">
        <v>73</v>
      </c>
      <c r="AY525" s="264" t="s">
        <v>202</v>
      </c>
    </row>
    <row r="526" s="15" customFormat="1">
      <c r="A526" s="15"/>
      <c r="B526" s="265"/>
      <c r="C526" s="266"/>
      <c r="D526" s="245" t="s">
        <v>211</v>
      </c>
      <c r="E526" s="267" t="s">
        <v>1</v>
      </c>
      <c r="F526" s="268" t="s">
        <v>222</v>
      </c>
      <c r="G526" s="266"/>
      <c r="H526" s="269">
        <v>244.44999999999999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211</v>
      </c>
      <c r="AU526" s="275" t="s">
        <v>82</v>
      </c>
      <c r="AV526" s="15" t="s">
        <v>209</v>
      </c>
      <c r="AW526" s="15" t="s">
        <v>30</v>
      </c>
      <c r="AX526" s="15" t="s">
        <v>80</v>
      </c>
      <c r="AY526" s="275" t="s">
        <v>202</v>
      </c>
    </row>
    <row r="527" s="2" customFormat="1" ht="21.75" customHeight="1">
      <c r="A527" s="40"/>
      <c r="B527" s="41"/>
      <c r="C527" s="230" t="s">
        <v>1031</v>
      </c>
      <c r="D527" s="230" t="s">
        <v>204</v>
      </c>
      <c r="E527" s="231" t="s">
        <v>3126</v>
      </c>
      <c r="F527" s="232" t="s">
        <v>3127</v>
      </c>
      <c r="G527" s="233" t="s">
        <v>254</v>
      </c>
      <c r="H527" s="234">
        <v>7333.5</v>
      </c>
      <c r="I527" s="235"/>
      <c r="J527" s="236">
        <f>ROUND(I527*H527,2)</f>
        <v>0</v>
      </c>
      <c r="K527" s="232" t="s">
        <v>208</v>
      </c>
      <c r="L527" s="46"/>
      <c r="M527" s="237" t="s">
        <v>1</v>
      </c>
      <c r="N527" s="238" t="s">
        <v>38</v>
      </c>
      <c r="O527" s="93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1" t="s">
        <v>209</v>
      </c>
      <c r="AT527" s="241" t="s">
        <v>204</v>
      </c>
      <c r="AU527" s="241" t="s">
        <v>82</v>
      </c>
      <c r="AY527" s="19" t="s">
        <v>202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9" t="s">
        <v>80</v>
      </c>
      <c r="BK527" s="242">
        <f>ROUND(I527*H527,2)</f>
        <v>0</v>
      </c>
      <c r="BL527" s="19" t="s">
        <v>209</v>
      </c>
      <c r="BM527" s="241" t="s">
        <v>5872</v>
      </c>
    </row>
    <row r="528" s="14" customFormat="1">
      <c r="A528" s="14"/>
      <c r="B528" s="254"/>
      <c r="C528" s="255"/>
      <c r="D528" s="245" t="s">
        <v>211</v>
      </c>
      <c r="E528" s="256" t="s">
        <v>1</v>
      </c>
      <c r="F528" s="257" t="s">
        <v>5867</v>
      </c>
      <c r="G528" s="255"/>
      <c r="H528" s="258">
        <v>7333.5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211</v>
      </c>
      <c r="AU528" s="264" t="s">
        <v>82</v>
      </c>
      <c r="AV528" s="14" t="s">
        <v>82</v>
      </c>
      <c r="AW528" s="14" t="s">
        <v>30</v>
      </c>
      <c r="AX528" s="14" t="s">
        <v>73</v>
      </c>
      <c r="AY528" s="264" t="s">
        <v>202</v>
      </c>
    </row>
    <row r="529" s="15" customFormat="1">
      <c r="A529" s="15"/>
      <c r="B529" s="265"/>
      <c r="C529" s="266"/>
      <c r="D529" s="245" t="s">
        <v>211</v>
      </c>
      <c r="E529" s="267" t="s">
        <v>1</v>
      </c>
      <c r="F529" s="268" t="s">
        <v>222</v>
      </c>
      <c r="G529" s="266"/>
      <c r="H529" s="269">
        <v>7333.5</v>
      </c>
      <c r="I529" s="270"/>
      <c r="J529" s="266"/>
      <c r="K529" s="266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211</v>
      </c>
      <c r="AU529" s="275" t="s">
        <v>82</v>
      </c>
      <c r="AV529" s="15" t="s">
        <v>209</v>
      </c>
      <c r="AW529" s="15" t="s">
        <v>30</v>
      </c>
      <c r="AX529" s="15" t="s">
        <v>80</v>
      </c>
      <c r="AY529" s="275" t="s">
        <v>202</v>
      </c>
    </row>
    <row r="530" s="2" customFormat="1" ht="21.75" customHeight="1">
      <c r="A530" s="40"/>
      <c r="B530" s="41"/>
      <c r="C530" s="230" t="s">
        <v>1037</v>
      </c>
      <c r="D530" s="230" t="s">
        <v>204</v>
      </c>
      <c r="E530" s="231" t="s">
        <v>3129</v>
      </c>
      <c r="F530" s="232" t="s">
        <v>3130</v>
      </c>
      <c r="G530" s="233" t="s">
        <v>254</v>
      </c>
      <c r="H530" s="234">
        <v>244.44999999999999</v>
      </c>
      <c r="I530" s="235"/>
      <c r="J530" s="236">
        <f>ROUND(I530*H530,2)</f>
        <v>0</v>
      </c>
      <c r="K530" s="232" t="s">
        <v>208</v>
      </c>
      <c r="L530" s="46"/>
      <c r="M530" s="237" t="s">
        <v>1</v>
      </c>
      <c r="N530" s="238" t="s">
        <v>38</v>
      </c>
      <c r="O530" s="93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1" t="s">
        <v>209</v>
      </c>
      <c r="AT530" s="241" t="s">
        <v>204</v>
      </c>
      <c r="AU530" s="241" t="s">
        <v>82</v>
      </c>
      <c r="AY530" s="19" t="s">
        <v>202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9" t="s">
        <v>80</v>
      </c>
      <c r="BK530" s="242">
        <f>ROUND(I530*H530,2)</f>
        <v>0</v>
      </c>
      <c r="BL530" s="19" t="s">
        <v>209</v>
      </c>
      <c r="BM530" s="241" t="s">
        <v>5873</v>
      </c>
    </row>
    <row r="531" s="2" customFormat="1" ht="37.8" customHeight="1">
      <c r="A531" s="40"/>
      <c r="B531" s="41"/>
      <c r="C531" s="230" t="s">
        <v>1041</v>
      </c>
      <c r="D531" s="230" t="s">
        <v>204</v>
      </c>
      <c r="E531" s="231" t="s">
        <v>5874</v>
      </c>
      <c r="F531" s="232" t="s">
        <v>5875</v>
      </c>
      <c r="G531" s="233" t="s">
        <v>254</v>
      </c>
      <c r="H531" s="234">
        <v>117.45999999999999</v>
      </c>
      <c r="I531" s="235"/>
      <c r="J531" s="236">
        <f>ROUND(I531*H531,2)</f>
        <v>0</v>
      </c>
      <c r="K531" s="232" t="s">
        <v>208</v>
      </c>
      <c r="L531" s="46"/>
      <c r="M531" s="237" t="s">
        <v>1</v>
      </c>
      <c r="N531" s="238" t="s">
        <v>38</v>
      </c>
      <c r="O531" s="93"/>
      <c r="P531" s="239">
        <f>O531*H531</f>
        <v>0</v>
      </c>
      <c r="Q531" s="239">
        <v>0.00021000000000000001</v>
      </c>
      <c r="R531" s="239">
        <f>Q531*H531</f>
        <v>0.0246666</v>
      </c>
      <c r="S531" s="239">
        <v>0</v>
      </c>
      <c r="T531" s="240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1" t="s">
        <v>209</v>
      </c>
      <c r="AT531" s="241" t="s">
        <v>204</v>
      </c>
      <c r="AU531" s="241" t="s">
        <v>82</v>
      </c>
      <c r="AY531" s="19" t="s">
        <v>202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9" t="s">
        <v>80</v>
      </c>
      <c r="BK531" s="242">
        <f>ROUND(I531*H531,2)</f>
        <v>0</v>
      </c>
      <c r="BL531" s="19" t="s">
        <v>209</v>
      </c>
      <c r="BM531" s="241" t="s">
        <v>5876</v>
      </c>
    </row>
    <row r="532" s="13" customFormat="1">
      <c r="A532" s="13"/>
      <c r="B532" s="243"/>
      <c r="C532" s="244"/>
      <c r="D532" s="245" t="s">
        <v>211</v>
      </c>
      <c r="E532" s="246" t="s">
        <v>1</v>
      </c>
      <c r="F532" s="247" t="s">
        <v>5877</v>
      </c>
      <c r="G532" s="244"/>
      <c r="H532" s="246" t="s">
        <v>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211</v>
      </c>
      <c r="AU532" s="253" t="s">
        <v>82</v>
      </c>
      <c r="AV532" s="13" t="s">
        <v>80</v>
      </c>
      <c r="AW532" s="13" t="s">
        <v>30</v>
      </c>
      <c r="AX532" s="13" t="s">
        <v>73</v>
      </c>
      <c r="AY532" s="253" t="s">
        <v>202</v>
      </c>
    </row>
    <row r="533" s="14" customFormat="1">
      <c r="A533" s="14"/>
      <c r="B533" s="254"/>
      <c r="C533" s="255"/>
      <c r="D533" s="245" t="s">
        <v>211</v>
      </c>
      <c r="E533" s="256" t="s">
        <v>1</v>
      </c>
      <c r="F533" s="257" t="s">
        <v>5878</v>
      </c>
      <c r="G533" s="255"/>
      <c r="H533" s="258">
        <v>35.149999999999999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211</v>
      </c>
      <c r="AU533" s="264" t="s">
        <v>82</v>
      </c>
      <c r="AV533" s="14" t="s">
        <v>82</v>
      </c>
      <c r="AW533" s="14" t="s">
        <v>30</v>
      </c>
      <c r="AX533" s="14" t="s">
        <v>73</v>
      </c>
      <c r="AY533" s="264" t="s">
        <v>202</v>
      </c>
    </row>
    <row r="534" s="14" customFormat="1">
      <c r="A534" s="14"/>
      <c r="B534" s="254"/>
      <c r="C534" s="255"/>
      <c r="D534" s="245" t="s">
        <v>211</v>
      </c>
      <c r="E534" s="256" t="s">
        <v>1</v>
      </c>
      <c r="F534" s="257" t="s">
        <v>5699</v>
      </c>
      <c r="G534" s="255"/>
      <c r="H534" s="258">
        <v>12.19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211</v>
      </c>
      <c r="AU534" s="264" t="s">
        <v>82</v>
      </c>
      <c r="AV534" s="14" t="s">
        <v>82</v>
      </c>
      <c r="AW534" s="14" t="s">
        <v>30</v>
      </c>
      <c r="AX534" s="14" t="s">
        <v>73</v>
      </c>
      <c r="AY534" s="264" t="s">
        <v>202</v>
      </c>
    </row>
    <row r="535" s="14" customFormat="1">
      <c r="A535" s="14"/>
      <c r="B535" s="254"/>
      <c r="C535" s="255"/>
      <c r="D535" s="245" t="s">
        <v>211</v>
      </c>
      <c r="E535" s="256" t="s">
        <v>1</v>
      </c>
      <c r="F535" s="257" t="s">
        <v>5700</v>
      </c>
      <c r="G535" s="255"/>
      <c r="H535" s="258">
        <v>6.1200000000000001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211</v>
      </c>
      <c r="AU535" s="264" t="s">
        <v>82</v>
      </c>
      <c r="AV535" s="14" t="s">
        <v>82</v>
      </c>
      <c r="AW535" s="14" t="s">
        <v>30</v>
      </c>
      <c r="AX535" s="14" t="s">
        <v>73</v>
      </c>
      <c r="AY535" s="264" t="s">
        <v>202</v>
      </c>
    </row>
    <row r="536" s="14" customFormat="1">
      <c r="A536" s="14"/>
      <c r="B536" s="254"/>
      <c r="C536" s="255"/>
      <c r="D536" s="245" t="s">
        <v>211</v>
      </c>
      <c r="E536" s="256" t="s">
        <v>1</v>
      </c>
      <c r="F536" s="257" t="s">
        <v>5701</v>
      </c>
      <c r="G536" s="255"/>
      <c r="H536" s="258">
        <v>6.1200000000000001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211</v>
      </c>
      <c r="AU536" s="264" t="s">
        <v>82</v>
      </c>
      <c r="AV536" s="14" t="s">
        <v>82</v>
      </c>
      <c r="AW536" s="14" t="s">
        <v>30</v>
      </c>
      <c r="AX536" s="14" t="s">
        <v>73</v>
      </c>
      <c r="AY536" s="264" t="s">
        <v>202</v>
      </c>
    </row>
    <row r="537" s="14" customFormat="1">
      <c r="A537" s="14"/>
      <c r="B537" s="254"/>
      <c r="C537" s="255"/>
      <c r="D537" s="245" t="s">
        <v>211</v>
      </c>
      <c r="E537" s="256" t="s">
        <v>1</v>
      </c>
      <c r="F537" s="257" t="s">
        <v>5702</v>
      </c>
      <c r="G537" s="255"/>
      <c r="H537" s="258">
        <v>6.1200000000000001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211</v>
      </c>
      <c r="AU537" s="264" t="s">
        <v>82</v>
      </c>
      <c r="AV537" s="14" t="s">
        <v>82</v>
      </c>
      <c r="AW537" s="14" t="s">
        <v>30</v>
      </c>
      <c r="AX537" s="14" t="s">
        <v>73</v>
      </c>
      <c r="AY537" s="264" t="s">
        <v>202</v>
      </c>
    </row>
    <row r="538" s="14" customFormat="1">
      <c r="A538" s="14"/>
      <c r="B538" s="254"/>
      <c r="C538" s="255"/>
      <c r="D538" s="245" t="s">
        <v>211</v>
      </c>
      <c r="E538" s="256" t="s">
        <v>1</v>
      </c>
      <c r="F538" s="257" t="s">
        <v>5703</v>
      </c>
      <c r="G538" s="255"/>
      <c r="H538" s="258">
        <v>9.9000000000000004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211</v>
      </c>
      <c r="AU538" s="264" t="s">
        <v>82</v>
      </c>
      <c r="AV538" s="14" t="s">
        <v>82</v>
      </c>
      <c r="AW538" s="14" t="s">
        <v>30</v>
      </c>
      <c r="AX538" s="14" t="s">
        <v>73</v>
      </c>
      <c r="AY538" s="264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5879</v>
      </c>
      <c r="G539" s="255"/>
      <c r="H539" s="258">
        <v>41.859999999999999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73</v>
      </c>
      <c r="AY539" s="264" t="s">
        <v>202</v>
      </c>
    </row>
    <row r="540" s="15" customFormat="1">
      <c r="A540" s="15"/>
      <c r="B540" s="265"/>
      <c r="C540" s="266"/>
      <c r="D540" s="245" t="s">
        <v>211</v>
      </c>
      <c r="E540" s="267" t="s">
        <v>1</v>
      </c>
      <c r="F540" s="268" t="s">
        <v>222</v>
      </c>
      <c r="G540" s="266"/>
      <c r="H540" s="269">
        <v>117.45999999999999</v>
      </c>
      <c r="I540" s="270"/>
      <c r="J540" s="266"/>
      <c r="K540" s="266"/>
      <c r="L540" s="271"/>
      <c r="M540" s="272"/>
      <c r="N540" s="273"/>
      <c r="O540" s="273"/>
      <c r="P540" s="273"/>
      <c r="Q540" s="273"/>
      <c r="R540" s="273"/>
      <c r="S540" s="273"/>
      <c r="T540" s="27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5" t="s">
        <v>211</v>
      </c>
      <c r="AU540" s="275" t="s">
        <v>82</v>
      </c>
      <c r="AV540" s="15" t="s">
        <v>209</v>
      </c>
      <c r="AW540" s="15" t="s">
        <v>30</v>
      </c>
      <c r="AX540" s="15" t="s">
        <v>80</v>
      </c>
      <c r="AY540" s="275" t="s">
        <v>202</v>
      </c>
    </row>
    <row r="541" s="2" customFormat="1" ht="24.15" customHeight="1">
      <c r="A541" s="40"/>
      <c r="B541" s="41"/>
      <c r="C541" s="230" t="s">
        <v>1046</v>
      </c>
      <c r="D541" s="230" t="s">
        <v>204</v>
      </c>
      <c r="E541" s="231" t="s">
        <v>1410</v>
      </c>
      <c r="F541" s="232" t="s">
        <v>1411</v>
      </c>
      <c r="G541" s="233" t="s">
        <v>254</v>
      </c>
      <c r="H541" s="234">
        <v>117.45999999999999</v>
      </c>
      <c r="I541" s="235"/>
      <c r="J541" s="236">
        <f>ROUND(I541*H541,2)</f>
        <v>0</v>
      </c>
      <c r="K541" s="232" t="s">
        <v>208</v>
      </c>
      <c r="L541" s="46"/>
      <c r="M541" s="237" t="s">
        <v>1</v>
      </c>
      <c r="N541" s="238" t="s">
        <v>38</v>
      </c>
      <c r="O541" s="93"/>
      <c r="P541" s="239">
        <f>O541*H541</f>
        <v>0</v>
      </c>
      <c r="Q541" s="239">
        <v>3.4999999999999997E-05</v>
      </c>
      <c r="R541" s="239">
        <f>Q541*H541</f>
        <v>0.0041110999999999995</v>
      </c>
      <c r="S541" s="239">
        <v>0</v>
      </c>
      <c r="T541" s="24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1" t="s">
        <v>209</v>
      </c>
      <c r="AT541" s="241" t="s">
        <v>204</v>
      </c>
      <c r="AU541" s="241" t="s">
        <v>82</v>
      </c>
      <c r="AY541" s="19" t="s">
        <v>202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80</v>
      </c>
      <c r="BK541" s="242">
        <f>ROUND(I541*H541,2)</f>
        <v>0</v>
      </c>
      <c r="BL541" s="19" t="s">
        <v>209</v>
      </c>
      <c r="BM541" s="241" t="s">
        <v>5880</v>
      </c>
    </row>
    <row r="542" s="2" customFormat="1" ht="16.5" customHeight="1">
      <c r="A542" s="40"/>
      <c r="B542" s="41"/>
      <c r="C542" s="230" t="s">
        <v>1050</v>
      </c>
      <c r="D542" s="230" t="s">
        <v>204</v>
      </c>
      <c r="E542" s="231" t="s">
        <v>3134</v>
      </c>
      <c r="F542" s="232" t="s">
        <v>3135</v>
      </c>
      <c r="G542" s="233" t="s">
        <v>466</v>
      </c>
      <c r="H542" s="234">
        <v>2</v>
      </c>
      <c r="I542" s="235"/>
      <c r="J542" s="236">
        <f>ROUND(I542*H542,2)</f>
        <v>0</v>
      </c>
      <c r="K542" s="232" t="s">
        <v>208</v>
      </c>
      <c r="L542" s="46"/>
      <c r="M542" s="237" t="s">
        <v>1</v>
      </c>
      <c r="N542" s="238" t="s">
        <v>38</v>
      </c>
      <c r="O542" s="93"/>
      <c r="P542" s="239">
        <f>O542*H542</f>
        <v>0</v>
      </c>
      <c r="Q542" s="239">
        <v>0.000176</v>
      </c>
      <c r="R542" s="239">
        <f>Q542*H542</f>
        <v>0.00035199999999999999</v>
      </c>
      <c r="S542" s="239">
        <v>0</v>
      </c>
      <c r="T542" s="240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1" t="s">
        <v>209</v>
      </c>
      <c r="AT542" s="241" t="s">
        <v>204</v>
      </c>
      <c r="AU542" s="241" t="s">
        <v>82</v>
      </c>
      <c r="AY542" s="19" t="s">
        <v>202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80</v>
      </c>
      <c r="BK542" s="242">
        <f>ROUND(I542*H542,2)</f>
        <v>0</v>
      </c>
      <c r="BL542" s="19" t="s">
        <v>209</v>
      </c>
      <c r="BM542" s="241" t="s">
        <v>5881</v>
      </c>
    </row>
    <row r="543" s="13" customFormat="1">
      <c r="A543" s="13"/>
      <c r="B543" s="243"/>
      <c r="C543" s="244"/>
      <c r="D543" s="245" t="s">
        <v>211</v>
      </c>
      <c r="E543" s="246" t="s">
        <v>1</v>
      </c>
      <c r="F543" s="247" t="s">
        <v>3137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211</v>
      </c>
      <c r="AU543" s="253" t="s">
        <v>82</v>
      </c>
      <c r="AV543" s="13" t="s">
        <v>80</v>
      </c>
      <c r="AW543" s="13" t="s">
        <v>30</v>
      </c>
      <c r="AX543" s="13" t="s">
        <v>73</v>
      </c>
      <c r="AY543" s="253" t="s">
        <v>202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3138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82</v>
      </c>
      <c r="G545" s="255"/>
      <c r="H545" s="258">
        <v>2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80</v>
      </c>
      <c r="AY545" s="264" t="s">
        <v>202</v>
      </c>
    </row>
    <row r="546" s="2" customFormat="1" ht="16.5" customHeight="1">
      <c r="A546" s="40"/>
      <c r="B546" s="41"/>
      <c r="C546" s="287" t="s">
        <v>1055</v>
      </c>
      <c r="D546" s="287" t="s">
        <v>534</v>
      </c>
      <c r="E546" s="288" t="s">
        <v>3139</v>
      </c>
      <c r="F546" s="289" t="s">
        <v>3140</v>
      </c>
      <c r="G546" s="290" t="s">
        <v>466</v>
      </c>
      <c r="H546" s="291">
        <v>2</v>
      </c>
      <c r="I546" s="292"/>
      <c r="J546" s="293">
        <f>ROUND(I546*H546,2)</f>
        <v>0</v>
      </c>
      <c r="K546" s="289" t="s">
        <v>208</v>
      </c>
      <c r="L546" s="294"/>
      <c r="M546" s="295" t="s">
        <v>1</v>
      </c>
      <c r="N546" s="296" t="s">
        <v>38</v>
      </c>
      <c r="O546" s="93"/>
      <c r="P546" s="239">
        <f>O546*H546</f>
        <v>0</v>
      </c>
      <c r="Q546" s="239">
        <v>0.012</v>
      </c>
      <c r="R546" s="239">
        <f>Q546*H546</f>
        <v>0.024</v>
      </c>
      <c r="S546" s="239">
        <v>0</v>
      </c>
      <c r="T546" s="24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1" t="s">
        <v>270</v>
      </c>
      <c r="AT546" s="241" t="s">
        <v>534</v>
      </c>
      <c r="AU546" s="241" t="s">
        <v>82</v>
      </c>
      <c r="AY546" s="19" t="s">
        <v>202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80</v>
      </c>
      <c r="BK546" s="242">
        <f>ROUND(I546*H546,2)</f>
        <v>0</v>
      </c>
      <c r="BL546" s="19" t="s">
        <v>209</v>
      </c>
      <c r="BM546" s="241" t="s">
        <v>5882</v>
      </c>
    </row>
    <row r="547" s="13" customFormat="1">
      <c r="A547" s="13"/>
      <c r="B547" s="243"/>
      <c r="C547" s="244"/>
      <c r="D547" s="245" t="s">
        <v>211</v>
      </c>
      <c r="E547" s="246" t="s">
        <v>1</v>
      </c>
      <c r="F547" s="247" t="s">
        <v>3142</v>
      </c>
      <c r="G547" s="244"/>
      <c r="H547" s="246" t="s">
        <v>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211</v>
      </c>
      <c r="AU547" s="253" t="s">
        <v>82</v>
      </c>
      <c r="AV547" s="13" t="s">
        <v>80</v>
      </c>
      <c r="AW547" s="13" t="s">
        <v>30</v>
      </c>
      <c r="AX547" s="13" t="s">
        <v>73</v>
      </c>
      <c r="AY547" s="253" t="s">
        <v>202</v>
      </c>
    </row>
    <row r="548" s="14" customFormat="1">
      <c r="A548" s="14"/>
      <c r="B548" s="254"/>
      <c r="C548" s="255"/>
      <c r="D548" s="245" t="s">
        <v>211</v>
      </c>
      <c r="E548" s="256" t="s">
        <v>1</v>
      </c>
      <c r="F548" s="257" t="s">
        <v>82</v>
      </c>
      <c r="G548" s="255"/>
      <c r="H548" s="258">
        <v>2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4" t="s">
        <v>211</v>
      </c>
      <c r="AU548" s="264" t="s">
        <v>82</v>
      </c>
      <c r="AV548" s="14" t="s">
        <v>82</v>
      </c>
      <c r="AW548" s="14" t="s">
        <v>30</v>
      </c>
      <c r="AX548" s="14" t="s">
        <v>80</v>
      </c>
      <c r="AY548" s="264" t="s">
        <v>202</v>
      </c>
    </row>
    <row r="549" s="2" customFormat="1" ht="33" customHeight="1">
      <c r="A549" s="40"/>
      <c r="B549" s="41"/>
      <c r="C549" s="230" t="s">
        <v>1060</v>
      </c>
      <c r="D549" s="230" t="s">
        <v>204</v>
      </c>
      <c r="E549" s="231" t="s">
        <v>5883</v>
      </c>
      <c r="F549" s="232" t="s">
        <v>5884</v>
      </c>
      <c r="G549" s="233" t="s">
        <v>466</v>
      </c>
      <c r="H549" s="234">
        <v>46</v>
      </c>
      <c r="I549" s="235"/>
      <c r="J549" s="236">
        <f>ROUND(I549*H549,2)</f>
        <v>0</v>
      </c>
      <c r="K549" s="232" t="s">
        <v>208</v>
      </c>
      <c r="L549" s="46"/>
      <c r="M549" s="237" t="s">
        <v>1</v>
      </c>
      <c r="N549" s="238" t="s">
        <v>38</v>
      </c>
      <c r="O549" s="93"/>
      <c r="P549" s="239">
        <f>O549*H549</f>
        <v>0</v>
      </c>
      <c r="Q549" s="239">
        <v>0.00030102599999999997</v>
      </c>
      <c r="R549" s="239">
        <f>Q549*H549</f>
        <v>0.013847195999999999</v>
      </c>
      <c r="S549" s="239">
        <v>0</v>
      </c>
      <c r="T549" s="24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1" t="s">
        <v>209</v>
      </c>
      <c r="AT549" s="241" t="s">
        <v>204</v>
      </c>
      <c r="AU549" s="241" t="s">
        <v>82</v>
      </c>
      <c r="AY549" s="19" t="s">
        <v>202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80</v>
      </c>
      <c r="BK549" s="242">
        <f>ROUND(I549*H549,2)</f>
        <v>0</v>
      </c>
      <c r="BL549" s="19" t="s">
        <v>209</v>
      </c>
      <c r="BM549" s="241" t="s">
        <v>5885</v>
      </c>
    </row>
    <row r="550" s="13" customFormat="1">
      <c r="A550" s="13"/>
      <c r="B550" s="243"/>
      <c r="C550" s="244"/>
      <c r="D550" s="245" t="s">
        <v>211</v>
      </c>
      <c r="E550" s="246" t="s">
        <v>1</v>
      </c>
      <c r="F550" s="247" t="s">
        <v>5886</v>
      </c>
      <c r="G550" s="244"/>
      <c r="H550" s="246" t="s">
        <v>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211</v>
      </c>
      <c r="AU550" s="253" t="s">
        <v>82</v>
      </c>
      <c r="AV550" s="13" t="s">
        <v>80</v>
      </c>
      <c r="AW550" s="13" t="s">
        <v>30</v>
      </c>
      <c r="AX550" s="13" t="s">
        <v>73</v>
      </c>
      <c r="AY550" s="253" t="s">
        <v>202</v>
      </c>
    </row>
    <row r="551" s="14" customFormat="1">
      <c r="A551" s="14"/>
      <c r="B551" s="254"/>
      <c r="C551" s="255"/>
      <c r="D551" s="245" t="s">
        <v>211</v>
      </c>
      <c r="E551" s="256" t="s">
        <v>1</v>
      </c>
      <c r="F551" s="257" t="s">
        <v>5887</v>
      </c>
      <c r="G551" s="255"/>
      <c r="H551" s="258">
        <v>46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4" t="s">
        <v>211</v>
      </c>
      <c r="AU551" s="264" t="s">
        <v>82</v>
      </c>
      <c r="AV551" s="14" t="s">
        <v>82</v>
      </c>
      <c r="AW551" s="14" t="s">
        <v>30</v>
      </c>
      <c r="AX551" s="14" t="s">
        <v>73</v>
      </c>
      <c r="AY551" s="264" t="s">
        <v>202</v>
      </c>
    </row>
    <row r="552" s="15" customFormat="1">
      <c r="A552" s="15"/>
      <c r="B552" s="265"/>
      <c r="C552" s="266"/>
      <c r="D552" s="245" t="s">
        <v>211</v>
      </c>
      <c r="E552" s="267" t="s">
        <v>1</v>
      </c>
      <c r="F552" s="268" t="s">
        <v>222</v>
      </c>
      <c r="G552" s="266"/>
      <c r="H552" s="269">
        <v>46</v>
      </c>
      <c r="I552" s="270"/>
      <c r="J552" s="266"/>
      <c r="K552" s="266"/>
      <c r="L552" s="271"/>
      <c r="M552" s="272"/>
      <c r="N552" s="273"/>
      <c r="O552" s="273"/>
      <c r="P552" s="273"/>
      <c r="Q552" s="273"/>
      <c r="R552" s="273"/>
      <c r="S552" s="273"/>
      <c r="T552" s="27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5" t="s">
        <v>211</v>
      </c>
      <c r="AU552" s="275" t="s">
        <v>82</v>
      </c>
      <c r="AV552" s="15" t="s">
        <v>209</v>
      </c>
      <c r="AW552" s="15" t="s">
        <v>30</v>
      </c>
      <c r="AX552" s="15" t="s">
        <v>80</v>
      </c>
      <c r="AY552" s="275" t="s">
        <v>202</v>
      </c>
    </row>
    <row r="553" s="12" customFormat="1" ht="22.8" customHeight="1">
      <c r="A553" s="12"/>
      <c r="B553" s="214"/>
      <c r="C553" s="215"/>
      <c r="D553" s="216" t="s">
        <v>72</v>
      </c>
      <c r="E553" s="228" t="s">
        <v>1479</v>
      </c>
      <c r="F553" s="228" t="s">
        <v>1480</v>
      </c>
      <c r="G553" s="215"/>
      <c r="H553" s="215"/>
      <c r="I553" s="218"/>
      <c r="J553" s="229">
        <f>BK553</f>
        <v>0</v>
      </c>
      <c r="K553" s="215"/>
      <c r="L553" s="220"/>
      <c r="M553" s="221"/>
      <c r="N553" s="222"/>
      <c r="O553" s="222"/>
      <c r="P553" s="223">
        <f>P554</f>
        <v>0</v>
      </c>
      <c r="Q553" s="222"/>
      <c r="R553" s="223">
        <f>R554</f>
        <v>0</v>
      </c>
      <c r="S553" s="222"/>
      <c r="T553" s="224">
        <f>T554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5" t="s">
        <v>80</v>
      </c>
      <c r="AT553" s="226" t="s">
        <v>72</v>
      </c>
      <c r="AU553" s="226" t="s">
        <v>80</v>
      </c>
      <c r="AY553" s="225" t="s">
        <v>202</v>
      </c>
      <c r="BK553" s="227">
        <f>BK554</f>
        <v>0</v>
      </c>
    </row>
    <row r="554" s="2" customFormat="1" ht="21.75" customHeight="1">
      <c r="A554" s="40"/>
      <c r="B554" s="41"/>
      <c r="C554" s="230" t="s">
        <v>1065</v>
      </c>
      <c r="D554" s="230" t="s">
        <v>204</v>
      </c>
      <c r="E554" s="231" t="s">
        <v>1482</v>
      </c>
      <c r="F554" s="232" t="s">
        <v>1483</v>
      </c>
      <c r="G554" s="233" t="s">
        <v>297</v>
      </c>
      <c r="H554" s="234">
        <v>359.00999999999999</v>
      </c>
      <c r="I554" s="235"/>
      <c r="J554" s="236">
        <f>ROUND(I554*H554,2)</f>
        <v>0</v>
      </c>
      <c r="K554" s="232" t="s">
        <v>208</v>
      </c>
      <c r="L554" s="46"/>
      <c r="M554" s="237" t="s">
        <v>1</v>
      </c>
      <c r="N554" s="238" t="s">
        <v>38</v>
      </c>
      <c r="O554" s="93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1" t="s">
        <v>209</v>
      </c>
      <c r="AT554" s="241" t="s">
        <v>204</v>
      </c>
      <c r="AU554" s="241" t="s">
        <v>82</v>
      </c>
      <c r="AY554" s="19" t="s">
        <v>202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9" t="s">
        <v>80</v>
      </c>
      <c r="BK554" s="242">
        <f>ROUND(I554*H554,2)</f>
        <v>0</v>
      </c>
      <c r="BL554" s="19" t="s">
        <v>209</v>
      </c>
      <c r="BM554" s="241" t="s">
        <v>5888</v>
      </c>
    </row>
    <row r="555" s="12" customFormat="1" ht="25.92" customHeight="1">
      <c r="A555" s="12"/>
      <c r="B555" s="214"/>
      <c r="C555" s="215"/>
      <c r="D555" s="216" t="s">
        <v>72</v>
      </c>
      <c r="E555" s="217" t="s">
        <v>1485</v>
      </c>
      <c r="F555" s="217" t="s">
        <v>1486</v>
      </c>
      <c r="G555" s="215"/>
      <c r="H555" s="215"/>
      <c r="I555" s="218"/>
      <c r="J555" s="219">
        <f>BK555</f>
        <v>0</v>
      </c>
      <c r="K555" s="215"/>
      <c r="L555" s="220"/>
      <c r="M555" s="221"/>
      <c r="N555" s="222"/>
      <c r="O555" s="222"/>
      <c r="P555" s="223">
        <f>P556+P590+P620+P631+P720+P741+P766+P800+P813+P850+P885+P899+P945+P952+P975</f>
        <v>0</v>
      </c>
      <c r="Q555" s="222"/>
      <c r="R555" s="223">
        <f>R556+R590+R620+R631+R720+R741+R766+R800+R813+R850+R885+R899+R945+R952+R975</f>
        <v>21.880738191353</v>
      </c>
      <c r="S555" s="222"/>
      <c r="T555" s="224">
        <f>T556+T590+T620+T631+T720+T741+T766+T800+T813+T850+T885+T899+T945+T952+T975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5" t="s">
        <v>82</v>
      </c>
      <c r="AT555" s="226" t="s">
        <v>72</v>
      </c>
      <c r="AU555" s="226" t="s">
        <v>73</v>
      </c>
      <c r="AY555" s="225" t="s">
        <v>202</v>
      </c>
      <c r="BK555" s="227">
        <f>BK556+BK590+BK620+BK631+BK720+BK741+BK766+BK800+BK813+BK850+BK885+BK899+BK945+BK952+BK975</f>
        <v>0</v>
      </c>
    </row>
    <row r="556" s="12" customFormat="1" ht="22.8" customHeight="1">
      <c r="A556" s="12"/>
      <c r="B556" s="214"/>
      <c r="C556" s="215"/>
      <c r="D556" s="216" t="s">
        <v>72</v>
      </c>
      <c r="E556" s="228" t="s">
        <v>1487</v>
      </c>
      <c r="F556" s="228" t="s">
        <v>1488</v>
      </c>
      <c r="G556" s="215"/>
      <c r="H556" s="215"/>
      <c r="I556" s="218"/>
      <c r="J556" s="229">
        <f>BK556</f>
        <v>0</v>
      </c>
      <c r="K556" s="215"/>
      <c r="L556" s="220"/>
      <c r="M556" s="221"/>
      <c r="N556" s="222"/>
      <c r="O556" s="222"/>
      <c r="P556" s="223">
        <f>SUM(P557:P589)</f>
        <v>0</v>
      </c>
      <c r="Q556" s="222"/>
      <c r="R556" s="223">
        <f>SUM(R557:R589)</f>
        <v>1.4541272599999999</v>
      </c>
      <c r="S556" s="222"/>
      <c r="T556" s="224">
        <f>SUM(T557:T589)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5" t="s">
        <v>82</v>
      </c>
      <c r="AT556" s="226" t="s">
        <v>72</v>
      </c>
      <c r="AU556" s="226" t="s">
        <v>80</v>
      </c>
      <c r="AY556" s="225" t="s">
        <v>202</v>
      </c>
      <c r="BK556" s="227">
        <f>SUM(BK557:BK589)</f>
        <v>0</v>
      </c>
    </row>
    <row r="557" s="2" customFormat="1" ht="24.15" customHeight="1">
      <c r="A557" s="40"/>
      <c r="B557" s="41"/>
      <c r="C557" s="230" t="s">
        <v>1069</v>
      </c>
      <c r="D557" s="230" t="s">
        <v>204</v>
      </c>
      <c r="E557" s="231" t="s">
        <v>1490</v>
      </c>
      <c r="F557" s="232" t="s">
        <v>1491</v>
      </c>
      <c r="G557" s="233" t="s">
        <v>254</v>
      </c>
      <c r="H557" s="234">
        <v>95.974999999999994</v>
      </c>
      <c r="I557" s="235"/>
      <c r="J557" s="236">
        <f>ROUND(I557*H557,2)</f>
        <v>0</v>
      </c>
      <c r="K557" s="232" t="s">
        <v>208</v>
      </c>
      <c r="L557" s="46"/>
      <c r="M557" s="237" t="s">
        <v>1</v>
      </c>
      <c r="N557" s="238" t="s">
        <v>38</v>
      </c>
      <c r="O557" s="93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1" t="s">
        <v>317</v>
      </c>
      <c r="AT557" s="241" t="s">
        <v>204</v>
      </c>
      <c r="AU557" s="241" t="s">
        <v>82</v>
      </c>
      <c r="AY557" s="19" t="s">
        <v>202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9" t="s">
        <v>80</v>
      </c>
      <c r="BK557" s="242">
        <f>ROUND(I557*H557,2)</f>
        <v>0</v>
      </c>
      <c r="BL557" s="19" t="s">
        <v>317</v>
      </c>
      <c r="BM557" s="241" t="s">
        <v>5889</v>
      </c>
    </row>
    <row r="558" s="14" customFormat="1">
      <c r="A558" s="14"/>
      <c r="B558" s="254"/>
      <c r="C558" s="255"/>
      <c r="D558" s="245" t="s">
        <v>211</v>
      </c>
      <c r="E558" s="256" t="s">
        <v>1</v>
      </c>
      <c r="F558" s="257" t="s">
        <v>5890</v>
      </c>
      <c r="G558" s="255"/>
      <c r="H558" s="258">
        <v>95.974999999999994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211</v>
      </c>
      <c r="AU558" s="264" t="s">
        <v>82</v>
      </c>
      <c r="AV558" s="14" t="s">
        <v>82</v>
      </c>
      <c r="AW558" s="14" t="s">
        <v>30</v>
      </c>
      <c r="AX558" s="14" t="s">
        <v>73</v>
      </c>
      <c r="AY558" s="264" t="s">
        <v>202</v>
      </c>
    </row>
    <row r="559" s="15" customFormat="1">
      <c r="A559" s="15"/>
      <c r="B559" s="265"/>
      <c r="C559" s="266"/>
      <c r="D559" s="245" t="s">
        <v>211</v>
      </c>
      <c r="E559" s="267" t="s">
        <v>1</v>
      </c>
      <c r="F559" s="268" t="s">
        <v>222</v>
      </c>
      <c r="G559" s="266"/>
      <c r="H559" s="269">
        <v>95.974999999999994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211</v>
      </c>
      <c r="AU559" s="275" t="s">
        <v>82</v>
      </c>
      <c r="AV559" s="15" t="s">
        <v>209</v>
      </c>
      <c r="AW559" s="15" t="s">
        <v>30</v>
      </c>
      <c r="AX559" s="15" t="s">
        <v>80</v>
      </c>
      <c r="AY559" s="275" t="s">
        <v>202</v>
      </c>
    </row>
    <row r="560" s="2" customFormat="1" ht="16.5" customHeight="1">
      <c r="A560" s="40"/>
      <c r="B560" s="41"/>
      <c r="C560" s="287" t="s">
        <v>1073</v>
      </c>
      <c r="D560" s="287" t="s">
        <v>534</v>
      </c>
      <c r="E560" s="288" t="s">
        <v>1494</v>
      </c>
      <c r="F560" s="289" t="s">
        <v>1495</v>
      </c>
      <c r="G560" s="290" t="s">
        <v>297</v>
      </c>
      <c r="H560" s="291">
        <v>0.032000000000000001</v>
      </c>
      <c r="I560" s="292"/>
      <c r="J560" s="293">
        <f>ROUND(I560*H560,2)</f>
        <v>0</v>
      </c>
      <c r="K560" s="289" t="s">
        <v>208</v>
      </c>
      <c r="L560" s="294"/>
      <c r="M560" s="295" t="s">
        <v>1</v>
      </c>
      <c r="N560" s="296" t="s">
        <v>38</v>
      </c>
      <c r="O560" s="93"/>
      <c r="P560" s="239">
        <f>O560*H560</f>
        <v>0</v>
      </c>
      <c r="Q560" s="239">
        <v>1</v>
      </c>
      <c r="R560" s="239">
        <f>Q560*H560</f>
        <v>0.032000000000000001</v>
      </c>
      <c r="S560" s="239">
        <v>0</v>
      </c>
      <c r="T560" s="24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1" t="s">
        <v>442</v>
      </c>
      <c r="AT560" s="241" t="s">
        <v>534</v>
      </c>
      <c r="AU560" s="241" t="s">
        <v>82</v>
      </c>
      <c r="AY560" s="19" t="s">
        <v>202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80</v>
      </c>
      <c r="BK560" s="242">
        <f>ROUND(I560*H560,2)</f>
        <v>0</v>
      </c>
      <c r="BL560" s="19" t="s">
        <v>317</v>
      </c>
      <c r="BM560" s="241" t="s">
        <v>5891</v>
      </c>
    </row>
    <row r="561" s="2" customFormat="1">
      <c r="A561" s="40"/>
      <c r="B561" s="41"/>
      <c r="C561" s="42"/>
      <c r="D561" s="245" t="s">
        <v>586</v>
      </c>
      <c r="E561" s="42"/>
      <c r="F561" s="297" t="s">
        <v>1497</v>
      </c>
      <c r="G561" s="42"/>
      <c r="H561" s="42"/>
      <c r="I561" s="298"/>
      <c r="J561" s="42"/>
      <c r="K561" s="42"/>
      <c r="L561" s="46"/>
      <c r="M561" s="299"/>
      <c r="N561" s="300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586</v>
      </c>
      <c r="AU561" s="19" t="s">
        <v>82</v>
      </c>
    </row>
    <row r="562" s="14" customFormat="1">
      <c r="A562" s="14"/>
      <c r="B562" s="254"/>
      <c r="C562" s="255"/>
      <c r="D562" s="245" t="s">
        <v>211</v>
      </c>
      <c r="E562" s="256" t="s">
        <v>1</v>
      </c>
      <c r="F562" s="257" t="s">
        <v>5892</v>
      </c>
      <c r="G562" s="255"/>
      <c r="H562" s="258">
        <v>0.032000000000000001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211</v>
      </c>
      <c r="AU562" s="264" t="s">
        <v>82</v>
      </c>
      <c r="AV562" s="14" t="s">
        <v>82</v>
      </c>
      <c r="AW562" s="14" t="s">
        <v>30</v>
      </c>
      <c r="AX562" s="14" t="s">
        <v>80</v>
      </c>
      <c r="AY562" s="264" t="s">
        <v>202</v>
      </c>
    </row>
    <row r="563" s="2" customFormat="1" ht="24.15" customHeight="1">
      <c r="A563" s="40"/>
      <c r="B563" s="41"/>
      <c r="C563" s="230" t="s">
        <v>1078</v>
      </c>
      <c r="D563" s="230" t="s">
        <v>204</v>
      </c>
      <c r="E563" s="231" t="s">
        <v>1500</v>
      </c>
      <c r="F563" s="232" t="s">
        <v>1501</v>
      </c>
      <c r="G563" s="233" t="s">
        <v>254</v>
      </c>
      <c r="H563" s="234">
        <v>16.065000000000001</v>
      </c>
      <c r="I563" s="235"/>
      <c r="J563" s="236">
        <f>ROUND(I563*H563,2)</f>
        <v>0</v>
      </c>
      <c r="K563" s="232" t="s">
        <v>208</v>
      </c>
      <c r="L563" s="46"/>
      <c r="M563" s="237" t="s">
        <v>1</v>
      </c>
      <c r="N563" s="238" t="s">
        <v>38</v>
      </c>
      <c r="O563" s="93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1" t="s">
        <v>317</v>
      </c>
      <c r="AT563" s="241" t="s">
        <v>204</v>
      </c>
      <c r="AU563" s="241" t="s">
        <v>82</v>
      </c>
      <c r="AY563" s="19" t="s">
        <v>202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9" t="s">
        <v>80</v>
      </c>
      <c r="BK563" s="242">
        <f>ROUND(I563*H563,2)</f>
        <v>0</v>
      </c>
      <c r="BL563" s="19" t="s">
        <v>317</v>
      </c>
      <c r="BM563" s="241" t="s">
        <v>5893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5894</v>
      </c>
      <c r="G564" s="255"/>
      <c r="H564" s="258">
        <v>16.065000000000001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5" customFormat="1">
      <c r="A565" s="15"/>
      <c r="B565" s="265"/>
      <c r="C565" s="266"/>
      <c r="D565" s="245" t="s">
        <v>211</v>
      </c>
      <c r="E565" s="267" t="s">
        <v>1</v>
      </c>
      <c r="F565" s="268" t="s">
        <v>222</v>
      </c>
      <c r="G565" s="266"/>
      <c r="H565" s="269">
        <v>16.065000000000001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5" t="s">
        <v>211</v>
      </c>
      <c r="AU565" s="275" t="s">
        <v>82</v>
      </c>
      <c r="AV565" s="15" t="s">
        <v>209</v>
      </c>
      <c r="AW565" s="15" t="s">
        <v>30</v>
      </c>
      <c r="AX565" s="15" t="s">
        <v>80</v>
      </c>
      <c r="AY565" s="275" t="s">
        <v>202</v>
      </c>
    </row>
    <row r="566" s="2" customFormat="1" ht="16.5" customHeight="1">
      <c r="A566" s="40"/>
      <c r="B566" s="41"/>
      <c r="C566" s="287" t="s">
        <v>1082</v>
      </c>
      <c r="D566" s="287" t="s">
        <v>534</v>
      </c>
      <c r="E566" s="288" t="s">
        <v>1494</v>
      </c>
      <c r="F566" s="289" t="s">
        <v>1495</v>
      </c>
      <c r="G566" s="290" t="s">
        <v>297</v>
      </c>
      <c r="H566" s="291">
        <v>0.0050000000000000001</v>
      </c>
      <c r="I566" s="292"/>
      <c r="J566" s="293">
        <f>ROUND(I566*H566,2)</f>
        <v>0</v>
      </c>
      <c r="K566" s="289" t="s">
        <v>208</v>
      </c>
      <c r="L566" s="294"/>
      <c r="M566" s="295" t="s">
        <v>1</v>
      </c>
      <c r="N566" s="296" t="s">
        <v>38</v>
      </c>
      <c r="O566" s="93"/>
      <c r="P566" s="239">
        <f>O566*H566</f>
        <v>0</v>
      </c>
      <c r="Q566" s="239">
        <v>1</v>
      </c>
      <c r="R566" s="239">
        <f>Q566*H566</f>
        <v>0.0050000000000000001</v>
      </c>
      <c r="S566" s="239">
        <v>0</v>
      </c>
      <c r="T566" s="240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1" t="s">
        <v>442</v>
      </c>
      <c r="AT566" s="241" t="s">
        <v>534</v>
      </c>
      <c r="AU566" s="241" t="s">
        <v>82</v>
      </c>
      <c r="AY566" s="19" t="s">
        <v>202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80</v>
      </c>
      <c r="BK566" s="242">
        <f>ROUND(I566*H566,2)</f>
        <v>0</v>
      </c>
      <c r="BL566" s="19" t="s">
        <v>317</v>
      </c>
      <c r="BM566" s="241" t="s">
        <v>5895</v>
      </c>
    </row>
    <row r="567" s="2" customFormat="1">
      <c r="A567" s="40"/>
      <c r="B567" s="41"/>
      <c r="C567" s="42"/>
      <c r="D567" s="245" t="s">
        <v>586</v>
      </c>
      <c r="E567" s="42"/>
      <c r="F567" s="297" t="s">
        <v>1497</v>
      </c>
      <c r="G567" s="42"/>
      <c r="H567" s="42"/>
      <c r="I567" s="298"/>
      <c r="J567" s="42"/>
      <c r="K567" s="42"/>
      <c r="L567" s="46"/>
      <c r="M567" s="299"/>
      <c r="N567" s="300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586</v>
      </c>
      <c r="AU567" s="19" t="s">
        <v>82</v>
      </c>
    </row>
    <row r="568" s="14" customFormat="1">
      <c r="A568" s="14"/>
      <c r="B568" s="254"/>
      <c r="C568" s="255"/>
      <c r="D568" s="245" t="s">
        <v>211</v>
      </c>
      <c r="E568" s="256" t="s">
        <v>1</v>
      </c>
      <c r="F568" s="257" t="s">
        <v>5896</v>
      </c>
      <c r="G568" s="255"/>
      <c r="H568" s="258">
        <v>0.0050000000000000001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4" t="s">
        <v>211</v>
      </c>
      <c r="AU568" s="264" t="s">
        <v>82</v>
      </c>
      <c r="AV568" s="14" t="s">
        <v>82</v>
      </c>
      <c r="AW568" s="14" t="s">
        <v>30</v>
      </c>
      <c r="AX568" s="14" t="s">
        <v>80</v>
      </c>
      <c r="AY568" s="264" t="s">
        <v>202</v>
      </c>
    </row>
    <row r="569" s="2" customFormat="1" ht="24.15" customHeight="1">
      <c r="A569" s="40"/>
      <c r="B569" s="41"/>
      <c r="C569" s="230" t="s">
        <v>1089</v>
      </c>
      <c r="D569" s="230" t="s">
        <v>204</v>
      </c>
      <c r="E569" s="231" t="s">
        <v>1507</v>
      </c>
      <c r="F569" s="232" t="s">
        <v>1508</v>
      </c>
      <c r="G569" s="233" t="s">
        <v>254</v>
      </c>
      <c r="H569" s="234">
        <v>95.974999999999994</v>
      </c>
      <c r="I569" s="235"/>
      <c r="J569" s="236">
        <f>ROUND(I569*H569,2)</f>
        <v>0</v>
      </c>
      <c r="K569" s="232" t="s">
        <v>208</v>
      </c>
      <c r="L569" s="46"/>
      <c r="M569" s="237" t="s">
        <v>1</v>
      </c>
      <c r="N569" s="238" t="s">
        <v>38</v>
      </c>
      <c r="O569" s="93"/>
      <c r="P569" s="239">
        <f>O569*H569</f>
        <v>0</v>
      </c>
      <c r="Q569" s="239">
        <v>0.00039825</v>
      </c>
      <c r="R569" s="239">
        <f>Q569*H569</f>
        <v>0.038222043749999997</v>
      </c>
      <c r="S569" s="239">
        <v>0</v>
      </c>
      <c r="T569" s="24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1" t="s">
        <v>317</v>
      </c>
      <c r="AT569" s="241" t="s">
        <v>204</v>
      </c>
      <c r="AU569" s="241" t="s">
        <v>82</v>
      </c>
      <c r="AY569" s="19" t="s">
        <v>202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9" t="s">
        <v>80</v>
      </c>
      <c r="BK569" s="242">
        <f>ROUND(I569*H569,2)</f>
        <v>0</v>
      </c>
      <c r="BL569" s="19" t="s">
        <v>317</v>
      </c>
      <c r="BM569" s="241" t="s">
        <v>5897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5890</v>
      </c>
      <c r="G570" s="255"/>
      <c r="H570" s="258">
        <v>95.974999999999994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73</v>
      </c>
      <c r="AY570" s="264" t="s">
        <v>202</v>
      </c>
    </row>
    <row r="571" s="15" customFormat="1">
      <c r="A571" s="15"/>
      <c r="B571" s="265"/>
      <c r="C571" s="266"/>
      <c r="D571" s="245" t="s">
        <v>211</v>
      </c>
      <c r="E571" s="267" t="s">
        <v>1</v>
      </c>
      <c r="F571" s="268" t="s">
        <v>222</v>
      </c>
      <c r="G571" s="266"/>
      <c r="H571" s="269">
        <v>95.974999999999994</v>
      </c>
      <c r="I571" s="270"/>
      <c r="J571" s="266"/>
      <c r="K571" s="266"/>
      <c r="L571" s="271"/>
      <c r="M571" s="272"/>
      <c r="N571" s="273"/>
      <c r="O571" s="273"/>
      <c r="P571" s="273"/>
      <c r="Q571" s="273"/>
      <c r="R571" s="273"/>
      <c r="S571" s="273"/>
      <c r="T571" s="27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5" t="s">
        <v>211</v>
      </c>
      <c r="AU571" s="275" t="s">
        <v>82</v>
      </c>
      <c r="AV571" s="15" t="s">
        <v>209</v>
      </c>
      <c r="AW571" s="15" t="s">
        <v>30</v>
      </c>
      <c r="AX571" s="15" t="s">
        <v>80</v>
      </c>
      <c r="AY571" s="275" t="s">
        <v>202</v>
      </c>
    </row>
    <row r="572" s="2" customFormat="1" ht="55.5" customHeight="1">
      <c r="A572" s="40"/>
      <c r="B572" s="41"/>
      <c r="C572" s="287" t="s">
        <v>1100</v>
      </c>
      <c r="D572" s="287" t="s">
        <v>534</v>
      </c>
      <c r="E572" s="288" t="s">
        <v>1519</v>
      </c>
      <c r="F572" s="289" t="s">
        <v>1520</v>
      </c>
      <c r="G572" s="290" t="s">
        <v>254</v>
      </c>
      <c r="H572" s="291">
        <v>111.859</v>
      </c>
      <c r="I572" s="292"/>
      <c r="J572" s="293">
        <f>ROUND(I572*H572,2)</f>
        <v>0</v>
      </c>
      <c r="K572" s="289" t="s">
        <v>208</v>
      </c>
      <c r="L572" s="294"/>
      <c r="M572" s="295" t="s">
        <v>1</v>
      </c>
      <c r="N572" s="296" t="s">
        <v>38</v>
      </c>
      <c r="O572" s="93"/>
      <c r="P572" s="239">
        <f>O572*H572</f>
        <v>0</v>
      </c>
      <c r="Q572" s="239">
        <v>0.0047000000000000002</v>
      </c>
      <c r="R572" s="239">
        <f>Q572*H572</f>
        <v>0.52573729999999996</v>
      </c>
      <c r="S572" s="239">
        <v>0</v>
      </c>
      <c r="T572" s="240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1" t="s">
        <v>442</v>
      </c>
      <c r="AT572" s="241" t="s">
        <v>534</v>
      </c>
      <c r="AU572" s="241" t="s">
        <v>82</v>
      </c>
      <c r="AY572" s="19" t="s">
        <v>202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9" t="s">
        <v>80</v>
      </c>
      <c r="BK572" s="242">
        <f>ROUND(I572*H572,2)</f>
        <v>0</v>
      </c>
      <c r="BL572" s="19" t="s">
        <v>317</v>
      </c>
      <c r="BM572" s="241" t="s">
        <v>5898</v>
      </c>
    </row>
    <row r="573" s="14" customFormat="1">
      <c r="A573" s="14"/>
      <c r="B573" s="254"/>
      <c r="C573" s="255"/>
      <c r="D573" s="245" t="s">
        <v>211</v>
      </c>
      <c r="E573" s="256" t="s">
        <v>1</v>
      </c>
      <c r="F573" s="257" t="s">
        <v>5899</v>
      </c>
      <c r="G573" s="255"/>
      <c r="H573" s="258">
        <v>111.859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211</v>
      </c>
      <c r="AU573" s="264" t="s">
        <v>82</v>
      </c>
      <c r="AV573" s="14" t="s">
        <v>82</v>
      </c>
      <c r="AW573" s="14" t="s">
        <v>30</v>
      </c>
      <c r="AX573" s="14" t="s">
        <v>80</v>
      </c>
      <c r="AY573" s="264" t="s">
        <v>202</v>
      </c>
    </row>
    <row r="574" s="2" customFormat="1" ht="24.15" customHeight="1">
      <c r="A574" s="40"/>
      <c r="B574" s="41"/>
      <c r="C574" s="230" t="s">
        <v>1107</v>
      </c>
      <c r="D574" s="230" t="s">
        <v>204</v>
      </c>
      <c r="E574" s="231" t="s">
        <v>1507</v>
      </c>
      <c r="F574" s="232" t="s">
        <v>1508</v>
      </c>
      <c r="G574" s="233" t="s">
        <v>254</v>
      </c>
      <c r="H574" s="234">
        <v>95.974999999999994</v>
      </c>
      <c r="I574" s="235"/>
      <c r="J574" s="236">
        <f>ROUND(I574*H574,2)</f>
        <v>0</v>
      </c>
      <c r="K574" s="232" t="s">
        <v>208</v>
      </c>
      <c r="L574" s="46"/>
      <c r="M574" s="237" t="s">
        <v>1</v>
      </c>
      <c r="N574" s="238" t="s">
        <v>38</v>
      </c>
      <c r="O574" s="93"/>
      <c r="P574" s="239">
        <f>O574*H574</f>
        <v>0</v>
      </c>
      <c r="Q574" s="239">
        <v>0.00039825</v>
      </c>
      <c r="R574" s="239">
        <f>Q574*H574</f>
        <v>0.038222043749999997</v>
      </c>
      <c r="S574" s="239">
        <v>0</v>
      </c>
      <c r="T574" s="240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1" t="s">
        <v>317</v>
      </c>
      <c r="AT574" s="241" t="s">
        <v>204</v>
      </c>
      <c r="AU574" s="241" t="s">
        <v>82</v>
      </c>
      <c r="AY574" s="19" t="s">
        <v>202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9" t="s">
        <v>80</v>
      </c>
      <c r="BK574" s="242">
        <f>ROUND(I574*H574,2)</f>
        <v>0</v>
      </c>
      <c r="BL574" s="19" t="s">
        <v>317</v>
      </c>
      <c r="BM574" s="241" t="s">
        <v>5900</v>
      </c>
    </row>
    <row r="575" s="14" customFormat="1">
      <c r="A575" s="14"/>
      <c r="B575" s="254"/>
      <c r="C575" s="255"/>
      <c r="D575" s="245" t="s">
        <v>211</v>
      </c>
      <c r="E575" s="256" t="s">
        <v>1</v>
      </c>
      <c r="F575" s="257" t="s">
        <v>5890</v>
      </c>
      <c r="G575" s="255"/>
      <c r="H575" s="258">
        <v>95.974999999999994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211</v>
      </c>
      <c r="AU575" s="264" t="s">
        <v>82</v>
      </c>
      <c r="AV575" s="14" t="s">
        <v>82</v>
      </c>
      <c r="AW575" s="14" t="s">
        <v>30</v>
      </c>
      <c r="AX575" s="14" t="s">
        <v>73</v>
      </c>
      <c r="AY575" s="264" t="s">
        <v>202</v>
      </c>
    </row>
    <row r="576" s="15" customFormat="1">
      <c r="A576" s="15"/>
      <c r="B576" s="265"/>
      <c r="C576" s="266"/>
      <c r="D576" s="245" t="s">
        <v>211</v>
      </c>
      <c r="E576" s="267" t="s">
        <v>1</v>
      </c>
      <c r="F576" s="268" t="s">
        <v>222</v>
      </c>
      <c r="G576" s="266"/>
      <c r="H576" s="269">
        <v>95.974999999999994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211</v>
      </c>
      <c r="AU576" s="275" t="s">
        <v>82</v>
      </c>
      <c r="AV576" s="15" t="s">
        <v>209</v>
      </c>
      <c r="AW576" s="15" t="s">
        <v>30</v>
      </c>
      <c r="AX576" s="15" t="s">
        <v>80</v>
      </c>
      <c r="AY576" s="275" t="s">
        <v>202</v>
      </c>
    </row>
    <row r="577" s="2" customFormat="1" ht="44.25" customHeight="1">
      <c r="A577" s="40"/>
      <c r="B577" s="41"/>
      <c r="C577" s="287" t="s">
        <v>1115</v>
      </c>
      <c r="D577" s="287" t="s">
        <v>534</v>
      </c>
      <c r="E577" s="288" t="s">
        <v>5901</v>
      </c>
      <c r="F577" s="289" t="s">
        <v>5902</v>
      </c>
      <c r="G577" s="290" t="s">
        <v>254</v>
      </c>
      <c r="H577" s="291">
        <v>111.859</v>
      </c>
      <c r="I577" s="292"/>
      <c r="J577" s="293">
        <f>ROUND(I577*H577,2)</f>
        <v>0</v>
      </c>
      <c r="K577" s="289" t="s">
        <v>208</v>
      </c>
      <c r="L577" s="294"/>
      <c r="M577" s="295" t="s">
        <v>1</v>
      </c>
      <c r="N577" s="296" t="s">
        <v>38</v>
      </c>
      <c r="O577" s="93"/>
      <c r="P577" s="239">
        <f>O577*H577</f>
        <v>0</v>
      </c>
      <c r="Q577" s="239">
        <v>0.0054000000000000003</v>
      </c>
      <c r="R577" s="239">
        <f>Q577*H577</f>
        <v>0.60403859999999998</v>
      </c>
      <c r="S577" s="239">
        <v>0</v>
      </c>
      <c r="T577" s="24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1" t="s">
        <v>442</v>
      </c>
      <c r="AT577" s="241" t="s">
        <v>534</v>
      </c>
      <c r="AU577" s="241" t="s">
        <v>82</v>
      </c>
      <c r="AY577" s="19" t="s">
        <v>202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9" t="s">
        <v>80</v>
      </c>
      <c r="BK577" s="242">
        <f>ROUND(I577*H577,2)</f>
        <v>0</v>
      </c>
      <c r="BL577" s="19" t="s">
        <v>317</v>
      </c>
      <c r="BM577" s="241" t="s">
        <v>5903</v>
      </c>
    </row>
    <row r="578" s="14" customFormat="1">
      <c r="A578" s="14"/>
      <c r="B578" s="254"/>
      <c r="C578" s="255"/>
      <c r="D578" s="245" t="s">
        <v>211</v>
      </c>
      <c r="E578" s="256" t="s">
        <v>1</v>
      </c>
      <c r="F578" s="257" t="s">
        <v>5899</v>
      </c>
      <c r="G578" s="255"/>
      <c r="H578" s="258">
        <v>111.859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4" t="s">
        <v>211</v>
      </c>
      <c r="AU578" s="264" t="s">
        <v>82</v>
      </c>
      <c r="AV578" s="14" t="s">
        <v>82</v>
      </c>
      <c r="AW578" s="14" t="s">
        <v>30</v>
      </c>
      <c r="AX578" s="14" t="s">
        <v>80</v>
      </c>
      <c r="AY578" s="264" t="s">
        <v>202</v>
      </c>
    </row>
    <row r="579" s="2" customFormat="1" ht="24.15" customHeight="1">
      <c r="A579" s="40"/>
      <c r="B579" s="41"/>
      <c r="C579" s="230" t="s">
        <v>1122</v>
      </c>
      <c r="D579" s="230" t="s">
        <v>204</v>
      </c>
      <c r="E579" s="231" t="s">
        <v>1523</v>
      </c>
      <c r="F579" s="232" t="s">
        <v>1524</v>
      </c>
      <c r="G579" s="233" t="s">
        <v>254</v>
      </c>
      <c r="H579" s="234">
        <v>16.065000000000001</v>
      </c>
      <c r="I579" s="235"/>
      <c r="J579" s="236">
        <f>ROUND(I579*H579,2)</f>
        <v>0</v>
      </c>
      <c r="K579" s="232" t="s">
        <v>208</v>
      </c>
      <c r="L579" s="46"/>
      <c r="M579" s="237" t="s">
        <v>1</v>
      </c>
      <c r="N579" s="238" t="s">
        <v>38</v>
      </c>
      <c r="O579" s="93"/>
      <c r="P579" s="239">
        <f>O579*H579</f>
        <v>0</v>
      </c>
      <c r="Q579" s="239">
        <v>0.00039825</v>
      </c>
      <c r="R579" s="239">
        <f>Q579*H579</f>
        <v>0.0063978862500000009</v>
      </c>
      <c r="S579" s="239">
        <v>0</v>
      </c>
      <c r="T579" s="24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1" t="s">
        <v>317</v>
      </c>
      <c r="AT579" s="241" t="s">
        <v>204</v>
      </c>
      <c r="AU579" s="241" t="s">
        <v>82</v>
      </c>
      <c r="AY579" s="19" t="s">
        <v>202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80</v>
      </c>
      <c r="BK579" s="242">
        <f>ROUND(I579*H579,2)</f>
        <v>0</v>
      </c>
      <c r="BL579" s="19" t="s">
        <v>317</v>
      </c>
      <c r="BM579" s="241" t="s">
        <v>5904</v>
      </c>
    </row>
    <row r="580" s="14" customFormat="1">
      <c r="A580" s="14"/>
      <c r="B580" s="254"/>
      <c r="C580" s="255"/>
      <c r="D580" s="245" t="s">
        <v>211</v>
      </c>
      <c r="E580" s="256" t="s">
        <v>1</v>
      </c>
      <c r="F580" s="257" t="s">
        <v>5894</v>
      </c>
      <c r="G580" s="255"/>
      <c r="H580" s="258">
        <v>16.065000000000001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4" t="s">
        <v>211</v>
      </c>
      <c r="AU580" s="264" t="s">
        <v>82</v>
      </c>
      <c r="AV580" s="14" t="s">
        <v>82</v>
      </c>
      <c r="AW580" s="14" t="s">
        <v>30</v>
      </c>
      <c r="AX580" s="14" t="s">
        <v>73</v>
      </c>
      <c r="AY580" s="264" t="s">
        <v>202</v>
      </c>
    </row>
    <row r="581" s="15" customFormat="1">
      <c r="A581" s="15"/>
      <c r="B581" s="265"/>
      <c r="C581" s="266"/>
      <c r="D581" s="245" t="s">
        <v>211</v>
      </c>
      <c r="E581" s="267" t="s">
        <v>1</v>
      </c>
      <c r="F581" s="268" t="s">
        <v>222</v>
      </c>
      <c r="G581" s="266"/>
      <c r="H581" s="269">
        <v>16.065000000000001</v>
      </c>
      <c r="I581" s="270"/>
      <c r="J581" s="266"/>
      <c r="K581" s="266"/>
      <c r="L581" s="271"/>
      <c r="M581" s="272"/>
      <c r="N581" s="273"/>
      <c r="O581" s="273"/>
      <c r="P581" s="273"/>
      <c r="Q581" s="273"/>
      <c r="R581" s="273"/>
      <c r="S581" s="273"/>
      <c r="T581" s="27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5" t="s">
        <v>211</v>
      </c>
      <c r="AU581" s="275" t="s">
        <v>82</v>
      </c>
      <c r="AV581" s="15" t="s">
        <v>209</v>
      </c>
      <c r="AW581" s="15" t="s">
        <v>30</v>
      </c>
      <c r="AX581" s="15" t="s">
        <v>80</v>
      </c>
      <c r="AY581" s="275" t="s">
        <v>202</v>
      </c>
    </row>
    <row r="582" s="2" customFormat="1" ht="55.5" customHeight="1">
      <c r="A582" s="40"/>
      <c r="B582" s="41"/>
      <c r="C582" s="287" t="s">
        <v>1127</v>
      </c>
      <c r="D582" s="287" t="s">
        <v>534</v>
      </c>
      <c r="E582" s="288" t="s">
        <v>1519</v>
      </c>
      <c r="F582" s="289" t="s">
        <v>1520</v>
      </c>
      <c r="G582" s="290" t="s">
        <v>254</v>
      </c>
      <c r="H582" s="291">
        <v>19.614999999999998</v>
      </c>
      <c r="I582" s="292"/>
      <c r="J582" s="293">
        <f>ROUND(I582*H582,2)</f>
        <v>0</v>
      </c>
      <c r="K582" s="289" t="s">
        <v>208</v>
      </c>
      <c r="L582" s="294"/>
      <c r="M582" s="295" t="s">
        <v>1</v>
      </c>
      <c r="N582" s="296" t="s">
        <v>38</v>
      </c>
      <c r="O582" s="93"/>
      <c r="P582" s="239">
        <f>O582*H582</f>
        <v>0</v>
      </c>
      <c r="Q582" s="239">
        <v>0.0047000000000000002</v>
      </c>
      <c r="R582" s="239">
        <f>Q582*H582</f>
        <v>0.092190499999999995</v>
      </c>
      <c r="S582" s="239">
        <v>0</v>
      </c>
      <c r="T582" s="240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1" t="s">
        <v>442</v>
      </c>
      <c r="AT582" s="241" t="s">
        <v>534</v>
      </c>
      <c r="AU582" s="241" t="s">
        <v>82</v>
      </c>
      <c r="AY582" s="19" t="s">
        <v>202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9" t="s">
        <v>80</v>
      </c>
      <c r="BK582" s="242">
        <f>ROUND(I582*H582,2)</f>
        <v>0</v>
      </c>
      <c r="BL582" s="19" t="s">
        <v>317</v>
      </c>
      <c r="BM582" s="241" t="s">
        <v>5905</v>
      </c>
    </row>
    <row r="583" s="14" customFormat="1">
      <c r="A583" s="14"/>
      <c r="B583" s="254"/>
      <c r="C583" s="255"/>
      <c r="D583" s="245" t="s">
        <v>211</v>
      </c>
      <c r="E583" s="256" t="s">
        <v>1</v>
      </c>
      <c r="F583" s="257" t="s">
        <v>5906</v>
      </c>
      <c r="G583" s="255"/>
      <c r="H583" s="258">
        <v>19.614999999999998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211</v>
      </c>
      <c r="AU583" s="264" t="s">
        <v>82</v>
      </c>
      <c r="AV583" s="14" t="s">
        <v>82</v>
      </c>
      <c r="AW583" s="14" t="s">
        <v>30</v>
      </c>
      <c r="AX583" s="14" t="s">
        <v>80</v>
      </c>
      <c r="AY583" s="264" t="s">
        <v>202</v>
      </c>
    </row>
    <row r="584" s="2" customFormat="1" ht="24.15" customHeight="1">
      <c r="A584" s="40"/>
      <c r="B584" s="41"/>
      <c r="C584" s="230" t="s">
        <v>1132</v>
      </c>
      <c r="D584" s="230" t="s">
        <v>204</v>
      </c>
      <c r="E584" s="231" t="s">
        <v>1523</v>
      </c>
      <c r="F584" s="232" t="s">
        <v>1524</v>
      </c>
      <c r="G584" s="233" t="s">
        <v>254</v>
      </c>
      <c r="H584" s="234">
        <v>16.065000000000001</v>
      </c>
      <c r="I584" s="235"/>
      <c r="J584" s="236">
        <f>ROUND(I584*H584,2)</f>
        <v>0</v>
      </c>
      <c r="K584" s="232" t="s">
        <v>208</v>
      </c>
      <c r="L584" s="46"/>
      <c r="M584" s="237" t="s">
        <v>1</v>
      </c>
      <c r="N584" s="238" t="s">
        <v>38</v>
      </c>
      <c r="O584" s="93"/>
      <c r="P584" s="239">
        <f>O584*H584</f>
        <v>0</v>
      </c>
      <c r="Q584" s="239">
        <v>0.00039825</v>
      </c>
      <c r="R584" s="239">
        <f>Q584*H584</f>
        <v>0.0063978862500000009</v>
      </c>
      <c r="S584" s="239">
        <v>0</v>
      </c>
      <c r="T584" s="240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1" t="s">
        <v>317</v>
      </c>
      <c r="AT584" s="241" t="s">
        <v>204</v>
      </c>
      <c r="AU584" s="241" t="s">
        <v>82</v>
      </c>
      <c r="AY584" s="19" t="s">
        <v>202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9" t="s">
        <v>80</v>
      </c>
      <c r="BK584" s="242">
        <f>ROUND(I584*H584,2)</f>
        <v>0</v>
      </c>
      <c r="BL584" s="19" t="s">
        <v>317</v>
      </c>
      <c r="BM584" s="241" t="s">
        <v>5907</v>
      </c>
    </row>
    <row r="585" s="14" customFormat="1">
      <c r="A585" s="14"/>
      <c r="B585" s="254"/>
      <c r="C585" s="255"/>
      <c r="D585" s="245" t="s">
        <v>211</v>
      </c>
      <c r="E585" s="256" t="s">
        <v>1</v>
      </c>
      <c r="F585" s="257" t="s">
        <v>5894</v>
      </c>
      <c r="G585" s="255"/>
      <c r="H585" s="258">
        <v>16.065000000000001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211</v>
      </c>
      <c r="AU585" s="264" t="s">
        <v>82</v>
      </c>
      <c r="AV585" s="14" t="s">
        <v>82</v>
      </c>
      <c r="AW585" s="14" t="s">
        <v>30</v>
      </c>
      <c r="AX585" s="14" t="s">
        <v>73</v>
      </c>
      <c r="AY585" s="264" t="s">
        <v>202</v>
      </c>
    </row>
    <row r="586" s="15" customFormat="1">
      <c r="A586" s="15"/>
      <c r="B586" s="265"/>
      <c r="C586" s="266"/>
      <c r="D586" s="245" t="s">
        <v>211</v>
      </c>
      <c r="E586" s="267" t="s">
        <v>1</v>
      </c>
      <c r="F586" s="268" t="s">
        <v>222</v>
      </c>
      <c r="G586" s="266"/>
      <c r="H586" s="269">
        <v>16.065000000000001</v>
      </c>
      <c r="I586" s="270"/>
      <c r="J586" s="266"/>
      <c r="K586" s="266"/>
      <c r="L586" s="271"/>
      <c r="M586" s="272"/>
      <c r="N586" s="273"/>
      <c r="O586" s="273"/>
      <c r="P586" s="273"/>
      <c r="Q586" s="273"/>
      <c r="R586" s="273"/>
      <c r="S586" s="273"/>
      <c r="T586" s="27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5" t="s">
        <v>211</v>
      </c>
      <c r="AU586" s="275" t="s">
        <v>82</v>
      </c>
      <c r="AV586" s="15" t="s">
        <v>209</v>
      </c>
      <c r="AW586" s="15" t="s">
        <v>30</v>
      </c>
      <c r="AX586" s="15" t="s">
        <v>80</v>
      </c>
      <c r="AY586" s="275" t="s">
        <v>202</v>
      </c>
    </row>
    <row r="587" s="2" customFormat="1" ht="44.25" customHeight="1">
      <c r="A587" s="40"/>
      <c r="B587" s="41"/>
      <c r="C587" s="287" t="s">
        <v>1138</v>
      </c>
      <c r="D587" s="287" t="s">
        <v>534</v>
      </c>
      <c r="E587" s="288" t="s">
        <v>5901</v>
      </c>
      <c r="F587" s="289" t="s">
        <v>5902</v>
      </c>
      <c r="G587" s="290" t="s">
        <v>254</v>
      </c>
      <c r="H587" s="291">
        <v>19.614999999999998</v>
      </c>
      <c r="I587" s="292"/>
      <c r="J587" s="293">
        <f>ROUND(I587*H587,2)</f>
        <v>0</v>
      </c>
      <c r="K587" s="289" t="s">
        <v>208</v>
      </c>
      <c r="L587" s="294"/>
      <c r="M587" s="295" t="s">
        <v>1</v>
      </c>
      <c r="N587" s="296" t="s">
        <v>38</v>
      </c>
      <c r="O587" s="93"/>
      <c r="P587" s="239">
        <f>O587*H587</f>
        <v>0</v>
      </c>
      <c r="Q587" s="239">
        <v>0.0054000000000000003</v>
      </c>
      <c r="R587" s="239">
        <f>Q587*H587</f>
        <v>0.105921</v>
      </c>
      <c r="S587" s="239">
        <v>0</v>
      </c>
      <c r="T587" s="240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1" t="s">
        <v>442</v>
      </c>
      <c r="AT587" s="241" t="s">
        <v>534</v>
      </c>
      <c r="AU587" s="241" t="s">
        <v>82</v>
      </c>
      <c r="AY587" s="19" t="s">
        <v>202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9" t="s">
        <v>80</v>
      </c>
      <c r="BK587" s="242">
        <f>ROUND(I587*H587,2)</f>
        <v>0</v>
      </c>
      <c r="BL587" s="19" t="s">
        <v>317</v>
      </c>
      <c r="BM587" s="241" t="s">
        <v>5908</v>
      </c>
    </row>
    <row r="588" s="14" customFormat="1">
      <c r="A588" s="14"/>
      <c r="B588" s="254"/>
      <c r="C588" s="255"/>
      <c r="D588" s="245" t="s">
        <v>211</v>
      </c>
      <c r="E588" s="256" t="s">
        <v>1</v>
      </c>
      <c r="F588" s="257" t="s">
        <v>5906</v>
      </c>
      <c r="G588" s="255"/>
      <c r="H588" s="258">
        <v>19.614999999999998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4" t="s">
        <v>211</v>
      </c>
      <c r="AU588" s="264" t="s">
        <v>82</v>
      </c>
      <c r="AV588" s="14" t="s">
        <v>82</v>
      </c>
      <c r="AW588" s="14" t="s">
        <v>30</v>
      </c>
      <c r="AX588" s="14" t="s">
        <v>80</v>
      </c>
      <c r="AY588" s="264" t="s">
        <v>202</v>
      </c>
    </row>
    <row r="589" s="2" customFormat="1" ht="33" customHeight="1">
      <c r="A589" s="40"/>
      <c r="B589" s="41"/>
      <c r="C589" s="230" t="s">
        <v>1143</v>
      </c>
      <c r="D589" s="230" t="s">
        <v>204</v>
      </c>
      <c r="E589" s="231" t="s">
        <v>3190</v>
      </c>
      <c r="F589" s="232" t="s">
        <v>3191</v>
      </c>
      <c r="G589" s="233" t="s">
        <v>2365</v>
      </c>
      <c r="H589" s="301"/>
      <c r="I589" s="235"/>
      <c r="J589" s="236">
        <f>ROUND(I589*H589,2)</f>
        <v>0</v>
      </c>
      <c r="K589" s="232" t="s">
        <v>208</v>
      </c>
      <c r="L589" s="46"/>
      <c r="M589" s="237" t="s">
        <v>1</v>
      </c>
      <c r="N589" s="238" t="s">
        <v>38</v>
      </c>
      <c r="O589" s="93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1" t="s">
        <v>317</v>
      </c>
      <c r="AT589" s="241" t="s">
        <v>204</v>
      </c>
      <c r="AU589" s="241" t="s">
        <v>82</v>
      </c>
      <c r="AY589" s="19" t="s">
        <v>202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9" t="s">
        <v>80</v>
      </c>
      <c r="BK589" s="242">
        <f>ROUND(I589*H589,2)</f>
        <v>0</v>
      </c>
      <c r="BL589" s="19" t="s">
        <v>317</v>
      </c>
      <c r="BM589" s="241" t="s">
        <v>5909</v>
      </c>
    </row>
    <row r="590" s="12" customFormat="1" ht="22.8" customHeight="1">
      <c r="A590" s="12"/>
      <c r="B590" s="214"/>
      <c r="C590" s="215"/>
      <c r="D590" s="216" t="s">
        <v>72</v>
      </c>
      <c r="E590" s="228" t="s">
        <v>1553</v>
      </c>
      <c r="F590" s="228" t="s">
        <v>1554</v>
      </c>
      <c r="G590" s="215"/>
      <c r="H590" s="215"/>
      <c r="I590" s="218"/>
      <c r="J590" s="229">
        <f>BK590</f>
        <v>0</v>
      </c>
      <c r="K590" s="215"/>
      <c r="L590" s="220"/>
      <c r="M590" s="221"/>
      <c r="N590" s="222"/>
      <c r="O590" s="222"/>
      <c r="P590" s="223">
        <f>SUM(P591:P619)</f>
        <v>0</v>
      </c>
      <c r="Q590" s="222"/>
      <c r="R590" s="223">
        <f>SUM(R591:R619)</f>
        <v>0.60461744999999989</v>
      </c>
      <c r="S590" s="222"/>
      <c r="T590" s="224">
        <f>SUM(T591:T619)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5" t="s">
        <v>82</v>
      </c>
      <c r="AT590" s="226" t="s">
        <v>72</v>
      </c>
      <c r="AU590" s="226" t="s">
        <v>80</v>
      </c>
      <c r="AY590" s="225" t="s">
        <v>202</v>
      </c>
      <c r="BK590" s="227">
        <f>SUM(BK591:BK619)</f>
        <v>0</v>
      </c>
    </row>
    <row r="591" s="2" customFormat="1" ht="24.15" customHeight="1">
      <c r="A591" s="40"/>
      <c r="B591" s="41"/>
      <c r="C591" s="230" t="s">
        <v>1149</v>
      </c>
      <c r="D591" s="230" t="s">
        <v>204</v>
      </c>
      <c r="E591" s="231" t="s">
        <v>5910</v>
      </c>
      <c r="F591" s="232" t="s">
        <v>5911</v>
      </c>
      <c r="G591" s="233" t="s">
        <v>254</v>
      </c>
      <c r="H591" s="234">
        <v>41.859999999999999</v>
      </c>
      <c r="I591" s="235"/>
      <c r="J591" s="236">
        <f>ROUND(I591*H591,2)</f>
        <v>0</v>
      </c>
      <c r="K591" s="232" t="s">
        <v>208</v>
      </c>
      <c r="L591" s="46"/>
      <c r="M591" s="237" t="s">
        <v>1</v>
      </c>
      <c r="N591" s="238" t="s">
        <v>38</v>
      </c>
      <c r="O591" s="93"/>
      <c r="P591" s="239">
        <f>O591*H591</f>
        <v>0</v>
      </c>
      <c r="Q591" s="239">
        <v>0.00029999999999999997</v>
      </c>
      <c r="R591" s="239">
        <f>Q591*H591</f>
        <v>0.012557999999999998</v>
      </c>
      <c r="S591" s="239">
        <v>0</v>
      </c>
      <c r="T591" s="24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1" t="s">
        <v>317</v>
      </c>
      <c r="AT591" s="241" t="s">
        <v>204</v>
      </c>
      <c r="AU591" s="241" t="s">
        <v>82</v>
      </c>
      <c r="AY591" s="19" t="s">
        <v>202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9" t="s">
        <v>80</v>
      </c>
      <c r="BK591" s="242">
        <f>ROUND(I591*H591,2)</f>
        <v>0</v>
      </c>
      <c r="BL591" s="19" t="s">
        <v>317</v>
      </c>
      <c r="BM591" s="241" t="s">
        <v>5912</v>
      </c>
    </row>
    <row r="592" s="13" customFormat="1">
      <c r="A592" s="13"/>
      <c r="B592" s="243"/>
      <c r="C592" s="244"/>
      <c r="D592" s="245" t="s">
        <v>211</v>
      </c>
      <c r="E592" s="246" t="s">
        <v>1</v>
      </c>
      <c r="F592" s="247" t="s">
        <v>5913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211</v>
      </c>
      <c r="AU592" s="253" t="s">
        <v>82</v>
      </c>
      <c r="AV592" s="13" t="s">
        <v>80</v>
      </c>
      <c r="AW592" s="13" t="s">
        <v>30</v>
      </c>
      <c r="AX592" s="13" t="s">
        <v>73</v>
      </c>
      <c r="AY592" s="253" t="s">
        <v>202</v>
      </c>
    </row>
    <row r="593" s="14" customFormat="1">
      <c r="A593" s="14"/>
      <c r="B593" s="254"/>
      <c r="C593" s="255"/>
      <c r="D593" s="245" t="s">
        <v>211</v>
      </c>
      <c r="E593" s="256" t="s">
        <v>1</v>
      </c>
      <c r="F593" s="257" t="s">
        <v>5914</v>
      </c>
      <c r="G593" s="255"/>
      <c r="H593" s="258">
        <v>41.859999999999999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4" t="s">
        <v>211</v>
      </c>
      <c r="AU593" s="264" t="s">
        <v>82</v>
      </c>
      <c r="AV593" s="14" t="s">
        <v>82</v>
      </c>
      <c r="AW593" s="14" t="s">
        <v>30</v>
      </c>
      <c r="AX593" s="14" t="s">
        <v>73</v>
      </c>
      <c r="AY593" s="264" t="s">
        <v>202</v>
      </c>
    </row>
    <row r="594" s="15" customFormat="1">
      <c r="A594" s="15"/>
      <c r="B594" s="265"/>
      <c r="C594" s="266"/>
      <c r="D594" s="245" t="s">
        <v>211</v>
      </c>
      <c r="E594" s="267" t="s">
        <v>1</v>
      </c>
      <c r="F594" s="268" t="s">
        <v>222</v>
      </c>
      <c r="G594" s="266"/>
      <c r="H594" s="269">
        <v>41.859999999999999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5" t="s">
        <v>211</v>
      </c>
      <c r="AU594" s="275" t="s">
        <v>82</v>
      </c>
      <c r="AV594" s="15" t="s">
        <v>209</v>
      </c>
      <c r="AW594" s="15" t="s">
        <v>30</v>
      </c>
      <c r="AX594" s="15" t="s">
        <v>80</v>
      </c>
      <c r="AY594" s="275" t="s">
        <v>202</v>
      </c>
    </row>
    <row r="595" s="2" customFormat="1" ht="24.15" customHeight="1">
      <c r="A595" s="40"/>
      <c r="B595" s="41"/>
      <c r="C595" s="287" t="s">
        <v>1157</v>
      </c>
      <c r="D595" s="287" t="s">
        <v>534</v>
      </c>
      <c r="E595" s="288" t="s">
        <v>5915</v>
      </c>
      <c r="F595" s="289" t="s">
        <v>5916</v>
      </c>
      <c r="G595" s="290" t="s">
        <v>254</v>
      </c>
      <c r="H595" s="291">
        <v>43.953000000000003</v>
      </c>
      <c r="I595" s="292"/>
      <c r="J595" s="293">
        <f>ROUND(I595*H595,2)</f>
        <v>0</v>
      </c>
      <c r="K595" s="289" t="s">
        <v>208</v>
      </c>
      <c r="L595" s="294"/>
      <c r="M595" s="295" t="s">
        <v>1</v>
      </c>
      <c r="N595" s="296" t="s">
        <v>38</v>
      </c>
      <c r="O595" s="93"/>
      <c r="P595" s="239">
        <f>O595*H595</f>
        <v>0</v>
      </c>
      <c r="Q595" s="239">
        <v>0.0060000000000000001</v>
      </c>
      <c r="R595" s="239">
        <f>Q595*H595</f>
        <v>0.26371800000000001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442</v>
      </c>
      <c r="AT595" s="241" t="s">
        <v>534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317</v>
      </c>
      <c r="BM595" s="241" t="s">
        <v>5917</v>
      </c>
    </row>
    <row r="596" s="14" customFormat="1">
      <c r="A596" s="14"/>
      <c r="B596" s="254"/>
      <c r="C596" s="255"/>
      <c r="D596" s="245" t="s">
        <v>211</v>
      </c>
      <c r="E596" s="256" t="s">
        <v>1</v>
      </c>
      <c r="F596" s="257" t="s">
        <v>5918</v>
      </c>
      <c r="G596" s="255"/>
      <c r="H596" s="258">
        <v>43.953000000000003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4" t="s">
        <v>211</v>
      </c>
      <c r="AU596" s="264" t="s">
        <v>82</v>
      </c>
      <c r="AV596" s="14" t="s">
        <v>82</v>
      </c>
      <c r="AW596" s="14" t="s">
        <v>30</v>
      </c>
      <c r="AX596" s="14" t="s">
        <v>80</v>
      </c>
      <c r="AY596" s="264" t="s">
        <v>202</v>
      </c>
    </row>
    <row r="597" s="2" customFormat="1" ht="24.15" customHeight="1">
      <c r="A597" s="40"/>
      <c r="B597" s="41"/>
      <c r="C597" s="230" t="s">
        <v>1170</v>
      </c>
      <c r="D597" s="230" t="s">
        <v>204</v>
      </c>
      <c r="E597" s="231" t="s">
        <v>1589</v>
      </c>
      <c r="F597" s="232" t="s">
        <v>1590</v>
      </c>
      <c r="G597" s="233" t="s">
        <v>254</v>
      </c>
      <c r="H597" s="234">
        <v>40.450000000000003</v>
      </c>
      <c r="I597" s="235"/>
      <c r="J597" s="236">
        <f>ROUND(I597*H597,2)</f>
        <v>0</v>
      </c>
      <c r="K597" s="232" t="s">
        <v>208</v>
      </c>
      <c r="L597" s="46"/>
      <c r="M597" s="237" t="s">
        <v>1</v>
      </c>
      <c r="N597" s="238" t="s">
        <v>38</v>
      </c>
      <c r="O597" s="93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1" t="s">
        <v>317</v>
      </c>
      <c r="AT597" s="241" t="s">
        <v>204</v>
      </c>
      <c r="AU597" s="241" t="s">
        <v>82</v>
      </c>
      <c r="AY597" s="19" t="s">
        <v>202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9" t="s">
        <v>80</v>
      </c>
      <c r="BK597" s="242">
        <f>ROUND(I597*H597,2)</f>
        <v>0</v>
      </c>
      <c r="BL597" s="19" t="s">
        <v>317</v>
      </c>
      <c r="BM597" s="241" t="s">
        <v>5919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5698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5699</v>
      </c>
      <c r="G599" s="255"/>
      <c r="H599" s="258">
        <v>12.19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4" customFormat="1">
      <c r="A600" s="14"/>
      <c r="B600" s="254"/>
      <c r="C600" s="255"/>
      <c r="D600" s="245" t="s">
        <v>211</v>
      </c>
      <c r="E600" s="256" t="s">
        <v>1</v>
      </c>
      <c r="F600" s="257" t="s">
        <v>5700</v>
      </c>
      <c r="G600" s="255"/>
      <c r="H600" s="258">
        <v>6.1200000000000001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211</v>
      </c>
      <c r="AU600" s="264" t="s">
        <v>82</v>
      </c>
      <c r="AV600" s="14" t="s">
        <v>82</v>
      </c>
      <c r="AW600" s="14" t="s">
        <v>30</v>
      </c>
      <c r="AX600" s="14" t="s">
        <v>73</v>
      </c>
      <c r="AY600" s="264" t="s">
        <v>202</v>
      </c>
    </row>
    <row r="601" s="14" customFormat="1">
      <c r="A601" s="14"/>
      <c r="B601" s="254"/>
      <c r="C601" s="255"/>
      <c r="D601" s="245" t="s">
        <v>211</v>
      </c>
      <c r="E601" s="256" t="s">
        <v>1</v>
      </c>
      <c r="F601" s="257" t="s">
        <v>5701</v>
      </c>
      <c r="G601" s="255"/>
      <c r="H601" s="258">
        <v>6.1200000000000001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4" t="s">
        <v>211</v>
      </c>
      <c r="AU601" s="264" t="s">
        <v>82</v>
      </c>
      <c r="AV601" s="14" t="s">
        <v>82</v>
      </c>
      <c r="AW601" s="14" t="s">
        <v>30</v>
      </c>
      <c r="AX601" s="14" t="s">
        <v>73</v>
      </c>
      <c r="AY601" s="264" t="s">
        <v>202</v>
      </c>
    </row>
    <row r="602" s="14" customFormat="1">
      <c r="A602" s="14"/>
      <c r="B602" s="254"/>
      <c r="C602" s="255"/>
      <c r="D602" s="245" t="s">
        <v>211</v>
      </c>
      <c r="E602" s="256" t="s">
        <v>1</v>
      </c>
      <c r="F602" s="257" t="s">
        <v>5702</v>
      </c>
      <c r="G602" s="255"/>
      <c r="H602" s="258">
        <v>6.1200000000000001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4" t="s">
        <v>211</v>
      </c>
      <c r="AU602" s="264" t="s">
        <v>82</v>
      </c>
      <c r="AV602" s="14" t="s">
        <v>82</v>
      </c>
      <c r="AW602" s="14" t="s">
        <v>30</v>
      </c>
      <c r="AX602" s="14" t="s">
        <v>73</v>
      </c>
      <c r="AY602" s="264" t="s">
        <v>202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5703</v>
      </c>
      <c r="G603" s="255"/>
      <c r="H603" s="258">
        <v>9.9000000000000004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73</v>
      </c>
      <c r="AY603" s="264" t="s">
        <v>202</v>
      </c>
    </row>
    <row r="604" s="15" customFormat="1">
      <c r="A604" s="15"/>
      <c r="B604" s="265"/>
      <c r="C604" s="266"/>
      <c r="D604" s="245" t="s">
        <v>211</v>
      </c>
      <c r="E604" s="267" t="s">
        <v>1</v>
      </c>
      <c r="F604" s="268" t="s">
        <v>222</v>
      </c>
      <c r="G604" s="266"/>
      <c r="H604" s="269">
        <v>40.450000000000003</v>
      </c>
      <c r="I604" s="270"/>
      <c r="J604" s="266"/>
      <c r="K604" s="266"/>
      <c r="L604" s="271"/>
      <c r="M604" s="272"/>
      <c r="N604" s="273"/>
      <c r="O604" s="273"/>
      <c r="P604" s="273"/>
      <c r="Q604" s="273"/>
      <c r="R604" s="273"/>
      <c r="S604" s="273"/>
      <c r="T604" s="27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5" t="s">
        <v>211</v>
      </c>
      <c r="AU604" s="275" t="s">
        <v>82</v>
      </c>
      <c r="AV604" s="15" t="s">
        <v>209</v>
      </c>
      <c r="AW604" s="15" t="s">
        <v>30</v>
      </c>
      <c r="AX604" s="15" t="s">
        <v>80</v>
      </c>
      <c r="AY604" s="275" t="s">
        <v>202</v>
      </c>
    </row>
    <row r="605" s="2" customFormat="1" ht="24.15" customHeight="1">
      <c r="A605" s="40"/>
      <c r="B605" s="41"/>
      <c r="C605" s="287" t="s">
        <v>1173</v>
      </c>
      <c r="D605" s="287" t="s">
        <v>534</v>
      </c>
      <c r="E605" s="288" t="s">
        <v>5920</v>
      </c>
      <c r="F605" s="289" t="s">
        <v>5921</v>
      </c>
      <c r="G605" s="290" t="s">
        <v>254</v>
      </c>
      <c r="H605" s="291">
        <v>46.518000000000001</v>
      </c>
      <c r="I605" s="292"/>
      <c r="J605" s="293">
        <f>ROUND(I605*H605,2)</f>
        <v>0</v>
      </c>
      <c r="K605" s="289" t="s">
        <v>208</v>
      </c>
      <c r="L605" s="294"/>
      <c r="M605" s="295" t="s">
        <v>1</v>
      </c>
      <c r="N605" s="296" t="s">
        <v>38</v>
      </c>
      <c r="O605" s="93"/>
      <c r="P605" s="239">
        <f>O605*H605</f>
        <v>0</v>
      </c>
      <c r="Q605" s="239">
        <v>0.0015</v>
      </c>
      <c r="R605" s="239">
        <f>Q605*H605</f>
        <v>0.069777000000000006</v>
      </c>
      <c r="S605" s="239">
        <v>0</v>
      </c>
      <c r="T605" s="240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1" t="s">
        <v>442</v>
      </c>
      <c r="AT605" s="241" t="s">
        <v>534</v>
      </c>
      <c r="AU605" s="241" t="s">
        <v>82</v>
      </c>
      <c r="AY605" s="19" t="s">
        <v>202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9" t="s">
        <v>80</v>
      </c>
      <c r="BK605" s="242">
        <f>ROUND(I605*H605,2)</f>
        <v>0</v>
      </c>
      <c r="BL605" s="19" t="s">
        <v>317</v>
      </c>
      <c r="BM605" s="241" t="s">
        <v>5922</v>
      </c>
    </row>
    <row r="606" s="14" customFormat="1">
      <c r="A606" s="14"/>
      <c r="B606" s="254"/>
      <c r="C606" s="255"/>
      <c r="D606" s="245" t="s">
        <v>211</v>
      </c>
      <c r="E606" s="256" t="s">
        <v>1</v>
      </c>
      <c r="F606" s="257" t="s">
        <v>5923</v>
      </c>
      <c r="G606" s="255"/>
      <c r="H606" s="258">
        <v>46.518000000000001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4" t="s">
        <v>211</v>
      </c>
      <c r="AU606" s="264" t="s">
        <v>82</v>
      </c>
      <c r="AV606" s="14" t="s">
        <v>82</v>
      </c>
      <c r="AW606" s="14" t="s">
        <v>30</v>
      </c>
      <c r="AX606" s="14" t="s">
        <v>80</v>
      </c>
      <c r="AY606" s="264" t="s">
        <v>202</v>
      </c>
    </row>
    <row r="607" s="2" customFormat="1" ht="24.15" customHeight="1">
      <c r="A607" s="40"/>
      <c r="B607" s="41"/>
      <c r="C607" s="287" t="s">
        <v>1181</v>
      </c>
      <c r="D607" s="287" t="s">
        <v>534</v>
      </c>
      <c r="E607" s="288" t="s">
        <v>5924</v>
      </c>
      <c r="F607" s="289" t="s">
        <v>5925</v>
      </c>
      <c r="G607" s="290" t="s">
        <v>254</v>
      </c>
      <c r="H607" s="291">
        <v>46.518000000000001</v>
      </c>
      <c r="I607" s="292"/>
      <c r="J607" s="293">
        <f>ROUND(I607*H607,2)</f>
        <v>0</v>
      </c>
      <c r="K607" s="289" t="s">
        <v>1</v>
      </c>
      <c r="L607" s="294"/>
      <c r="M607" s="295" t="s">
        <v>1</v>
      </c>
      <c r="N607" s="296" t="s">
        <v>38</v>
      </c>
      <c r="O607" s="93"/>
      <c r="P607" s="239">
        <f>O607*H607</f>
        <v>0</v>
      </c>
      <c r="Q607" s="239">
        <v>0.0018</v>
      </c>
      <c r="R607" s="239">
        <f>Q607*H607</f>
        <v>0.083732399999999998</v>
      </c>
      <c r="S607" s="239">
        <v>0</v>
      </c>
      <c r="T607" s="240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1" t="s">
        <v>442</v>
      </c>
      <c r="AT607" s="241" t="s">
        <v>534</v>
      </c>
      <c r="AU607" s="241" t="s">
        <v>82</v>
      </c>
      <c r="AY607" s="19" t="s">
        <v>202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9" t="s">
        <v>80</v>
      </c>
      <c r="BK607" s="242">
        <f>ROUND(I607*H607,2)</f>
        <v>0</v>
      </c>
      <c r="BL607" s="19" t="s">
        <v>317</v>
      </c>
      <c r="BM607" s="241" t="s">
        <v>5926</v>
      </c>
    </row>
    <row r="608" s="14" customFormat="1">
      <c r="A608" s="14"/>
      <c r="B608" s="254"/>
      <c r="C608" s="255"/>
      <c r="D608" s="245" t="s">
        <v>211</v>
      </c>
      <c r="E608" s="256" t="s">
        <v>1</v>
      </c>
      <c r="F608" s="257" t="s">
        <v>5923</v>
      </c>
      <c r="G608" s="255"/>
      <c r="H608" s="258">
        <v>46.518000000000001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4" t="s">
        <v>211</v>
      </c>
      <c r="AU608" s="264" t="s">
        <v>82</v>
      </c>
      <c r="AV608" s="14" t="s">
        <v>82</v>
      </c>
      <c r="AW608" s="14" t="s">
        <v>30</v>
      </c>
      <c r="AX608" s="14" t="s">
        <v>80</v>
      </c>
      <c r="AY608" s="264" t="s">
        <v>202</v>
      </c>
    </row>
    <row r="609" s="2" customFormat="1" ht="24.15" customHeight="1">
      <c r="A609" s="40"/>
      <c r="B609" s="41"/>
      <c r="C609" s="230" t="s">
        <v>1187</v>
      </c>
      <c r="D609" s="230" t="s">
        <v>204</v>
      </c>
      <c r="E609" s="231" t="s">
        <v>1656</v>
      </c>
      <c r="F609" s="232" t="s">
        <v>1657</v>
      </c>
      <c r="G609" s="233" t="s">
        <v>254</v>
      </c>
      <c r="H609" s="234">
        <v>8.7349999999999994</v>
      </c>
      <c r="I609" s="235"/>
      <c r="J609" s="236">
        <f>ROUND(I609*H609,2)</f>
        <v>0</v>
      </c>
      <c r="K609" s="232" t="s">
        <v>208</v>
      </c>
      <c r="L609" s="46"/>
      <c r="M609" s="237" t="s">
        <v>1</v>
      </c>
      <c r="N609" s="238" t="s">
        <v>38</v>
      </c>
      <c r="O609" s="93"/>
      <c r="P609" s="239">
        <f>O609*H609</f>
        <v>0</v>
      </c>
      <c r="Q609" s="239">
        <v>0.0060000000000000001</v>
      </c>
      <c r="R609" s="239">
        <f>Q609*H609</f>
        <v>0.052409999999999998</v>
      </c>
      <c r="S609" s="239">
        <v>0</v>
      </c>
      <c r="T609" s="240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1" t="s">
        <v>317</v>
      </c>
      <c r="AT609" s="241" t="s">
        <v>204</v>
      </c>
      <c r="AU609" s="241" t="s">
        <v>82</v>
      </c>
      <c r="AY609" s="19" t="s">
        <v>202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9" t="s">
        <v>80</v>
      </c>
      <c r="BK609" s="242">
        <f>ROUND(I609*H609,2)</f>
        <v>0</v>
      </c>
      <c r="BL609" s="19" t="s">
        <v>317</v>
      </c>
      <c r="BM609" s="241" t="s">
        <v>5927</v>
      </c>
    </row>
    <row r="610" s="14" customFormat="1">
      <c r="A610" s="14"/>
      <c r="B610" s="254"/>
      <c r="C610" s="255"/>
      <c r="D610" s="245" t="s">
        <v>211</v>
      </c>
      <c r="E610" s="256" t="s">
        <v>1</v>
      </c>
      <c r="F610" s="257" t="s">
        <v>5928</v>
      </c>
      <c r="G610" s="255"/>
      <c r="H610" s="258">
        <v>8.7349999999999994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4" t="s">
        <v>211</v>
      </c>
      <c r="AU610" s="264" t="s">
        <v>82</v>
      </c>
      <c r="AV610" s="14" t="s">
        <v>82</v>
      </c>
      <c r="AW610" s="14" t="s">
        <v>30</v>
      </c>
      <c r="AX610" s="14" t="s">
        <v>73</v>
      </c>
      <c r="AY610" s="264" t="s">
        <v>202</v>
      </c>
    </row>
    <row r="611" s="15" customFormat="1">
      <c r="A611" s="15"/>
      <c r="B611" s="265"/>
      <c r="C611" s="266"/>
      <c r="D611" s="245" t="s">
        <v>211</v>
      </c>
      <c r="E611" s="267" t="s">
        <v>1</v>
      </c>
      <c r="F611" s="268" t="s">
        <v>222</v>
      </c>
      <c r="G611" s="266"/>
      <c r="H611" s="269">
        <v>8.7349999999999994</v>
      </c>
      <c r="I611" s="270"/>
      <c r="J611" s="266"/>
      <c r="K611" s="266"/>
      <c r="L611" s="271"/>
      <c r="M611" s="272"/>
      <c r="N611" s="273"/>
      <c r="O611" s="273"/>
      <c r="P611" s="273"/>
      <c r="Q611" s="273"/>
      <c r="R611" s="273"/>
      <c r="S611" s="273"/>
      <c r="T611" s="27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5" t="s">
        <v>211</v>
      </c>
      <c r="AU611" s="275" t="s">
        <v>82</v>
      </c>
      <c r="AV611" s="15" t="s">
        <v>209</v>
      </c>
      <c r="AW611" s="15" t="s">
        <v>30</v>
      </c>
      <c r="AX611" s="15" t="s">
        <v>80</v>
      </c>
      <c r="AY611" s="275" t="s">
        <v>202</v>
      </c>
    </row>
    <row r="612" s="2" customFormat="1" ht="24.15" customHeight="1">
      <c r="A612" s="40"/>
      <c r="B612" s="41"/>
      <c r="C612" s="287" t="s">
        <v>1193</v>
      </c>
      <c r="D612" s="287" t="s">
        <v>534</v>
      </c>
      <c r="E612" s="288" t="s">
        <v>5929</v>
      </c>
      <c r="F612" s="289" t="s">
        <v>5930</v>
      </c>
      <c r="G612" s="290" t="s">
        <v>254</v>
      </c>
      <c r="H612" s="291">
        <v>10.045</v>
      </c>
      <c r="I612" s="292"/>
      <c r="J612" s="293">
        <f>ROUND(I612*H612,2)</f>
        <v>0</v>
      </c>
      <c r="K612" s="289" t="s">
        <v>208</v>
      </c>
      <c r="L612" s="294"/>
      <c r="M612" s="295" t="s">
        <v>1</v>
      </c>
      <c r="N612" s="296" t="s">
        <v>38</v>
      </c>
      <c r="O612" s="93"/>
      <c r="P612" s="239">
        <f>O612*H612</f>
        <v>0</v>
      </c>
      <c r="Q612" s="239">
        <v>0.0052500000000000003</v>
      </c>
      <c r="R612" s="239">
        <f>Q612*H612</f>
        <v>0.052736250000000005</v>
      </c>
      <c r="S612" s="239">
        <v>0</v>
      </c>
      <c r="T612" s="240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1" t="s">
        <v>442</v>
      </c>
      <c r="AT612" s="241" t="s">
        <v>534</v>
      </c>
      <c r="AU612" s="241" t="s">
        <v>82</v>
      </c>
      <c r="AY612" s="19" t="s">
        <v>202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9" t="s">
        <v>80</v>
      </c>
      <c r="BK612" s="242">
        <f>ROUND(I612*H612,2)</f>
        <v>0</v>
      </c>
      <c r="BL612" s="19" t="s">
        <v>317</v>
      </c>
      <c r="BM612" s="241" t="s">
        <v>5931</v>
      </c>
    </row>
    <row r="613" s="14" customFormat="1">
      <c r="A613" s="14"/>
      <c r="B613" s="254"/>
      <c r="C613" s="255"/>
      <c r="D613" s="245" t="s">
        <v>211</v>
      </c>
      <c r="E613" s="256" t="s">
        <v>1</v>
      </c>
      <c r="F613" s="257" t="s">
        <v>5932</v>
      </c>
      <c r="G613" s="255"/>
      <c r="H613" s="258">
        <v>10.045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211</v>
      </c>
      <c r="AU613" s="264" t="s">
        <v>82</v>
      </c>
      <c r="AV613" s="14" t="s">
        <v>82</v>
      </c>
      <c r="AW613" s="14" t="s">
        <v>30</v>
      </c>
      <c r="AX613" s="14" t="s">
        <v>80</v>
      </c>
      <c r="AY613" s="264" t="s">
        <v>202</v>
      </c>
    </row>
    <row r="614" s="2" customFormat="1" ht="24.15" customHeight="1">
      <c r="A614" s="40"/>
      <c r="B614" s="41"/>
      <c r="C614" s="230" t="s">
        <v>1198</v>
      </c>
      <c r="D614" s="230" t="s">
        <v>204</v>
      </c>
      <c r="E614" s="231" t="s">
        <v>1656</v>
      </c>
      <c r="F614" s="232" t="s">
        <v>1657</v>
      </c>
      <c r="G614" s="233" t="s">
        <v>254</v>
      </c>
      <c r="H614" s="234">
        <v>8.7599999999999998</v>
      </c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0.0060000000000000001</v>
      </c>
      <c r="R614" s="239">
        <f>Q614*H614</f>
        <v>0.052560000000000003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317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317</v>
      </c>
      <c r="BM614" s="241" t="s">
        <v>5933</v>
      </c>
    </row>
    <row r="615" s="14" customFormat="1">
      <c r="A615" s="14"/>
      <c r="B615" s="254"/>
      <c r="C615" s="255"/>
      <c r="D615" s="245" t="s">
        <v>211</v>
      </c>
      <c r="E615" s="256" t="s">
        <v>1</v>
      </c>
      <c r="F615" s="257" t="s">
        <v>5934</v>
      </c>
      <c r="G615" s="255"/>
      <c r="H615" s="258">
        <v>8.7599999999999998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4" t="s">
        <v>211</v>
      </c>
      <c r="AU615" s="264" t="s">
        <v>82</v>
      </c>
      <c r="AV615" s="14" t="s">
        <v>82</v>
      </c>
      <c r="AW615" s="14" t="s">
        <v>30</v>
      </c>
      <c r="AX615" s="14" t="s">
        <v>73</v>
      </c>
      <c r="AY615" s="264" t="s">
        <v>202</v>
      </c>
    </row>
    <row r="616" s="15" customFormat="1">
      <c r="A616" s="15"/>
      <c r="B616" s="265"/>
      <c r="C616" s="266"/>
      <c r="D616" s="245" t="s">
        <v>211</v>
      </c>
      <c r="E616" s="267" t="s">
        <v>1</v>
      </c>
      <c r="F616" s="268" t="s">
        <v>222</v>
      </c>
      <c r="G616" s="266"/>
      <c r="H616" s="269">
        <v>8.7599999999999998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5" t="s">
        <v>211</v>
      </c>
      <c r="AU616" s="275" t="s">
        <v>82</v>
      </c>
      <c r="AV616" s="15" t="s">
        <v>209</v>
      </c>
      <c r="AW616" s="15" t="s">
        <v>30</v>
      </c>
      <c r="AX616" s="15" t="s">
        <v>80</v>
      </c>
      <c r="AY616" s="275" t="s">
        <v>202</v>
      </c>
    </row>
    <row r="617" s="2" customFormat="1" ht="16.5" customHeight="1">
      <c r="A617" s="40"/>
      <c r="B617" s="41"/>
      <c r="C617" s="287" t="s">
        <v>1203</v>
      </c>
      <c r="D617" s="287" t="s">
        <v>534</v>
      </c>
      <c r="E617" s="288" t="s">
        <v>3212</v>
      </c>
      <c r="F617" s="289" t="s">
        <v>3213</v>
      </c>
      <c r="G617" s="290" t="s">
        <v>254</v>
      </c>
      <c r="H617" s="291">
        <v>10.074</v>
      </c>
      <c r="I617" s="292"/>
      <c r="J617" s="293">
        <f>ROUND(I617*H617,2)</f>
        <v>0</v>
      </c>
      <c r="K617" s="289" t="s">
        <v>208</v>
      </c>
      <c r="L617" s="294"/>
      <c r="M617" s="295" t="s">
        <v>1</v>
      </c>
      <c r="N617" s="296" t="s">
        <v>38</v>
      </c>
      <c r="O617" s="93"/>
      <c r="P617" s="239">
        <f>O617*H617</f>
        <v>0</v>
      </c>
      <c r="Q617" s="239">
        <v>0.0016999999999999999</v>
      </c>
      <c r="R617" s="239">
        <f>Q617*H617</f>
        <v>0.0171258</v>
      </c>
      <c r="S617" s="239">
        <v>0</v>
      </c>
      <c r="T617" s="24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1" t="s">
        <v>442</v>
      </c>
      <c r="AT617" s="241" t="s">
        <v>534</v>
      </c>
      <c r="AU617" s="241" t="s">
        <v>82</v>
      </c>
      <c r="AY617" s="19" t="s">
        <v>202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9" t="s">
        <v>80</v>
      </c>
      <c r="BK617" s="242">
        <f>ROUND(I617*H617,2)</f>
        <v>0</v>
      </c>
      <c r="BL617" s="19" t="s">
        <v>317</v>
      </c>
      <c r="BM617" s="241" t="s">
        <v>5935</v>
      </c>
    </row>
    <row r="618" s="14" customFormat="1">
      <c r="A618" s="14"/>
      <c r="B618" s="254"/>
      <c r="C618" s="255"/>
      <c r="D618" s="245" t="s">
        <v>211</v>
      </c>
      <c r="E618" s="256" t="s">
        <v>1</v>
      </c>
      <c r="F618" s="257" t="s">
        <v>5936</v>
      </c>
      <c r="G618" s="255"/>
      <c r="H618" s="258">
        <v>10.074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211</v>
      </c>
      <c r="AU618" s="264" t="s">
        <v>82</v>
      </c>
      <c r="AV618" s="14" t="s">
        <v>82</v>
      </c>
      <c r="AW618" s="14" t="s">
        <v>30</v>
      </c>
      <c r="AX618" s="14" t="s">
        <v>80</v>
      </c>
      <c r="AY618" s="264" t="s">
        <v>202</v>
      </c>
    </row>
    <row r="619" s="2" customFormat="1" ht="24.15" customHeight="1">
      <c r="A619" s="40"/>
      <c r="B619" s="41"/>
      <c r="C619" s="230" t="s">
        <v>1208</v>
      </c>
      <c r="D619" s="230" t="s">
        <v>204</v>
      </c>
      <c r="E619" s="231" t="s">
        <v>3255</v>
      </c>
      <c r="F619" s="232" t="s">
        <v>3256</v>
      </c>
      <c r="G619" s="233" t="s">
        <v>2365</v>
      </c>
      <c r="H619" s="301"/>
      <c r="I619" s="235"/>
      <c r="J619" s="236">
        <f>ROUND(I619*H619,2)</f>
        <v>0</v>
      </c>
      <c r="K619" s="232" t="s">
        <v>208</v>
      </c>
      <c r="L619" s="46"/>
      <c r="M619" s="237" t="s">
        <v>1</v>
      </c>
      <c r="N619" s="238" t="s">
        <v>38</v>
      </c>
      <c r="O619" s="93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1" t="s">
        <v>317</v>
      </c>
      <c r="AT619" s="241" t="s">
        <v>204</v>
      </c>
      <c r="AU619" s="241" t="s">
        <v>82</v>
      </c>
      <c r="AY619" s="19" t="s">
        <v>202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9" t="s">
        <v>80</v>
      </c>
      <c r="BK619" s="242">
        <f>ROUND(I619*H619,2)</f>
        <v>0</v>
      </c>
      <c r="BL619" s="19" t="s">
        <v>317</v>
      </c>
      <c r="BM619" s="241" t="s">
        <v>5937</v>
      </c>
    </row>
    <row r="620" s="12" customFormat="1" ht="22.8" customHeight="1">
      <c r="A620" s="12"/>
      <c r="B620" s="214"/>
      <c r="C620" s="215"/>
      <c r="D620" s="216" t="s">
        <v>72</v>
      </c>
      <c r="E620" s="228" t="s">
        <v>5938</v>
      </c>
      <c r="F620" s="228" t="s">
        <v>5939</v>
      </c>
      <c r="G620" s="215"/>
      <c r="H620" s="215"/>
      <c r="I620" s="218"/>
      <c r="J620" s="229">
        <f>BK620</f>
        <v>0</v>
      </c>
      <c r="K620" s="215"/>
      <c r="L620" s="220"/>
      <c r="M620" s="221"/>
      <c r="N620" s="222"/>
      <c r="O620" s="222"/>
      <c r="P620" s="223">
        <f>SUM(P621:P630)</f>
        <v>0</v>
      </c>
      <c r="Q620" s="222"/>
      <c r="R620" s="223">
        <f>SUM(R621:R630)</f>
        <v>0.0089200000000000008</v>
      </c>
      <c r="S620" s="222"/>
      <c r="T620" s="224">
        <f>SUM(T621:T630)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5" t="s">
        <v>82</v>
      </c>
      <c r="AT620" s="226" t="s">
        <v>72</v>
      </c>
      <c r="AU620" s="226" t="s">
        <v>80</v>
      </c>
      <c r="AY620" s="225" t="s">
        <v>202</v>
      </c>
      <c r="BK620" s="227">
        <f>SUM(BK621:BK630)</f>
        <v>0</v>
      </c>
    </row>
    <row r="621" s="2" customFormat="1" ht="24.15" customHeight="1">
      <c r="A621" s="40"/>
      <c r="B621" s="41"/>
      <c r="C621" s="230" t="s">
        <v>1213</v>
      </c>
      <c r="D621" s="230" t="s">
        <v>204</v>
      </c>
      <c r="E621" s="231" t="s">
        <v>5940</v>
      </c>
      <c r="F621" s="232" t="s">
        <v>5941</v>
      </c>
      <c r="G621" s="233" t="s">
        <v>466</v>
      </c>
      <c r="H621" s="234">
        <v>4</v>
      </c>
      <c r="I621" s="235"/>
      <c r="J621" s="236">
        <f>ROUND(I621*H621,2)</f>
        <v>0</v>
      </c>
      <c r="K621" s="232" t="s">
        <v>1</v>
      </c>
      <c r="L621" s="46"/>
      <c r="M621" s="237" t="s">
        <v>1</v>
      </c>
      <c r="N621" s="238" t="s">
        <v>38</v>
      </c>
      <c r="O621" s="93"/>
      <c r="P621" s="239">
        <f>O621*H621</f>
        <v>0</v>
      </c>
      <c r="Q621" s="239">
        <v>0.00148</v>
      </c>
      <c r="R621" s="239">
        <f>Q621*H621</f>
        <v>0.0059199999999999999</v>
      </c>
      <c r="S621" s="239">
        <v>0</v>
      </c>
      <c r="T621" s="240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1" t="s">
        <v>317</v>
      </c>
      <c r="AT621" s="241" t="s">
        <v>204</v>
      </c>
      <c r="AU621" s="241" t="s">
        <v>82</v>
      </c>
      <c r="AY621" s="19" t="s">
        <v>202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9" t="s">
        <v>80</v>
      </c>
      <c r="BK621" s="242">
        <f>ROUND(I621*H621,2)</f>
        <v>0</v>
      </c>
      <c r="BL621" s="19" t="s">
        <v>317</v>
      </c>
      <c r="BM621" s="241" t="s">
        <v>5942</v>
      </c>
    </row>
    <row r="622" s="14" customFormat="1">
      <c r="A622" s="14"/>
      <c r="B622" s="254"/>
      <c r="C622" s="255"/>
      <c r="D622" s="245" t="s">
        <v>211</v>
      </c>
      <c r="E622" s="256" t="s">
        <v>1</v>
      </c>
      <c r="F622" s="257" t="s">
        <v>5943</v>
      </c>
      <c r="G622" s="255"/>
      <c r="H622" s="258">
        <v>1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4" t="s">
        <v>211</v>
      </c>
      <c r="AU622" s="264" t="s">
        <v>82</v>
      </c>
      <c r="AV622" s="14" t="s">
        <v>82</v>
      </c>
      <c r="AW622" s="14" t="s">
        <v>30</v>
      </c>
      <c r="AX622" s="14" t="s">
        <v>73</v>
      </c>
      <c r="AY622" s="264" t="s">
        <v>202</v>
      </c>
    </row>
    <row r="623" s="14" customFormat="1">
      <c r="A623" s="14"/>
      <c r="B623" s="254"/>
      <c r="C623" s="255"/>
      <c r="D623" s="245" t="s">
        <v>211</v>
      </c>
      <c r="E623" s="256" t="s">
        <v>1</v>
      </c>
      <c r="F623" s="257" t="s">
        <v>5944</v>
      </c>
      <c r="G623" s="255"/>
      <c r="H623" s="258">
        <v>1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4" t="s">
        <v>211</v>
      </c>
      <c r="AU623" s="264" t="s">
        <v>82</v>
      </c>
      <c r="AV623" s="14" t="s">
        <v>82</v>
      </c>
      <c r="AW623" s="14" t="s">
        <v>30</v>
      </c>
      <c r="AX623" s="14" t="s">
        <v>73</v>
      </c>
      <c r="AY623" s="264" t="s">
        <v>202</v>
      </c>
    </row>
    <row r="624" s="14" customFormat="1">
      <c r="A624" s="14"/>
      <c r="B624" s="254"/>
      <c r="C624" s="255"/>
      <c r="D624" s="245" t="s">
        <v>211</v>
      </c>
      <c r="E624" s="256" t="s">
        <v>1</v>
      </c>
      <c r="F624" s="257" t="s">
        <v>5945</v>
      </c>
      <c r="G624" s="255"/>
      <c r="H624" s="258">
        <v>1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211</v>
      </c>
      <c r="AU624" s="264" t="s">
        <v>82</v>
      </c>
      <c r="AV624" s="14" t="s">
        <v>82</v>
      </c>
      <c r="AW624" s="14" t="s">
        <v>30</v>
      </c>
      <c r="AX624" s="14" t="s">
        <v>73</v>
      </c>
      <c r="AY624" s="264" t="s">
        <v>202</v>
      </c>
    </row>
    <row r="625" s="14" customFormat="1">
      <c r="A625" s="14"/>
      <c r="B625" s="254"/>
      <c r="C625" s="255"/>
      <c r="D625" s="245" t="s">
        <v>211</v>
      </c>
      <c r="E625" s="256" t="s">
        <v>1</v>
      </c>
      <c r="F625" s="257" t="s">
        <v>5946</v>
      </c>
      <c r="G625" s="255"/>
      <c r="H625" s="258">
        <v>1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211</v>
      </c>
      <c r="AU625" s="264" t="s">
        <v>82</v>
      </c>
      <c r="AV625" s="14" t="s">
        <v>82</v>
      </c>
      <c r="AW625" s="14" t="s">
        <v>30</v>
      </c>
      <c r="AX625" s="14" t="s">
        <v>73</v>
      </c>
      <c r="AY625" s="264" t="s">
        <v>202</v>
      </c>
    </row>
    <row r="626" s="15" customFormat="1">
      <c r="A626" s="15"/>
      <c r="B626" s="265"/>
      <c r="C626" s="266"/>
      <c r="D626" s="245" t="s">
        <v>211</v>
      </c>
      <c r="E626" s="267" t="s">
        <v>1</v>
      </c>
      <c r="F626" s="268" t="s">
        <v>222</v>
      </c>
      <c r="G626" s="266"/>
      <c r="H626" s="269">
        <v>4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211</v>
      </c>
      <c r="AU626" s="275" t="s">
        <v>82</v>
      </c>
      <c r="AV626" s="15" t="s">
        <v>209</v>
      </c>
      <c r="AW626" s="15" t="s">
        <v>30</v>
      </c>
      <c r="AX626" s="15" t="s">
        <v>80</v>
      </c>
      <c r="AY626" s="275" t="s">
        <v>202</v>
      </c>
    </row>
    <row r="627" s="2" customFormat="1" ht="24.15" customHeight="1">
      <c r="A627" s="40"/>
      <c r="B627" s="41"/>
      <c r="C627" s="230" t="s">
        <v>1224</v>
      </c>
      <c r="D627" s="230" t="s">
        <v>204</v>
      </c>
      <c r="E627" s="231" t="s">
        <v>5947</v>
      </c>
      <c r="F627" s="232" t="s">
        <v>5948</v>
      </c>
      <c r="G627" s="233" t="s">
        <v>466</v>
      </c>
      <c r="H627" s="234">
        <v>2</v>
      </c>
      <c r="I627" s="235"/>
      <c r="J627" s="236">
        <f>ROUND(I627*H627,2)</f>
        <v>0</v>
      </c>
      <c r="K627" s="232" t="s">
        <v>208</v>
      </c>
      <c r="L627" s="46"/>
      <c r="M627" s="237" t="s">
        <v>1</v>
      </c>
      <c r="N627" s="238" t="s">
        <v>38</v>
      </c>
      <c r="O627" s="93"/>
      <c r="P627" s="239">
        <f>O627*H627</f>
        <v>0</v>
      </c>
      <c r="Q627" s="239">
        <v>0.0015</v>
      </c>
      <c r="R627" s="239">
        <f>Q627*H627</f>
        <v>0.0030000000000000001</v>
      </c>
      <c r="S627" s="239">
        <v>0</v>
      </c>
      <c r="T627" s="240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1" t="s">
        <v>317</v>
      </c>
      <c r="AT627" s="241" t="s">
        <v>204</v>
      </c>
      <c r="AU627" s="241" t="s">
        <v>82</v>
      </c>
      <c r="AY627" s="19" t="s">
        <v>202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9" t="s">
        <v>80</v>
      </c>
      <c r="BK627" s="242">
        <f>ROUND(I627*H627,2)</f>
        <v>0</v>
      </c>
      <c r="BL627" s="19" t="s">
        <v>317</v>
      </c>
      <c r="BM627" s="241" t="s">
        <v>5949</v>
      </c>
    </row>
    <row r="628" s="14" customFormat="1">
      <c r="A628" s="14"/>
      <c r="B628" s="254"/>
      <c r="C628" s="255"/>
      <c r="D628" s="245" t="s">
        <v>211</v>
      </c>
      <c r="E628" s="256" t="s">
        <v>1</v>
      </c>
      <c r="F628" s="257" t="s">
        <v>5950</v>
      </c>
      <c r="G628" s="255"/>
      <c r="H628" s="258">
        <v>2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4" t="s">
        <v>211</v>
      </c>
      <c r="AU628" s="264" t="s">
        <v>82</v>
      </c>
      <c r="AV628" s="14" t="s">
        <v>82</v>
      </c>
      <c r="AW628" s="14" t="s">
        <v>30</v>
      </c>
      <c r="AX628" s="14" t="s">
        <v>73</v>
      </c>
      <c r="AY628" s="264" t="s">
        <v>202</v>
      </c>
    </row>
    <row r="629" s="15" customFormat="1">
      <c r="A629" s="15"/>
      <c r="B629" s="265"/>
      <c r="C629" s="266"/>
      <c r="D629" s="245" t="s">
        <v>211</v>
      </c>
      <c r="E629" s="267" t="s">
        <v>1</v>
      </c>
      <c r="F629" s="268" t="s">
        <v>222</v>
      </c>
      <c r="G629" s="266"/>
      <c r="H629" s="269">
        <v>2</v>
      </c>
      <c r="I629" s="270"/>
      <c r="J629" s="266"/>
      <c r="K629" s="266"/>
      <c r="L629" s="271"/>
      <c r="M629" s="272"/>
      <c r="N629" s="273"/>
      <c r="O629" s="273"/>
      <c r="P629" s="273"/>
      <c r="Q629" s="273"/>
      <c r="R629" s="273"/>
      <c r="S629" s="273"/>
      <c r="T629" s="27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5" t="s">
        <v>211</v>
      </c>
      <c r="AU629" s="275" t="s">
        <v>82</v>
      </c>
      <c r="AV629" s="15" t="s">
        <v>209</v>
      </c>
      <c r="AW629" s="15" t="s">
        <v>30</v>
      </c>
      <c r="AX629" s="15" t="s">
        <v>80</v>
      </c>
      <c r="AY629" s="275" t="s">
        <v>202</v>
      </c>
    </row>
    <row r="630" s="2" customFormat="1" ht="24.15" customHeight="1">
      <c r="A630" s="40"/>
      <c r="B630" s="41"/>
      <c r="C630" s="230" t="s">
        <v>1233</v>
      </c>
      <c r="D630" s="230" t="s">
        <v>204</v>
      </c>
      <c r="E630" s="231" t="s">
        <v>5951</v>
      </c>
      <c r="F630" s="232" t="s">
        <v>5952</v>
      </c>
      <c r="G630" s="233" t="s">
        <v>2365</v>
      </c>
      <c r="H630" s="301"/>
      <c r="I630" s="235"/>
      <c r="J630" s="236">
        <f>ROUND(I630*H630,2)</f>
        <v>0</v>
      </c>
      <c r="K630" s="232" t="s">
        <v>208</v>
      </c>
      <c r="L630" s="46"/>
      <c r="M630" s="237" t="s">
        <v>1</v>
      </c>
      <c r="N630" s="238" t="s">
        <v>38</v>
      </c>
      <c r="O630" s="93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1" t="s">
        <v>317</v>
      </c>
      <c r="AT630" s="241" t="s">
        <v>204</v>
      </c>
      <c r="AU630" s="241" t="s">
        <v>82</v>
      </c>
      <c r="AY630" s="19" t="s">
        <v>202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9" t="s">
        <v>80</v>
      </c>
      <c r="BK630" s="242">
        <f>ROUND(I630*H630,2)</f>
        <v>0</v>
      </c>
      <c r="BL630" s="19" t="s">
        <v>317</v>
      </c>
      <c r="BM630" s="241" t="s">
        <v>5953</v>
      </c>
    </row>
    <row r="631" s="12" customFormat="1" ht="22.8" customHeight="1">
      <c r="A631" s="12"/>
      <c r="B631" s="214"/>
      <c r="C631" s="215"/>
      <c r="D631" s="216" t="s">
        <v>72</v>
      </c>
      <c r="E631" s="228" t="s">
        <v>1786</v>
      </c>
      <c r="F631" s="228" t="s">
        <v>1787</v>
      </c>
      <c r="G631" s="215"/>
      <c r="H631" s="215"/>
      <c r="I631" s="218"/>
      <c r="J631" s="229">
        <f>BK631</f>
        <v>0</v>
      </c>
      <c r="K631" s="215"/>
      <c r="L631" s="220"/>
      <c r="M631" s="221"/>
      <c r="N631" s="222"/>
      <c r="O631" s="222"/>
      <c r="P631" s="223">
        <f>SUM(P632:P719)</f>
        <v>0</v>
      </c>
      <c r="Q631" s="222"/>
      <c r="R631" s="223">
        <f>SUM(R632:R719)</f>
        <v>9.0969377962499998</v>
      </c>
      <c r="S631" s="222"/>
      <c r="T631" s="224">
        <f>SUM(T632:T719)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25" t="s">
        <v>82</v>
      </c>
      <c r="AT631" s="226" t="s">
        <v>72</v>
      </c>
      <c r="AU631" s="226" t="s">
        <v>80</v>
      </c>
      <c r="AY631" s="225" t="s">
        <v>202</v>
      </c>
      <c r="BK631" s="227">
        <f>SUM(BK632:BK719)</f>
        <v>0</v>
      </c>
    </row>
    <row r="632" s="2" customFormat="1" ht="24.15" customHeight="1">
      <c r="A632" s="40"/>
      <c r="B632" s="41"/>
      <c r="C632" s="230" t="s">
        <v>1237</v>
      </c>
      <c r="D632" s="230" t="s">
        <v>204</v>
      </c>
      <c r="E632" s="231" t="s">
        <v>1901</v>
      </c>
      <c r="F632" s="232" t="s">
        <v>1902</v>
      </c>
      <c r="G632" s="233" t="s">
        <v>207</v>
      </c>
      <c r="H632" s="234">
        <v>7.5190000000000001</v>
      </c>
      <c r="I632" s="235"/>
      <c r="J632" s="236">
        <f>ROUND(I632*H632,2)</f>
        <v>0</v>
      </c>
      <c r="K632" s="232" t="s">
        <v>208</v>
      </c>
      <c r="L632" s="46"/>
      <c r="M632" s="237" t="s">
        <v>1</v>
      </c>
      <c r="N632" s="238" t="s">
        <v>38</v>
      </c>
      <c r="O632" s="93"/>
      <c r="P632" s="239">
        <f>O632*H632</f>
        <v>0</v>
      </c>
      <c r="Q632" s="239">
        <v>0.0012149999999999999</v>
      </c>
      <c r="R632" s="239">
        <f>Q632*H632</f>
        <v>0.0091355849999999999</v>
      </c>
      <c r="S632" s="239">
        <v>0</v>
      </c>
      <c r="T632" s="240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1" t="s">
        <v>317</v>
      </c>
      <c r="AT632" s="241" t="s">
        <v>204</v>
      </c>
      <c r="AU632" s="241" t="s">
        <v>82</v>
      </c>
      <c r="AY632" s="19" t="s">
        <v>202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9" t="s">
        <v>80</v>
      </c>
      <c r="BK632" s="242">
        <f>ROUND(I632*H632,2)</f>
        <v>0</v>
      </c>
      <c r="BL632" s="19" t="s">
        <v>317</v>
      </c>
      <c r="BM632" s="241" t="s">
        <v>5954</v>
      </c>
    </row>
    <row r="633" s="14" customFormat="1">
      <c r="A633" s="14"/>
      <c r="B633" s="254"/>
      <c r="C633" s="255"/>
      <c r="D633" s="245" t="s">
        <v>211</v>
      </c>
      <c r="E633" s="256" t="s">
        <v>1</v>
      </c>
      <c r="F633" s="257" t="s">
        <v>5955</v>
      </c>
      <c r="G633" s="255"/>
      <c r="H633" s="258">
        <v>1.163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211</v>
      </c>
      <c r="AU633" s="264" t="s">
        <v>82</v>
      </c>
      <c r="AV633" s="14" t="s">
        <v>82</v>
      </c>
      <c r="AW633" s="14" t="s">
        <v>30</v>
      </c>
      <c r="AX633" s="14" t="s">
        <v>73</v>
      </c>
      <c r="AY633" s="264" t="s">
        <v>202</v>
      </c>
    </row>
    <row r="634" s="14" customFormat="1">
      <c r="A634" s="14"/>
      <c r="B634" s="254"/>
      <c r="C634" s="255"/>
      <c r="D634" s="245" t="s">
        <v>211</v>
      </c>
      <c r="E634" s="256" t="s">
        <v>1</v>
      </c>
      <c r="F634" s="257" t="s">
        <v>5956</v>
      </c>
      <c r="G634" s="255"/>
      <c r="H634" s="258">
        <v>1.893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4" t="s">
        <v>211</v>
      </c>
      <c r="AU634" s="264" t="s">
        <v>82</v>
      </c>
      <c r="AV634" s="14" t="s">
        <v>82</v>
      </c>
      <c r="AW634" s="14" t="s">
        <v>30</v>
      </c>
      <c r="AX634" s="14" t="s">
        <v>73</v>
      </c>
      <c r="AY634" s="264" t="s">
        <v>202</v>
      </c>
    </row>
    <row r="635" s="14" customFormat="1">
      <c r="A635" s="14"/>
      <c r="B635" s="254"/>
      <c r="C635" s="255"/>
      <c r="D635" s="245" t="s">
        <v>211</v>
      </c>
      <c r="E635" s="256" t="s">
        <v>1</v>
      </c>
      <c r="F635" s="257" t="s">
        <v>5957</v>
      </c>
      <c r="G635" s="255"/>
      <c r="H635" s="258">
        <v>4.4630000000000001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211</v>
      </c>
      <c r="AU635" s="264" t="s">
        <v>82</v>
      </c>
      <c r="AV635" s="14" t="s">
        <v>82</v>
      </c>
      <c r="AW635" s="14" t="s">
        <v>30</v>
      </c>
      <c r="AX635" s="14" t="s">
        <v>73</v>
      </c>
      <c r="AY635" s="264" t="s">
        <v>202</v>
      </c>
    </row>
    <row r="636" s="15" customFormat="1">
      <c r="A636" s="15"/>
      <c r="B636" s="265"/>
      <c r="C636" s="266"/>
      <c r="D636" s="245" t="s">
        <v>211</v>
      </c>
      <c r="E636" s="267" t="s">
        <v>1</v>
      </c>
      <c r="F636" s="268" t="s">
        <v>222</v>
      </c>
      <c r="G636" s="266"/>
      <c r="H636" s="269">
        <v>7.5190000000000001</v>
      </c>
      <c r="I636" s="270"/>
      <c r="J636" s="266"/>
      <c r="K636" s="266"/>
      <c r="L636" s="271"/>
      <c r="M636" s="272"/>
      <c r="N636" s="273"/>
      <c r="O636" s="273"/>
      <c r="P636" s="273"/>
      <c r="Q636" s="273"/>
      <c r="R636" s="273"/>
      <c r="S636" s="273"/>
      <c r="T636" s="27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5" t="s">
        <v>211</v>
      </c>
      <c r="AU636" s="275" t="s">
        <v>82</v>
      </c>
      <c r="AV636" s="15" t="s">
        <v>209</v>
      </c>
      <c r="AW636" s="15" t="s">
        <v>30</v>
      </c>
      <c r="AX636" s="15" t="s">
        <v>80</v>
      </c>
      <c r="AY636" s="275" t="s">
        <v>202</v>
      </c>
    </row>
    <row r="637" s="2" customFormat="1" ht="33" customHeight="1">
      <c r="A637" s="40"/>
      <c r="B637" s="41"/>
      <c r="C637" s="230" t="s">
        <v>1245</v>
      </c>
      <c r="D637" s="230" t="s">
        <v>204</v>
      </c>
      <c r="E637" s="231" t="s">
        <v>5958</v>
      </c>
      <c r="F637" s="232" t="s">
        <v>5959</v>
      </c>
      <c r="G637" s="233" t="s">
        <v>844</v>
      </c>
      <c r="H637" s="234">
        <v>311.31999999999999</v>
      </c>
      <c r="I637" s="235"/>
      <c r="J637" s="236">
        <f>ROUND(I637*H637,2)</f>
        <v>0</v>
      </c>
      <c r="K637" s="232" t="s">
        <v>208</v>
      </c>
      <c r="L637" s="46"/>
      <c r="M637" s="237" t="s">
        <v>1</v>
      </c>
      <c r="N637" s="238" t="s">
        <v>38</v>
      </c>
      <c r="O637" s="93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1" t="s">
        <v>317</v>
      </c>
      <c r="AT637" s="241" t="s">
        <v>204</v>
      </c>
      <c r="AU637" s="241" t="s">
        <v>82</v>
      </c>
      <c r="AY637" s="19" t="s">
        <v>202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9" t="s">
        <v>80</v>
      </c>
      <c r="BK637" s="242">
        <f>ROUND(I637*H637,2)</f>
        <v>0</v>
      </c>
      <c r="BL637" s="19" t="s">
        <v>317</v>
      </c>
      <c r="BM637" s="241" t="s">
        <v>5960</v>
      </c>
    </row>
    <row r="638" s="14" customFormat="1">
      <c r="A638" s="14"/>
      <c r="B638" s="254"/>
      <c r="C638" s="255"/>
      <c r="D638" s="245" t="s">
        <v>211</v>
      </c>
      <c r="E638" s="256" t="s">
        <v>1</v>
      </c>
      <c r="F638" s="257" t="s">
        <v>5961</v>
      </c>
      <c r="G638" s="255"/>
      <c r="H638" s="258">
        <v>209.75999999999999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4" t="s">
        <v>211</v>
      </c>
      <c r="AU638" s="264" t="s">
        <v>82</v>
      </c>
      <c r="AV638" s="14" t="s">
        <v>82</v>
      </c>
      <c r="AW638" s="14" t="s">
        <v>30</v>
      </c>
      <c r="AX638" s="14" t="s">
        <v>73</v>
      </c>
      <c r="AY638" s="264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5962</v>
      </c>
      <c r="G639" s="255"/>
      <c r="H639" s="258">
        <v>66.989999999999995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4" customFormat="1">
      <c r="A640" s="14"/>
      <c r="B640" s="254"/>
      <c r="C640" s="255"/>
      <c r="D640" s="245" t="s">
        <v>211</v>
      </c>
      <c r="E640" s="256" t="s">
        <v>1</v>
      </c>
      <c r="F640" s="257" t="s">
        <v>5963</v>
      </c>
      <c r="G640" s="255"/>
      <c r="H640" s="258">
        <v>25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4" t="s">
        <v>211</v>
      </c>
      <c r="AU640" s="264" t="s">
        <v>82</v>
      </c>
      <c r="AV640" s="14" t="s">
        <v>82</v>
      </c>
      <c r="AW640" s="14" t="s">
        <v>30</v>
      </c>
      <c r="AX640" s="14" t="s">
        <v>73</v>
      </c>
      <c r="AY640" s="264" t="s">
        <v>202</v>
      </c>
    </row>
    <row r="641" s="14" customFormat="1">
      <c r="A641" s="14"/>
      <c r="B641" s="254"/>
      <c r="C641" s="255"/>
      <c r="D641" s="245" t="s">
        <v>211</v>
      </c>
      <c r="E641" s="256" t="s">
        <v>1</v>
      </c>
      <c r="F641" s="257" t="s">
        <v>5964</v>
      </c>
      <c r="G641" s="255"/>
      <c r="H641" s="258">
        <v>9.5700000000000003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211</v>
      </c>
      <c r="AU641" s="264" t="s">
        <v>82</v>
      </c>
      <c r="AV641" s="14" t="s">
        <v>82</v>
      </c>
      <c r="AW641" s="14" t="s">
        <v>30</v>
      </c>
      <c r="AX641" s="14" t="s">
        <v>73</v>
      </c>
      <c r="AY641" s="264" t="s">
        <v>202</v>
      </c>
    </row>
    <row r="642" s="15" customFormat="1">
      <c r="A642" s="15"/>
      <c r="B642" s="265"/>
      <c r="C642" s="266"/>
      <c r="D642" s="245" t="s">
        <v>211</v>
      </c>
      <c r="E642" s="267" t="s">
        <v>1</v>
      </c>
      <c r="F642" s="268" t="s">
        <v>222</v>
      </c>
      <c r="G642" s="266"/>
      <c r="H642" s="269">
        <v>311.31999999999999</v>
      </c>
      <c r="I642" s="270"/>
      <c r="J642" s="266"/>
      <c r="K642" s="266"/>
      <c r="L642" s="271"/>
      <c r="M642" s="272"/>
      <c r="N642" s="273"/>
      <c r="O642" s="273"/>
      <c r="P642" s="273"/>
      <c r="Q642" s="273"/>
      <c r="R642" s="273"/>
      <c r="S642" s="273"/>
      <c r="T642" s="27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5" t="s">
        <v>211</v>
      </c>
      <c r="AU642" s="275" t="s">
        <v>82</v>
      </c>
      <c r="AV642" s="15" t="s">
        <v>209</v>
      </c>
      <c r="AW642" s="15" t="s">
        <v>30</v>
      </c>
      <c r="AX642" s="15" t="s">
        <v>80</v>
      </c>
      <c r="AY642" s="275" t="s">
        <v>202</v>
      </c>
    </row>
    <row r="643" s="2" customFormat="1" ht="21.75" customHeight="1">
      <c r="A643" s="40"/>
      <c r="B643" s="41"/>
      <c r="C643" s="287" t="s">
        <v>1253</v>
      </c>
      <c r="D643" s="287" t="s">
        <v>534</v>
      </c>
      <c r="E643" s="288" t="s">
        <v>1855</v>
      </c>
      <c r="F643" s="289" t="s">
        <v>1856</v>
      </c>
      <c r="G643" s="290" t="s">
        <v>207</v>
      </c>
      <c r="H643" s="291">
        <v>2.9990000000000001</v>
      </c>
      <c r="I643" s="292"/>
      <c r="J643" s="293">
        <f>ROUND(I643*H643,2)</f>
        <v>0</v>
      </c>
      <c r="K643" s="289" t="s">
        <v>208</v>
      </c>
      <c r="L643" s="294"/>
      <c r="M643" s="295" t="s">
        <v>1</v>
      </c>
      <c r="N643" s="296" t="s">
        <v>38</v>
      </c>
      <c r="O643" s="93"/>
      <c r="P643" s="239">
        <f>O643*H643</f>
        <v>0</v>
      </c>
      <c r="Q643" s="239">
        <v>0.55000000000000004</v>
      </c>
      <c r="R643" s="239">
        <f>Q643*H643</f>
        <v>1.6494500000000001</v>
      </c>
      <c r="S643" s="239">
        <v>0</v>
      </c>
      <c r="T643" s="240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1" t="s">
        <v>442</v>
      </c>
      <c r="AT643" s="241" t="s">
        <v>534</v>
      </c>
      <c r="AU643" s="241" t="s">
        <v>82</v>
      </c>
      <c r="AY643" s="19" t="s">
        <v>202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9" t="s">
        <v>80</v>
      </c>
      <c r="BK643" s="242">
        <f>ROUND(I643*H643,2)</f>
        <v>0</v>
      </c>
      <c r="BL643" s="19" t="s">
        <v>317</v>
      </c>
      <c r="BM643" s="241" t="s">
        <v>5965</v>
      </c>
    </row>
    <row r="644" s="14" customFormat="1">
      <c r="A644" s="14"/>
      <c r="B644" s="254"/>
      <c r="C644" s="255"/>
      <c r="D644" s="245" t="s">
        <v>211</v>
      </c>
      <c r="E644" s="256" t="s">
        <v>1</v>
      </c>
      <c r="F644" s="257" t="s">
        <v>5966</v>
      </c>
      <c r="G644" s="255"/>
      <c r="H644" s="258">
        <v>2.056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4" t="s">
        <v>211</v>
      </c>
      <c r="AU644" s="264" t="s">
        <v>82</v>
      </c>
      <c r="AV644" s="14" t="s">
        <v>82</v>
      </c>
      <c r="AW644" s="14" t="s">
        <v>30</v>
      </c>
      <c r="AX644" s="14" t="s">
        <v>73</v>
      </c>
      <c r="AY644" s="264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5967</v>
      </c>
      <c r="G645" s="255"/>
      <c r="H645" s="258">
        <v>0.39100000000000001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4" customFormat="1">
      <c r="A646" s="14"/>
      <c r="B646" s="254"/>
      <c r="C646" s="255"/>
      <c r="D646" s="245" t="s">
        <v>211</v>
      </c>
      <c r="E646" s="256" t="s">
        <v>1</v>
      </c>
      <c r="F646" s="257" t="s">
        <v>5968</v>
      </c>
      <c r="G646" s="255"/>
      <c r="H646" s="258">
        <v>0.094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211</v>
      </c>
      <c r="AU646" s="264" t="s">
        <v>82</v>
      </c>
      <c r="AV646" s="14" t="s">
        <v>82</v>
      </c>
      <c r="AW646" s="14" t="s">
        <v>30</v>
      </c>
      <c r="AX646" s="14" t="s">
        <v>73</v>
      </c>
      <c r="AY646" s="264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5969</v>
      </c>
      <c r="G647" s="255"/>
      <c r="H647" s="258">
        <v>0.067000000000000004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5" customFormat="1">
      <c r="A648" s="15"/>
      <c r="B648" s="265"/>
      <c r="C648" s="266"/>
      <c r="D648" s="245" t="s">
        <v>211</v>
      </c>
      <c r="E648" s="267" t="s">
        <v>1</v>
      </c>
      <c r="F648" s="268" t="s">
        <v>222</v>
      </c>
      <c r="G648" s="266"/>
      <c r="H648" s="269">
        <v>2.6080000000000001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5" t="s">
        <v>211</v>
      </c>
      <c r="AU648" s="275" t="s">
        <v>82</v>
      </c>
      <c r="AV648" s="15" t="s">
        <v>209</v>
      </c>
      <c r="AW648" s="15" t="s">
        <v>30</v>
      </c>
      <c r="AX648" s="15" t="s">
        <v>73</v>
      </c>
      <c r="AY648" s="275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5970</v>
      </c>
      <c r="G649" s="255"/>
      <c r="H649" s="258">
        <v>2.9990000000000001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80</v>
      </c>
      <c r="AY649" s="264" t="s">
        <v>202</v>
      </c>
    </row>
    <row r="650" s="2" customFormat="1" ht="33" customHeight="1">
      <c r="A650" s="40"/>
      <c r="B650" s="41"/>
      <c r="C650" s="230" t="s">
        <v>1262</v>
      </c>
      <c r="D650" s="230" t="s">
        <v>204</v>
      </c>
      <c r="E650" s="231" t="s">
        <v>5971</v>
      </c>
      <c r="F650" s="232" t="s">
        <v>5972</v>
      </c>
      <c r="G650" s="233" t="s">
        <v>844</v>
      </c>
      <c r="H650" s="234">
        <v>56.850000000000001</v>
      </c>
      <c r="I650" s="235"/>
      <c r="J650" s="236">
        <f>ROUND(I650*H650,2)</f>
        <v>0</v>
      </c>
      <c r="K650" s="232" t="s">
        <v>208</v>
      </c>
      <c r="L650" s="46"/>
      <c r="M650" s="237" t="s">
        <v>1</v>
      </c>
      <c r="N650" s="238" t="s">
        <v>38</v>
      </c>
      <c r="O650" s="93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1" t="s">
        <v>317</v>
      </c>
      <c r="AT650" s="241" t="s">
        <v>204</v>
      </c>
      <c r="AU650" s="241" t="s">
        <v>82</v>
      </c>
      <c r="AY650" s="19" t="s">
        <v>202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80</v>
      </c>
      <c r="BK650" s="242">
        <f>ROUND(I650*H650,2)</f>
        <v>0</v>
      </c>
      <c r="BL650" s="19" t="s">
        <v>317</v>
      </c>
      <c r="BM650" s="241" t="s">
        <v>5973</v>
      </c>
    </row>
    <row r="651" s="14" customFormat="1">
      <c r="A651" s="14"/>
      <c r="B651" s="254"/>
      <c r="C651" s="255"/>
      <c r="D651" s="245" t="s">
        <v>211</v>
      </c>
      <c r="E651" s="256" t="s">
        <v>1</v>
      </c>
      <c r="F651" s="257" t="s">
        <v>5974</v>
      </c>
      <c r="G651" s="255"/>
      <c r="H651" s="258">
        <v>26.699999999999999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211</v>
      </c>
      <c r="AU651" s="264" t="s">
        <v>82</v>
      </c>
      <c r="AV651" s="14" t="s">
        <v>82</v>
      </c>
      <c r="AW651" s="14" t="s">
        <v>30</v>
      </c>
      <c r="AX651" s="14" t="s">
        <v>73</v>
      </c>
      <c r="AY651" s="264" t="s">
        <v>202</v>
      </c>
    </row>
    <row r="652" s="14" customFormat="1">
      <c r="A652" s="14"/>
      <c r="B652" s="254"/>
      <c r="C652" s="255"/>
      <c r="D652" s="245" t="s">
        <v>211</v>
      </c>
      <c r="E652" s="256" t="s">
        <v>1</v>
      </c>
      <c r="F652" s="257" t="s">
        <v>5975</v>
      </c>
      <c r="G652" s="255"/>
      <c r="H652" s="258">
        <v>30.149999999999999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211</v>
      </c>
      <c r="AU652" s="264" t="s">
        <v>82</v>
      </c>
      <c r="AV652" s="14" t="s">
        <v>82</v>
      </c>
      <c r="AW652" s="14" t="s">
        <v>30</v>
      </c>
      <c r="AX652" s="14" t="s">
        <v>73</v>
      </c>
      <c r="AY652" s="264" t="s">
        <v>202</v>
      </c>
    </row>
    <row r="653" s="15" customFormat="1">
      <c r="A653" s="15"/>
      <c r="B653" s="265"/>
      <c r="C653" s="266"/>
      <c r="D653" s="245" t="s">
        <v>211</v>
      </c>
      <c r="E653" s="267" t="s">
        <v>1</v>
      </c>
      <c r="F653" s="268" t="s">
        <v>222</v>
      </c>
      <c r="G653" s="266"/>
      <c r="H653" s="269">
        <v>56.849999999999994</v>
      </c>
      <c r="I653" s="270"/>
      <c r="J653" s="266"/>
      <c r="K653" s="266"/>
      <c r="L653" s="271"/>
      <c r="M653" s="272"/>
      <c r="N653" s="273"/>
      <c r="O653" s="273"/>
      <c r="P653" s="273"/>
      <c r="Q653" s="273"/>
      <c r="R653" s="273"/>
      <c r="S653" s="273"/>
      <c r="T653" s="27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5" t="s">
        <v>211</v>
      </c>
      <c r="AU653" s="275" t="s">
        <v>82</v>
      </c>
      <c r="AV653" s="15" t="s">
        <v>209</v>
      </c>
      <c r="AW653" s="15" t="s">
        <v>30</v>
      </c>
      <c r="AX653" s="15" t="s">
        <v>80</v>
      </c>
      <c r="AY653" s="275" t="s">
        <v>202</v>
      </c>
    </row>
    <row r="654" s="2" customFormat="1" ht="21.75" customHeight="1">
      <c r="A654" s="40"/>
      <c r="B654" s="41"/>
      <c r="C654" s="287" t="s">
        <v>1267</v>
      </c>
      <c r="D654" s="287" t="s">
        <v>534</v>
      </c>
      <c r="E654" s="288" t="s">
        <v>3315</v>
      </c>
      <c r="F654" s="289" t="s">
        <v>3316</v>
      </c>
      <c r="G654" s="290" t="s">
        <v>207</v>
      </c>
      <c r="H654" s="291">
        <v>1.464</v>
      </c>
      <c r="I654" s="292"/>
      <c r="J654" s="293">
        <f>ROUND(I654*H654,2)</f>
        <v>0</v>
      </c>
      <c r="K654" s="289" t="s">
        <v>208</v>
      </c>
      <c r="L654" s="294"/>
      <c r="M654" s="295" t="s">
        <v>1</v>
      </c>
      <c r="N654" s="296" t="s">
        <v>38</v>
      </c>
      <c r="O654" s="93"/>
      <c r="P654" s="239">
        <f>O654*H654</f>
        <v>0</v>
      </c>
      <c r="Q654" s="239">
        <v>0.55000000000000004</v>
      </c>
      <c r="R654" s="239">
        <f>Q654*H654</f>
        <v>0.80520000000000003</v>
      </c>
      <c r="S654" s="239">
        <v>0</v>
      </c>
      <c r="T654" s="240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1" t="s">
        <v>442</v>
      </c>
      <c r="AT654" s="241" t="s">
        <v>534</v>
      </c>
      <c r="AU654" s="241" t="s">
        <v>82</v>
      </c>
      <c r="AY654" s="19" t="s">
        <v>202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9" t="s">
        <v>80</v>
      </c>
      <c r="BK654" s="242">
        <f>ROUND(I654*H654,2)</f>
        <v>0</v>
      </c>
      <c r="BL654" s="19" t="s">
        <v>317</v>
      </c>
      <c r="BM654" s="241" t="s">
        <v>5976</v>
      </c>
    </row>
    <row r="655" s="14" customFormat="1">
      <c r="A655" s="14"/>
      <c r="B655" s="254"/>
      <c r="C655" s="255"/>
      <c r="D655" s="245" t="s">
        <v>211</v>
      </c>
      <c r="E655" s="256" t="s">
        <v>1</v>
      </c>
      <c r="F655" s="257" t="s">
        <v>5977</v>
      </c>
      <c r="G655" s="255"/>
      <c r="H655" s="258">
        <v>0.59799999999999998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211</v>
      </c>
      <c r="AU655" s="264" t="s">
        <v>82</v>
      </c>
      <c r="AV655" s="14" t="s">
        <v>82</v>
      </c>
      <c r="AW655" s="14" t="s">
        <v>30</v>
      </c>
      <c r="AX655" s="14" t="s">
        <v>73</v>
      </c>
      <c r="AY655" s="264" t="s">
        <v>202</v>
      </c>
    </row>
    <row r="656" s="14" customFormat="1">
      <c r="A656" s="14"/>
      <c r="B656" s="254"/>
      <c r="C656" s="255"/>
      <c r="D656" s="245" t="s">
        <v>211</v>
      </c>
      <c r="E656" s="256" t="s">
        <v>1</v>
      </c>
      <c r="F656" s="257" t="s">
        <v>5978</v>
      </c>
      <c r="G656" s="255"/>
      <c r="H656" s="258">
        <v>0.67500000000000004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211</v>
      </c>
      <c r="AU656" s="264" t="s">
        <v>82</v>
      </c>
      <c r="AV656" s="14" t="s">
        <v>82</v>
      </c>
      <c r="AW656" s="14" t="s">
        <v>30</v>
      </c>
      <c r="AX656" s="14" t="s">
        <v>73</v>
      </c>
      <c r="AY656" s="264" t="s">
        <v>202</v>
      </c>
    </row>
    <row r="657" s="15" customFormat="1">
      <c r="A657" s="15"/>
      <c r="B657" s="265"/>
      <c r="C657" s="266"/>
      <c r="D657" s="245" t="s">
        <v>211</v>
      </c>
      <c r="E657" s="267" t="s">
        <v>1</v>
      </c>
      <c r="F657" s="268" t="s">
        <v>222</v>
      </c>
      <c r="G657" s="266"/>
      <c r="H657" s="269">
        <v>1.2730000000000001</v>
      </c>
      <c r="I657" s="270"/>
      <c r="J657" s="266"/>
      <c r="K657" s="266"/>
      <c r="L657" s="271"/>
      <c r="M657" s="272"/>
      <c r="N657" s="273"/>
      <c r="O657" s="273"/>
      <c r="P657" s="273"/>
      <c r="Q657" s="273"/>
      <c r="R657" s="273"/>
      <c r="S657" s="273"/>
      <c r="T657" s="27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5" t="s">
        <v>211</v>
      </c>
      <c r="AU657" s="275" t="s">
        <v>82</v>
      </c>
      <c r="AV657" s="15" t="s">
        <v>209</v>
      </c>
      <c r="AW657" s="15" t="s">
        <v>30</v>
      </c>
      <c r="AX657" s="15" t="s">
        <v>73</v>
      </c>
      <c r="AY657" s="275" t="s">
        <v>202</v>
      </c>
    </row>
    <row r="658" s="14" customFormat="1">
      <c r="A658" s="14"/>
      <c r="B658" s="254"/>
      <c r="C658" s="255"/>
      <c r="D658" s="245" t="s">
        <v>211</v>
      </c>
      <c r="E658" s="256" t="s">
        <v>1</v>
      </c>
      <c r="F658" s="257" t="s">
        <v>5979</v>
      </c>
      <c r="G658" s="255"/>
      <c r="H658" s="258">
        <v>1.464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211</v>
      </c>
      <c r="AU658" s="264" t="s">
        <v>82</v>
      </c>
      <c r="AV658" s="14" t="s">
        <v>82</v>
      </c>
      <c r="AW658" s="14" t="s">
        <v>30</v>
      </c>
      <c r="AX658" s="14" t="s">
        <v>80</v>
      </c>
      <c r="AY658" s="264" t="s">
        <v>202</v>
      </c>
    </row>
    <row r="659" s="2" customFormat="1" ht="24.15" customHeight="1">
      <c r="A659" s="40"/>
      <c r="B659" s="41"/>
      <c r="C659" s="230" t="s">
        <v>1276</v>
      </c>
      <c r="D659" s="230" t="s">
        <v>204</v>
      </c>
      <c r="E659" s="231" t="s">
        <v>5980</v>
      </c>
      <c r="F659" s="232" t="s">
        <v>5981</v>
      </c>
      <c r="G659" s="233" t="s">
        <v>254</v>
      </c>
      <c r="H659" s="234">
        <v>168.26400000000001</v>
      </c>
      <c r="I659" s="235"/>
      <c r="J659" s="236">
        <f>ROUND(I659*H659,2)</f>
        <v>0</v>
      </c>
      <c r="K659" s="232" t="s">
        <v>208</v>
      </c>
      <c r="L659" s="46"/>
      <c r="M659" s="237" t="s">
        <v>1</v>
      </c>
      <c r="N659" s="238" t="s">
        <v>38</v>
      </c>
      <c r="O659" s="93"/>
      <c r="P659" s="239">
        <f>O659*H659</f>
        <v>0</v>
      </c>
      <c r="Q659" s="239">
        <v>0.016101500000000001</v>
      </c>
      <c r="R659" s="239">
        <f>Q659*H659</f>
        <v>2.7093027960000002</v>
      </c>
      <c r="S659" s="239">
        <v>0</v>
      </c>
      <c r="T659" s="240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1" t="s">
        <v>317</v>
      </c>
      <c r="AT659" s="241" t="s">
        <v>204</v>
      </c>
      <c r="AU659" s="241" t="s">
        <v>82</v>
      </c>
      <c r="AY659" s="19" t="s">
        <v>202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9" t="s">
        <v>80</v>
      </c>
      <c r="BK659" s="242">
        <f>ROUND(I659*H659,2)</f>
        <v>0</v>
      </c>
      <c r="BL659" s="19" t="s">
        <v>317</v>
      </c>
      <c r="BM659" s="241" t="s">
        <v>5982</v>
      </c>
    </row>
    <row r="660" s="14" customFormat="1">
      <c r="A660" s="14"/>
      <c r="B660" s="254"/>
      <c r="C660" s="255"/>
      <c r="D660" s="245" t="s">
        <v>211</v>
      </c>
      <c r="E660" s="256" t="s">
        <v>1</v>
      </c>
      <c r="F660" s="257" t="s">
        <v>5983</v>
      </c>
      <c r="G660" s="255"/>
      <c r="H660" s="258">
        <v>168.26400000000001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211</v>
      </c>
      <c r="AU660" s="264" t="s">
        <v>82</v>
      </c>
      <c r="AV660" s="14" t="s">
        <v>82</v>
      </c>
      <c r="AW660" s="14" t="s">
        <v>30</v>
      </c>
      <c r="AX660" s="14" t="s">
        <v>73</v>
      </c>
      <c r="AY660" s="264" t="s">
        <v>202</v>
      </c>
    </row>
    <row r="661" s="15" customFormat="1">
      <c r="A661" s="15"/>
      <c r="B661" s="265"/>
      <c r="C661" s="266"/>
      <c r="D661" s="245" t="s">
        <v>211</v>
      </c>
      <c r="E661" s="267" t="s">
        <v>1</v>
      </c>
      <c r="F661" s="268" t="s">
        <v>222</v>
      </c>
      <c r="G661" s="266"/>
      <c r="H661" s="269">
        <v>168.26400000000001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211</v>
      </c>
      <c r="AU661" s="275" t="s">
        <v>82</v>
      </c>
      <c r="AV661" s="15" t="s">
        <v>209</v>
      </c>
      <c r="AW661" s="15" t="s">
        <v>30</v>
      </c>
      <c r="AX661" s="15" t="s">
        <v>80</v>
      </c>
      <c r="AY661" s="275" t="s">
        <v>202</v>
      </c>
    </row>
    <row r="662" s="2" customFormat="1" ht="33" customHeight="1">
      <c r="A662" s="40"/>
      <c r="B662" s="41"/>
      <c r="C662" s="230" t="s">
        <v>1281</v>
      </c>
      <c r="D662" s="230" t="s">
        <v>204</v>
      </c>
      <c r="E662" s="231" t="s">
        <v>1920</v>
      </c>
      <c r="F662" s="232" t="s">
        <v>1921</v>
      </c>
      <c r="G662" s="233" t="s">
        <v>254</v>
      </c>
      <c r="H662" s="234">
        <v>168.26400000000001</v>
      </c>
      <c r="I662" s="235"/>
      <c r="J662" s="236">
        <f>ROUND(I662*H662,2)</f>
        <v>0</v>
      </c>
      <c r="K662" s="232" t="s">
        <v>208</v>
      </c>
      <c r="L662" s="46"/>
      <c r="M662" s="237" t="s">
        <v>1</v>
      </c>
      <c r="N662" s="238" t="s">
        <v>38</v>
      </c>
      <c r="O662" s="93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1" t="s">
        <v>317</v>
      </c>
      <c r="AT662" s="241" t="s">
        <v>204</v>
      </c>
      <c r="AU662" s="241" t="s">
        <v>82</v>
      </c>
      <c r="AY662" s="19" t="s">
        <v>202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9" t="s">
        <v>80</v>
      </c>
      <c r="BK662" s="242">
        <f>ROUND(I662*H662,2)</f>
        <v>0</v>
      </c>
      <c r="BL662" s="19" t="s">
        <v>317</v>
      </c>
      <c r="BM662" s="241" t="s">
        <v>5984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5983</v>
      </c>
      <c r="G663" s="255"/>
      <c r="H663" s="258">
        <v>168.26400000000001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73</v>
      </c>
      <c r="AY663" s="264" t="s">
        <v>202</v>
      </c>
    </row>
    <row r="664" s="15" customFormat="1">
      <c r="A664" s="15"/>
      <c r="B664" s="265"/>
      <c r="C664" s="266"/>
      <c r="D664" s="245" t="s">
        <v>211</v>
      </c>
      <c r="E664" s="267" t="s">
        <v>1</v>
      </c>
      <c r="F664" s="268" t="s">
        <v>222</v>
      </c>
      <c r="G664" s="266"/>
      <c r="H664" s="269">
        <v>168.26400000000001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211</v>
      </c>
      <c r="AU664" s="275" t="s">
        <v>82</v>
      </c>
      <c r="AV664" s="15" t="s">
        <v>209</v>
      </c>
      <c r="AW664" s="15" t="s">
        <v>30</v>
      </c>
      <c r="AX664" s="15" t="s">
        <v>80</v>
      </c>
      <c r="AY664" s="275" t="s">
        <v>202</v>
      </c>
    </row>
    <row r="665" s="2" customFormat="1" ht="16.5" customHeight="1">
      <c r="A665" s="40"/>
      <c r="B665" s="41"/>
      <c r="C665" s="287" t="s">
        <v>1286</v>
      </c>
      <c r="D665" s="287" t="s">
        <v>534</v>
      </c>
      <c r="E665" s="288" t="s">
        <v>1931</v>
      </c>
      <c r="F665" s="289" t="s">
        <v>1932</v>
      </c>
      <c r="G665" s="290" t="s">
        <v>207</v>
      </c>
      <c r="H665" s="291">
        <v>2.2109999999999999</v>
      </c>
      <c r="I665" s="292"/>
      <c r="J665" s="293">
        <f>ROUND(I665*H665,2)</f>
        <v>0</v>
      </c>
      <c r="K665" s="289" t="s">
        <v>208</v>
      </c>
      <c r="L665" s="294"/>
      <c r="M665" s="295" t="s">
        <v>1</v>
      </c>
      <c r="N665" s="296" t="s">
        <v>38</v>
      </c>
      <c r="O665" s="93"/>
      <c r="P665" s="239">
        <f>O665*H665</f>
        <v>0</v>
      </c>
      <c r="Q665" s="239">
        <v>0.55000000000000004</v>
      </c>
      <c r="R665" s="239">
        <f>Q665*H665</f>
        <v>1.2160500000000001</v>
      </c>
      <c r="S665" s="239">
        <v>0</v>
      </c>
      <c r="T665" s="240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1" t="s">
        <v>442</v>
      </c>
      <c r="AT665" s="241" t="s">
        <v>534</v>
      </c>
      <c r="AU665" s="241" t="s">
        <v>82</v>
      </c>
      <c r="AY665" s="19" t="s">
        <v>202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9" t="s">
        <v>80</v>
      </c>
      <c r="BK665" s="242">
        <f>ROUND(I665*H665,2)</f>
        <v>0</v>
      </c>
      <c r="BL665" s="19" t="s">
        <v>317</v>
      </c>
      <c r="BM665" s="241" t="s">
        <v>5985</v>
      </c>
    </row>
    <row r="666" s="14" customFormat="1">
      <c r="A666" s="14"/>
      <c r="B666" s="254"/>
      <c r="C666" s="255"/>
      <c r="D666" s="245" t="s">
        <v>211</v>
      </c>
      <c r="E666" s="256" t="s">
        <v>1</v>
      </c>
      <c r="F666" s="257" t="s">
        <v>5986</v>
      </c>
      <c r="G666" s="255"/>
      <c r="H666" s="258">
        <v>1.923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211</v>
      </c>
      <c r="AU666" s="264" t="s">
        <v>82</v>
      </c>
      <c r="AV666" s="14" t="s">
        <v>82</v>
      </c>
      <c r="AW666" s="14" t="s">
        <v>30</v>
      </c>
      <c r="AX666" s="14" t="s">
        <v>73</v>
      </c>
      <c r="AY666" s="264" t="s">
        <v>202</v>
      </c>
    </row>
    <row r="667" s="15" customFormat="1">
      <c r="A667" s="15"/>
      <c r="B667" s="265"/>
      <c r="C667" s="266"/>
      <c r="D667" s="245" t="s">
        <v>211</v>
      </c>
      <c r="E667" s="267" t="s">
        <v>1</v>
      </c>
      <c r="F667" s="268" t="s">
        <v>222</v>
      </c>
      <c r="G667" s="266"/>
      <c r="H667" s="269">
        <v>1.923</v>
      </c>
      <c r="I667" s="270"/>
      <c r="J667" s="266"/>
      <c r="K667" s="266"/>
      <c r="L667" s="271"/>
      <c r="M667" s="272"/>
      <c r="N667" s="273"/>
      <c r="O667" s="273"/>
      <c r="P667" s="273"/>
      <c r="Q667" s="273"/>
      <c r="R667" s="273"/>
      <c r="S667" s="273"/>
      <c r="T667" s="27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5" t="s">
        <v>211</v>
      </c>
      <c r="AU667" s="275" t="s">
        <v>82</v>
      </c>
      <c r="AV667" s="15" t="s">
        <v>209</v>
      </c>
      <c r="AW667" s="15" t="s">
        <v>30</v>
      </c>
      <c r="AX667" s="15" t="s">
        <v>73</v>
      </c>
      <c r="AY667" s="275" t="s">
        <v>202</v>
      </c>
    </row>
    <row r="668" s="14" customFormat="1">
      <c r="A668" s="14"/>
      <c r="B668" s="254"/>
      <c r="C668" s="255"/>
      <c r="D668" s="245" t="s">
        <v>211</v>
      </c>
      <c r="E668" s="256" t="s">
        <v>1</v>
      </c>
      <c r="F668" s="257" t="s">
        <v>5987</v>
      </c>
      <c r="G668" s="255"/>
      <c r="H668" s="258">
        <v>2.2109999999999999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4" t="s">
        <v>211</v>
      </c>
      <c r="AU668" s="264" t="s">
        <v>82</v>
      </c>
      <c r="AV668" s="14" t="s">
        <v>82</v>
      </c>
      <c r="AW668" s="14" t="s">
        <v>30</v>
      </c>
      <c r="AX668" s="14" t="s">
        <v>80</v>
      </c>
      <c r="AY668" s="264" t="s">
        <v>202</v>
      </c>
    </row>
    <row r="669" s="2" customFormat="1" ht="16.5" customHeight="1">
      <c r="A669" s="40"/>
      <c r="B669" s="41"/>
      <c r="C669" s="230" t="s">
        <v>1293</v>
      </c>
      <c r="D669" s="230" t="s">
        <v>204</v>
      </c>
      <c r="E669" s="231" t="s">
        <v>1926</v>
      </c>
      <c r="F669" s="232" t="s">
        <v>1927</v>
      </c>
      <c r="G669" s="233" t="s">
        <v>844</v>
      </c>
      <c r="H669" s="234">
        <v>209.75999999999999</v>
      </c>
      <c r="I669" s="235"/>
      <c r="J669" s="236">
        <f>ROUND(I669*H669,2)</f>
        <v>0</v>
      </c>
      <c r="K669" s="232" t="s">
        <v>208</v>
      </c>
      <c r="L669" s="46"/>
      <c r="M669" s="237" t="s">
        <v>1</v>
      </c>
      <c r="N669" s="238" t="s">
        <v>38</v>
      </c>
      <c r="O669" s="93"/>
      <c r="P669" s="239">
        <f>O669*H669</f>
        <v>0</v>
      </c>
      <c r="Q669" s="239">
        <v>2.0999999999999999E-05</v>
      </c>
      <c r="R669" s="239">
        <f>Q669*H669</f>
        <v>0.0044049599999999994</v>
      </c>
      <c r="S669" s="239">
        <v>0</v>
      </c>
      <c r="T669" s="240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1" t="s">
        <v>317</v>
      </c>
      <c r="AT669" s="241" t="s">
        <v>204</v>
      </c>
      <c r="AU669" s="241" t="s">
        <v>82</v>
      </c>
      <c r="AY669" s="19" t="s">
        <v>202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9" t="s">
        <v>80</v>
      </c>
      <c r="BK669" s="242">
        <f>ROUND(I669*H669,2)</f>
        <v>0</v>
      </c>
      <c r="BL669" s="19" t="s">
        <v>317</v>
      </c>
      <c r="BM669" s="241" t="s">
        <v>5988</v>
      </c>
    </row>
    <row r="670" s="14" customFormat="1">
      <c r="A670" s="14"/>
      <c r="B670" s="254"/>
      <c r="C670" s="255"/>
      <c r="D670" s="245" t="s">
        <v>211</v>
      </c>
      <c r="E670" s="256" t="s">
        <v>1</v>
      </c>
      <c r="F670" s="257" t="s">
        <v>5989</v>
      </c>
      <c r="G670" s="255"/>
      <c r="H670" s="258">
        <v>209.75999999999999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4" t="s">
        <v>211</v>
      </c>
      <c r="AU670" s="264" t="s">
        <v>82</v>
      </c>
      <c r="AV670" s="14" t="s">
        <v>82</v>
      </c>
      <c r="AW670" s="14" t="s">
        <v>30</v>
      </c>
      <c r="AX670" s="14" t="s">
        <v>73</v>
      </c>
      <c r="AY670" s="264" t="s">
        <v>202</v>
      </c>
    </row>
    <row r="671" s="15" customFormat="1">
      <c r="A671" s="15"/>
      <c r="B671" s="265"/>
      <c r="C671" s="266"/>
      <c r="D671" s="245" t="s">
        <v>211</v>
      </c>
      <c r="E671" s="267" t="s">
        <v>1</v>
      </c>
      <c r="F671" s="268" t="s">
        <v>222</v>
      </c>
      <c r="G671" s="266"/>
      <c r="H671" s="269">
        <v>209.75999999999999</v>
      </c>
      <c r="I671" s="270"/>
      <c r="J671" s="266"/>
      <c r="K671" s="266"/>
      <c r="L671" s="271"/>
      <c r="M671" s="272"/>
      <c r="N671" s="273"/>
      <c r="O671" s="273"/>
      <c r="P671" s="273"/>
      <c r="Q671" s="273"/>
      <c r="R671" s="273"/>
      <c r="S671" s="273"/>
      <c r="T671" s="274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5" t="s">
        <v>211</v>
      </c>
      <c r="AU671" s="275" t="s">
        <v>82</v>
      </c>
      <c r="AV671" s="15" t="s">
        <v>209</v>
      </c>
      <c r="AW671" s="15" t="s">
        <v>30</v>
      </c>
      <c r="AX671" s="15" t="s">
        <v>80</v>
      </c>
      <c r="AY671" s="275" t="s">
        <v>202</v>
      </c>
    </row>
    <row r="672" s="2" customFormat="1" ht="16.5" customHeight="1">
      <c r="A672" s="40"/>
      <c r="B672" s="41"/>
      <c r="C672" s="287" t="s">
        <v>1299</v>
      </c>
      <c r="D672" s="287" t="s">
        <v>534</v>
      </c>
      <c r="E672" s="288" t="s">
        <v>1931</v>
      </c>
      <c r="F672" s="289" t="s">
        <v>1932</v>
      </c>
      <c r="G672" s="290" t="s">
        <v>207</v>
      </c>
      <c r="H672" s="291">
        <v>0.57799999999999996</v>
      </c>
      <c r="I672" s="292"/>
      <c r="J672" s="293">
        <f>ROUND(I672*H672,2)</f>
        <v>0</v>
      </c>
      <c r="K672" s="289" t="s">
        <v>208</v>
      </c>
      <c r="L672" s="294"/>
      <c r="M672" s="295" t="s">
        <v>1</v>
      </c>
      <c r="N672" s="296" t="s">
        <v>38</v>
      </c>
      <c r="O672" s="93"/>
      <c r="P672" s="239">
        <f>O672*H672</f>
        <v>0</v>
      </c>
      <c r="Q672" s="239">
        <v>0.55000000000000004</v>
      </c>
      <c r="R672" s="239">
        <f>Q672*H672</f>
        <v>0.31790000000000002</v>
      </c>
      <c r="S672" s="239">
        <v>0</v>
      </c>
      <c r="T672" s="24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1" t="s">
        <v>442</v>
      </c>
      <c r="AT672" s="241" t="s">
        <v>534</v>
      </c>
      <c r="AU672" s="241" t="s">
        <v>82</v>
      </c>
      <c r="AY672" s="19" t="s">
        <v>202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80</v>
      </c>
      <c r="BK672" s="242">
        <f>ROUND(I672*H672,2)</f>
        <v>0</v>
      </c>
      <c r="BL672" s="19" t="s">
        <v>317</v>
      </c>
      <c r="BM672" s="241" t="s">
        <v>5990</v>
      </c>
    </row>
    <row r="673" s="14" customFormat="1">
      <c r="A673" s="14"/>
      <c r="B673" s="254"/>
      <c r="C673" s="255"/>
      <c r="D673" s="245" t="s">
        <v>211</v>
      </c>
      <c r="E673" s="256" t="s">
        <v>1</v>
      </c>
      <c r="F673" s="257" t="s">
        <v>5991</v>
      </c>
      <c r="G673" s="255"/>
      <c r="H673" s="258">
        <v>0.503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211</v>
      </c>
      <c r="AU673" s="264" t="s">
        <v>82</v>
      </c>
      <c r="AV673" s="14" t="s">
        <v>82</v>
      </c>
      <c r="AW673" s="14" t="s">
        <v>30</v>
      </c>
      <c r="AX673" s="14" t="s">
        <v>73</v>
      </c>
      <c r="AY673" s="264" t="s">
        <v>202</v>
      </c>
    </row>
    <row r="674" s="15" customFormat="1">
      <c r="A674" s="15"/>
      <c r="B674" s="265"/>
      <c r="C674" s="266"/>
      <c r="D674" s="245" t="s">
        <v>211</v>
      </c>
      <c r="E674" s="267" t="s">
        <v>1</v>
      </c>
      <c r="F674" s="268" t="s">
        <v>222</v>
      </c>
      <c r="G674" s="266"/>
      <c r="H674" s="269">
        <v>0.503</v>
      </c>
      <c r="I674" s="270"/>
      <c r="J674" s="266"/>
      <c r="K674" s="266"/>
      <c r="L674" s="271"/>
      <c r="M674" s="272"/>
      <c r="N674" s="273"/>
      <c r="O674" s="273"/>
      <c r="P674" s="273"/>
      <c r="Q674" s="273"/>
      <c r="R674" s="273"/>
      <c r="S674" s="273"/>
      <c r="T674" s="27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5" t="s">
        <v>211</v>
      </c>
      <c r="AU674" s="275" t="s">
        <v>82</v>
      </c>
      <c r="AV674" s="15" t="s">
        <v>209</v>
      </c>
      <c r="AW674" s="15" t="s">
        <v>30</v>
      </c>
      <c r="AX674" s="15" t="s">
        <v>73</v>
      </c>
      <c r="AY674" s="275" t="s">
        <v>202</v>
      </c>
    </row>
    <row r="675" s="14" customFormat="1">
      <c r="A675" s="14"/>
      <c r="B675" s="254"/>
      <c r="C675" s="255"/>
      <c r="D675" s="245" t="s">
        <v>211</v>
      </c>
      <c r="E675" s="256" t="s">
        <v>1</v>
      </c>
      <c r="F675" s="257" t="s">
        <v>5992</v>
      </c>
      <c r="G675" s="255"/>
      <c r="H675" s="258">
        <v>0.57799999999999996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211</v>
      </c>
      <c r="AU675" s="264" t="s">
        <v>82</v>
      </c>
      <c r="AV675" s="14" t="s">
        <v>82</v>
      </c>
      <c r="AW675" s="14" t="s">
        <v>30</v>
      </c>
      <c r="AX675" s="14" t="s">
        <v>80</v>
      </c>
      <c r="AY675" s="264" t="s">
        <v>202</v>
      </c>
    </row>
    <row r="676" s="2" customFormat="1" ht="24.15" customHeight="1">
      <c r="A676" s="40"/>
      <c r="B676" s="41"/>
      <c r="C676" s="230" t="s">
        <v>1305</v>
      </c>
      <c r="D676" s="230" t="s">
        <v>204</v>
      </c>
      <c r="E676" s="231" t="s">
        <v>1907</v>
      </c>
      <c r="F676" s="232" t="s">
        <v>1908</v>
      </c>
      <c r="G676" s="233" t="s">
        <v>207</v>
      </c>
      <c r="H676" s="234">
        <v>11.449999999999999</v>
      </c>
      <c r="I676" s="235"/>
      <c r="J676" s="236">
        <f>ROUND(I676*H676,2)</f>
        <v>0</v>
      </c>
      <c r="K676" s="232" t="s">
        <v>208</v>
      </c>
      <c r="L676" s="46"/>
      <c r="M676" s="237" t="s">
        <v>1</v>
      </c>
      <c r="N676" s="238" t="s">
        <v>38</v>
      </c>
      <c r="O676" s="93"/>
      <c r="P676" s="239">
        <f>O676*H676</f>
        <v>0</v>
      </c>
      <c r="Q676" s="239">
        <v>0.023367804999999998</v>
      </c>
      <c r="R676" s="239">
        <f>Q676*H676</f>
        <v>0.26756136724999996</v>
      </c>
      <c r="S676" s="239">
        <v>0</v>
      </c>
      <c r="T676" s="240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1" t="s">
        <v>317</v>
      </c>
      <c r="AT676" s="241" t="s">
        <v>204</v>
      </c>
      <c r="AU676" s="241" t="s">
        <v>82</v>
      </c>
      <c r="AY676" s="19" t="s">
        <v>202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9" t="s">
        <v>80</v>
      </c>
      <c r="BK676" s="242">
        <f>ROUND(I676*H676,2)</f>
        <v>0</v>
      </c>
      <c r="BL676" s="19" t="s">
        <v>317</v>
      </c>
      <c r="BM676" s="241" t="s">
        <v>5993</v>
      </c>
    </row>
    <row r="677" s="14" customFormat="1">
      <c r="A677" s="14"/>
      <c r="B677" s="254"/>
      <c r="C677" s="255"/>
      <c r="D677" s="245" t="s">
        <v>211</v>
      </c>
      <c r="E677" s="256" t="s">
        <v>1</v>
      </c>
      <c r="F677" s="257" t="s">
        <v>5994</v>
      </c>
      <c r="G677" s="255"/>
      <c r="H677" s="258">
        <v>4.4539999999999997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211</v>
      </c>
      <c r="AU677" s="264" t="s">
        <v>82</v>
      </c>
      <c r="AV677" s="14" t="s">
        <v>82</v>
      </c>
      <c r="AW677" s="14" t="s">
        <v>30</v>
      </c>
      <c r="AX677" s="14" t="s">
        <v>73</v>
      </c>
      <c r="AY677" s="264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5995</v>
      </c>
      <c r="G678" s="255"/>
      <c r="H678" s="258">
        <v>4.2069999999999999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4" customFormat="1">
      <c r="A679" s="14"/>
      <c r="B679" s="254"/>
      <c r="C679" s="255"/>
      <c r="D679" s="245" t="s">
        <v>211</v>
      </c>
      <c r="E679" s="256" t="s">
        <v>1</v>
      </c>
      <c r="F679" s="257" t="s">
        <v>5996</v>
      </c>
      <c r="G679" s="255"/>
      <c r="H679" s="258">
        <v>0.57799999999999996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4" t="s">
        <v>211</v>
      </c>
      <c r="AU679" s="264" t="s">
        <v>82</v>
      </c>
      <c r="AV679" s="14" t="s">
        <v>82</v>
      </c>
      <c r="AW679" s="14" t="s">
        <v>30</v>
      </c>
      <c r="AX679" s="14" t="s">
        <v>73</v>
      </c>
      <c r="AY679" s="264" t="s">
        <v>202</v>
      </c>
    </row>
    <row r="680" s="14" customFormat="1">
      <c r="A680" s="14"/>
      <c r="B680" s="254"/>
      <c r="C680" s="255"/>
      <c r="D680" s="245" t="s">
        <v>211</v>
      </c>
      <c r="E680" s="256" t="s">
        <v>1</v>
      </c>
      <c r="F680" s="257" t="s">
        <v>5997</v>
      </c>
      <c r="G680" s="255"/>
      <c r="H680" s="258">
        <v>2.2109999999999999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211</v>
      </c>
      <c r="AU680" s="264" t="s">
        <v>82</v>
      </c>
      <c r="AV680" s="14" t="s">
        <v>82</v>
      </c>
      <c r="AW680" s="14" t="s">
        <v>30</v>
      </c>
      <c r="AX680" s="14" t="s">
        <v>73</v>
      </c>
      <c r="AY680" s="264" t="s">
        <v>202</v>
      </c>
    </row>
    <row r="681" s="15" customFormat="1">
      <c r="A681" s="15"/>
      <c r="B681" s="265"/>
      <c r="C681" s="266"/>
      <c r="D681" s="245" t="s">
        <v>211</v>
      </c>
      <c r="E681" s="267" t="s">
        <v>1</v>
      </c>
      <c r="F681" s="268" t="s">
        <v>222</v>
      </c>
      <c r="G681" s="266"/>
      <c r="H681" s="269">
        <v>11.449999999999999</v>
      </c>
      <c r="I681" s="270"/>
      <c r="J681" s="266"/>
      <c r="K681" s="266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211</v>
      </c>
      <c r="AU681" s="275" t="s">
        <v>82</v>
      </c>
      <c r="AV681" s="15" t="s">
        <v>209</v>
      </c>
      <c r="AW681" s="15" t="s">
        <v>30</v>
      </c>
      <c r="AX681" s="15" t="s">
        <v>80</v>
      </c>
      <c r="AY681" s="275" t="s">
        <v>202</v>
      </c>
    </row>
    <row r="682" s="2" customFormat="1" ht="24.15" customHeight="1">
      <c r="A682" s="40"/>
      <c r="B682" s="41"/>
      <c r="C682" s="230" t="s">
        <v>1310</v>
      </c>
      <c r="D682" s="230" t="s">
        <v>204</v>
      </c>
      <c r="E682" s="231" t="s">
        <v>3337</v>
      </c>
      <c r="F682" s="232" t="s">
        <v>5998</v>
      </c>
      <c r="G682" s="233" t="s">
        <v>254</v>
      </c>
      <c r="H682" s="234">
        <v>19.52</v>
      </c>
      <c r="I682" s="235"/>
      <c r="J682" s="236">
        <f>ROUND(I682*H682,2)</f>
        <v>0</v>
      </c>
      <c r="K682" s="232" t="s">
        <v>208</v>
      </c>
      <c r="L682" s="46"/>
      <c r="M682" s="237" t="s">
        <v>1</v>
      </c>
      <c r="N682" s="238" t="s">
        <v>38</v>
      </c>
      <c r="O682" s="93"/>
      <c r="P682" s="239">
        <f>O682*H682</f>
        <v>0</v>
      </c>
      <c r="Q682" s="239">
        <v>0.021954499999999998</v>
      </c>
      <c r="R682" s="239">
        <f>Q682*H682</f>
        <v>0.42855183999999996</v>
      </c>
      <c r="S682" s="239">
        <v>0</v>
      </c>
      <c r="T682" s="240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1" t="s">
        <v>209</v>
      </c>
      <c r="AT682" s="241" t="s">
        <v>204</v>
      </c>
      <c r="AU682" s="241" t="s">
        <v>82</v>
      </c>
      <c r="AY682" s="19" t="s">
        <v>202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9" t="s">
        <v>80</v>
      </c>
      <c r="BK682" s="242">
        <f>ROUND(I682*H682,2)</f>
        <v>0</v>
      </c>
      <c r="BL682" s="19" t="s">
        <v>209</v>
      </c>
      <c r="BM682" s="241" t="s">
        <v>5999</v>
      </c>
    </row>
    <row r="683" s="13" customFormat="1">
      <c r="A683" s="13"/>
      <c r="B683" s="243"/>
      <c r="C683" s="244"/>
      <c r="D683" s="245" t="s">
        <v>211</v>
      </c>
      <c r="E683" s="246" t="s">
        <v>1</v>
      </c>
      <c r="F683" s="247" t="s">
        <v>6000</v>
      </c>
      <c r="G683" s="244"/>
      <c r="H683" s="246" t="s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211</v>
      </c>
      <c r="AU683" s="253" t="s">
        <v>82</v>
      </c>
      <c r="AV683" s="13" t="s">
        <v>80</v>
      </c>
      <c r="AW683" s="13" t="s">
        <v>30</v>
      </c>
      <c r="AX683" s="13" t="s">
        <v>73</v>
      </c>
      <c r="AY683" s="253" t="s">
        <v>202</v>
      </c>
    </row>
    <row r="684" s="14" customFormat="1">
      <c r="A684" s="14"/>
      <c r="B684" s="254"/>
      <c r="C684" s="255"/>
      <c r="D684" s="245" t="s">
        <v>211</v>
      </c>
      <c r="E684" s="256" t="s">
        <v>1</v>
      </c>
      <c r="F684" s="257" t="s">
        <v>6001</v>
      </c>
      <c r="G684" s="255"/>
      <c r="H684" s="258">
        <v>16.974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211</v>
      </c>
      <c r="AU684" s="264" t="s">
        <v>82</v>
      </c>
      <c r="AV684" s="14" t="s">
        <v>82</v>
      </c>
      <c r="AW684" s="14" t="s">
        <v>30</v>
      </c>
      <c r="AX684" s="14" t="s">
        <v>73</v>
      </c>
      <c r="AY684" s="264" t="s">
        <v>202</v>
      </c>
    </row>
    <row r="685" s="15" customFormat="1">
      <c r="A685" s="15"/>
      <c r="B685" s="265"/>
      <c r="C685" s="266"/>
      <c r="D685" s="245" t="s">
        <v>211</v>
      </c>
      <c r="E685" s="267" t="s">
        <v>1</v>
      </c>
      <c r="F685" s="268" t="s">
        <v>222</v>
      </c>
      <c r="G685" s="266"/>
      <c r="H685" s="269">
        <v>16.974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211</v>
      </c>
      <c r="AU685" s="275" t="s">
        <v>82</v>
      </c>
      <c r="AV685" s="15" t="s">
        <v>209</v>
      </c>
      <c r="AW685" s="15" t="s">
        <v>30</v>
      </c>
      <c r="AX685" s="15" t="s">
        <v>73</v>
      </c>
      <c r="AY685" s="275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6002</v>
      </c>
      <c r="G686" s="255"/>
      <c r="H686" s="258">
        <v>19.52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80</v>
      </c>
      <c r="AY686" s="264" t="s">
        <v>202</v>
      </c>
    </row>
    <row r="687" s="2" customFormat="1" ht="24.15" customHeight="1">
      <c r="A687" s="40"/>
      <c r="B687" s="41"/>
      <c r="C687" s="230" t="s">
        <v>1314</v>
      </c>
      <c r="D687" s="230" t="s">
        <v>204</v>
      </c>
      <c r="E687" s="231" t="s">
        <v>6003</v>
      </c>
      <c r="F687" s="232" t="s">
        <v>6004</v>
      </c>
      <c r="G687" s="233" t="s">
        <v>254</v>
      </c>
      <c r="H687" s="234">
        <v>40.450000000000003</v>
      </c>
      <c r="I687" s="235"/>
      <c r="J687" s="236">
        <f>ROUND(I687*H687,2)</f>
        <v>0</v>
      </c>
      <c r="K687" s="232" t="s">
        <v>208</v>
      </c>
      <c r="L687" s="46"/>
      <c r="M687" s="237" t="s">
        <v>1</v>
      </c>
      <c r="N687" s="238" t="s">
        <v>38</v>
      </c>
      <c r="O687" s="93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1" t="s">
        <v>317</v>
      </c>
      <c r="AT687" s="241" t="s">
        <v>204</v>
      </c>
      <c r="AU687" s="241" t="s">
        <v>82</v>
      </c>
      <c r="AY687" s="19" t="s">
        <v>202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9" t="s">
        <v>80</v>
      </c>
      <c r="BK687" s="242">
        <f>ROUND(I687*H687,2)</f>
        <v>0</v>
      </c>
      <c r="BL687" s="19" t="s">
        <v>317</v>
      </c>
      <c r="BM687" s="241" t="s">
        <v>6005</v>
      </c>
    </row>
    <row r="688" s="13" customFormat="1">
      <c r="A688" s="13"/>
      <c r="B688" s="243"/>
      <c r="C688" s="244"/>
      <c r="D688" s="245" t="s">
        <v>211</v>
      </c>
      <c r="E688" s="246" t="s">
        <v>1</v>
      </c>
      <c r="F688" s="247" t="s">
        <v>5913</v>
      </c>
      <c r="G688" s="244"/>
      <c r="H688" s="246" t="s">
        <v>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3" t="s">
        <v>211</v>
      </c>
      <c r="AU688" s="253" t="s">
        <v>82</v>
      </c>
      <c r="AV688" s="13" t="s">
        <v>80</v>
      </c>
      <c r="AW688" s="13" t="s">
        <v>30</v>
      </c>
      <c r="AX688" s="13" t="s">
        <v>73</v>
      </c>
      <c r="AY688" s="253" t="s">
        <v>202</v>
      </c>
    </row>
    <row r="689" s="13" customFormat="1">
      <c r="A689" s="13"/>
      <c r="B689" s="243"/>
      <c r="C689" s="244"/>
      <c r="D689" s="245" t="s">
        <v>211</v>
      </c>
      <c r="E689" s="246" t="s">
        <v>1</v>
      </c>
      <c r="F689" s="247" t="s">
        <v>6006</v>
      </c>
      <c r="G689" s="244"/>
      <c r="H689" s="246" t="s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211</v>
      </c>
      <c r="AU689" s="253" t="s">
        <v>82</v>
      </c>
      <c r="AV689" s="13" t="s">
        <v>80</v>
      </c>
      <c r="AW689" s="13" t="s">
        <v>30</v>
      </c>
      <c r="AX689" s="13" t="s">
        <v>73</v>
      </c>
      <c r="AY689" s="253" t="s">
        <v>202</v>
      </c>
    </row>
    <row r="690" s="14" customFormat="1">
      <c r="A690" s="14"/>
      <c r="B690" s="254"/>
      <c r="C690" s="255"/>
      <c r="D690" s="245" t="s">
        <v>211</v>
      </c>
      <c r="E690" s="256" t="s">
        <v>1</v>
      </c>
      <c r="F690" s="257" t="s">
        <v>5699</v>
      </c>
      <c r="G690" s="255"/>
      <c r="H690" s="258">
        <v>12.19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4" t="s">
        <v>211</v>
      </c>
      <c r="AU690" s="264" t="s">
        <v>82</v>
      </c>
      <c r="AV690" s="14" t="s">
        <v>82</v>
      </c>
      <c r="AW690" s="14" t="s">
        <v>30</v>
      </c>
      <c r="AX690" s="14" t="s">
        <v>73</v>
      </c>
      <c r="AY690" s="264" t="s">
        <v>202</v>
      </c>
    </row>
    <row r="691" s="14" customFormat="1">
      <c r="A691" s="14"/>
      <c r="B691" s="254"/>
      <c r="C691" s="255"/>
      <c r="D691" s="245" t="s">
        <v>211</v>
      </c>
      <c r="E691" s="256" t="s">
        <v>1</v>
      </c>
      <c r="F691" s="257" t="s">
        <v>5700</v>
      </c>
      <c r="G691" s="255"/>
      <c r="H691" s="258">
        <v>6.1200000000000001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211</v>
      </c>
      <c r="AU691" s="264" t="s">
        <v>82</v>
      </c>
      <c r="AV691" s="14" t="s">
        <v>82</v>
      </c>
      <c r="AW691" s="14" t="s">
        <v>30</v>
      </c>
      <c r="AX691" s="14" t="s">
        <v>73</v>
      </c>
      <c r="AY691" s="264" t="s">
        <v>202</v>
      </c>
    </row>
    <row r="692" s="14" customFormat="1">
      <c r="A692" s="14"/>
      <c r="B692" s="254"/>
      <c r="C692" s="255"/>
      <c r="D692" s="245" t="s">
        <v>211</v>
      </c>
      <c r="E692" s="256" t="s">
        <v>1</v>
      </c>
      <c r="F692" s="257" t="s">
        <v>5701</v>
      </c>
      <c r="G692" s="255"/>
      <c r="H692" s="258">
        <v>6.1200000000000001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211</v>
      </c>
      <c r="AU692" s="264" t="s">
        <v>82</v>
      </c>
      <c r="AV692" s="14" t="s">
        <v>82</v>
      </c>
      <c r="AW692" s="14" t="s">
        <v>30</v>
      </c>
      <c r="AX692" s="14" t="s">
        <v>73</v>
      </c>
      <c r="AY692" s="264" t="s">
        <v>202</v>
      </c>
    </row>
    <row r="693" s="14" customFormat="1">
      <c r="A693" s="14"/>
      <c r="B693" s="254"/>
      <c r="C693" s="255"/>
      <c r="D693" s="245" t="s">
        <v>211</v>
      </c>
      <c r="E693" s="256" t="s">
        <v>1</v>
      </c>
      <c r="F693" s="257" t="s">
        <v>5702</v>
      </c>
      <c r="G693" s="255"/>
      <c r="H693" s="258">
        <v>6.1200000000000001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4" t="s">
        <v>211</v>
      </c>
      <c r="AU693" s="264" t="s">
        <v>82</v>
      </c>
      <c r="AV693" s="14" t="s">
        <v>82</v>
      </c>
      <c r="AW693" s="14" t="s">
        <v>30</v>
      </c>
      <c r="AX693" s="14" t="s">
        <v>73</v>
      </c>
      <c r="AY693" s="264" t="s">
        <v>202</v>
      </c>
    </row>
    <row r="694" s="14" customFormat="1">
      <c r="A694" s="14"/>
      <c r="B694" s="254"/>
      <c r="C694" s="255"/>
      <c r="D694" s="245" t="s">
        <v>211</v>
      </c>
      <c r="E694" s="256" t="s">
        <v>1</v>
      </c>
      <c r="F694" s="257" t="s">
        <v>5703</v>
      </c>
      <c r="G694" s="255"/>
      <c r="H694" s="258">
        <v>9.9000000000000004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211</v>
      </c>
      <c r="AU694" s="264" t="s">
        <v>82</v>
      </c>
      <c r="AV694" s="14" t="s">
        <v>82</v>
      </c>
      <c r="AW694" s="14" t="s">
        <v>30</v>
      </c>
      <c r="AX694" s="14" t="s">
        <v>73</v>
      </c>
      <c r="AY694" s="264" t="s">
        <v>202</v>
      </c>
    </row>
    <row r="695" s="15" customFormat="1">
      <c r="A695" s="15"/>
      <c r="B695" s="265"/>
      <c r="C695" s="266"/>
      <c r="D695" s="245" t="s">
        <v>211</v>
      </c>
      <c r="E695" s="267" t="s">
        <v>1</v>
      </c>
      <c r="F695" s="268" t="s">
        <v>222</v>
      </c>
      <c r="G695" s="266"/>
      <c r="H695" s="269">
        <v>40.450000000000003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5" t="s">
        <v>211</v>
      </c>
      <c r="AU695" s="275" t="s">
        <v>82</v>
      </c>
      <c r="AV695" s="15" t="s">
        <v>209</v>
      </c>
      <c r="AW695" s="15" t="s">
        <v>30</v>
      </c>
      <c r="AX695" s="15" t="s">
        <v>80</v>
      </c>
      <c r="AY695" s="275" t="s">
        <v>202</v>
      </c>
    </row>
    <row r="696" s="2" customFormat="1" ht="16.5" customHeight="1">
      <c r="A696" s="40"/>
      <c r="B696" s="41"/>
      <c r="C696" s="287" t="s">
        <v>1320</v>
      </c>
      <c r="D696" s="287" t="s">
        <v>534</v>
      </c>
      <c r="E696" s="288" t="s">
        <v>6007</v>
      </c>
      <c r="F696" s="289" t="s">
        <v>6008</v>
      </c>
      <c r="G696" s="290" t="s">
        <v>207</v>
      </c>
      <c r="H696" s="291">
        <v>1.163</v>
      </c>
      <c r="I696" s="292"/>
      <c r="J696" s="293">
        <f>ROUND(I696*H696,2)</f>
        <v>0</v>
      </c>
      <c r="K696" s="289" t="s">
        <v>208</v>
      </c>
      <c r="L696" s="294"/>
      <c r="M696" s="295" t="s">
        <v>1</v>
      </c>
      <c r="N696" s="296" t="s">
        <v>38</v>
      </c>
      <c r="O696" s="93"/>
      <c r="P696" s="239">
        <f>O696*H696</f>
        <v>0</v>
      </c>
      <c r="Q696" s="239">
        <v>0.55000000000000004</v>
      </c>
      <c r="R696" s="239">
        <f>Q696*H696</f>
        <v>0.63965000000000005</v>
      </c>
      <c r="S696" s="239">
        <v>0</v>
      </c>
      <c r="T696" s="240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1" t="s">
        <v>442</v>
      </c>
      <c r="AT696" s="241" t="s">
        <v>534</v>
      </c>
      <c r="AU696" s="241" t="s">
        <v>82</v>
      </c>
      <c r="AY696" s="19" t="s">
        <v>202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9" t="s">
        <v>80</v>
      </c>
      <c r="BK696" s="242">
        <f>ROUND(I696*H696,2)</f>
        <v>0</v>
      </c>
      <c r="BL696" s="19" t="s">
        <v>317</v>
      </c>
      <c r="BM696" s="241" t="s">
        <v>6009</v>
      </c>
    </row>
    <row r="697" s="13" customFormat="1">
      <c r="A697" s="13"/>
      <c r="B697" s="243"/>
      <c r="C697" s="244"/>
      <c r="D697" s="245" t="s">
        <v>211</v>
      </c>
      <c r="E697" s="246" t="s">
        <v>1</v>
      </c>
      <c r="F697" s="247" t="s">
        <v>5913</v>
      </c>
      <c r="G697" s="244"/>
      <c r="H697" s="246" t="s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211</v>
      </c>
      <c r="AU697" s="253" t="s">
        <v>82</v>
      </c>
      <c r="AV697" s="13" t="s">
        <v>80</v>
      </c>
      <c r="AW697" s="13" t="s">
        <v>30</v>
      </c>
      <c r="AX697" s="13" t="s">
        <v>73</v>
      </c>
      <c r="AY697" s="253" t="s">
        <v>202</v>
      </c>
    </row>
    <row r="698" s="13" customFormat="1">
      <c r="A698" s="13"/>
      <c r="B698" s="243"/>
      <c r="C698" s="244"/>
      <c r="D698" s="245" t="s">
        <v>211</v>
      </c>
      <c r="E698" s="246" t="s">
        <v>1</v>
      </c>
      <c r="F698" s="247" t="s">
        <v>6006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211</v>
      </c>
      <c r="AU698" s="253" t="s">
        <v>82</v>
      </c>
      <c r="AV698" s="13" t="s">
        <v>80</v>
      </c>
      <c r="AW698" s="13" t="s">
        <v>30</v>
      </c>
      <c r="AX698" s="13" t="s">
        <v>73</v>
      </c>
      <c r="AY698" s="253" t="s">
        <v>202</v>
      </c>
    </row>
    <row r="699" s="14" customFormat="1">
      <c r="A699" s="14"/>
      <c r="B699" s="254"/>
      <c r="C699" s="255"/>
      <c r="D699" s="245" t="s">
        <v>211</v>
      </c>
      <c r="E699" s="256" t="s">
        <v>1</v>
      </c>
      <c r="F699" s="257" t="s">
        <v>6010</v>
      </c>
      <c r="G699" s="255"/>
      <c r="H699" s="258">
        <v>1.0109999999999999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211</v>
      </c>
      <c r="AU699" s="264" t="s">
        <v>82</v>
      </c>
      <c r="AV699" s="14" t="s">
        <v>82</v>
      </c>
      <c r="AW699" s="14" t="s">
        <v>30</v>
      </c>
      <c r="AX699" s="14" t="s">
        <v>73</v>
      </c>
      <c r="AY699" s="264" t="s">
        <v>202</v>
      </c>
    </row>
    <row r="700" s="15" customFormat="1">
      <c r="A700" s="15"/>
      <c r="B700" s="265"/>
      <c r="C700" s="266"/>
      <c r="D700" s="245" t="s">
        <v>211</v>
      </c>
      <c r="E700" s="267" t="s">
        <v>1</v>
      </c>
      <c r="F700" s="268" t="s">
        <v>222</v>
      </c>
      <c r="G700" s="266"/>
      <c r="H700" s="269">
        <v>1.0109999999999999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211</v>
      </c>
      <c r="AU700" s="275" t="s">
        <v>82</v>
      </c>
      <c r="AV700" s="15" t="s">
        <v>209</v>
      </c>
      <c r="AW700" s="15" t="s">
        <v>30</v>
      </c>
      <c r="AX700" s="15" t="s">
        <v>73</v>
      </c>
      <c r="AY700" s="275" t="s">
        <v>202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6011</v>
      </c>
      <c r="G701" s="255"/>
      <c r="H701" s="258">
        <v>1.163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80</v>
      </c>
      <c r="AY701" s="264" t="s">
        <v>202</v>
      </c>
    </row>
    <row r="702" s="2" customFormat="1" ht="33" customHeight="1">
      <c r="A702" s="40"/>
      <c r="B702" s="41"/>
      <c r="C702" s="230" t="s">
        <v>1325</v>
      </c>
      <c r="D702" s="230" t="s">
        <v>204</v>
      </c>
      <c r="E702" s="231" t="s">
        <v>6012</v>
      </c>
      <c r="F702" s="232" t="s">
        <v>6013</v>
      </c>
      <c r="G702" s="233" t="s">
        <v>844</v>
      </c>
      <c r="H702" s="234">
        <v>58.799999999999997</v>
      </c>
      <c r="I702" s="235"/>
      <c r="J702" s="236">
        <f>ROUND(I702*H702,2)</f>
        <v>0</v>
      </c>
      <c r="K702" s="232" t="s">
        <v>208</v>
      </c>
      <c r="L702" s="46"/>
      <c r="M702" s="237" t="s">
        <v>1</v>
      </c>
      <c r="N702" s="238" t="s">
        <v>38</v>
      </c>
      <c r="O702" s="93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1" t="s">
        <v>317</v>
      </c>
      <c r="AT702" s="241" t="s">
        <v>204</v>
      </c>
      <c r="AU702" s="241" t="s">
        <v>82</v>
      </c>
      <c r="AY702" s="19" t="s">
        <v>202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9" t="s">
        <v>80</v>
      </c>
      <c r="BK702" s="242">
        <f>ROUND(I702*H702,2)</f>
        <v>0</v>
      </c>
      <c r="BL702" s="19" t="s">
        <v>317</v>
      </c>
      <c r="BM702" s="241" t="s">
        <v>6014</v>
      </c>
    </row>
    <row r="703" s="13" customFormat="1">
      <c r="A703" s="13"/>
      <c r="B703" s="243"/>
      <c r="C703" s="244"/>
      <c r="D703" s="245" t="s">
        <v>211</v>
      </c>
      <c r="E703" s="246" t="s">
        <v>1</v>
      </c>
      <c r="F703" s="247" t="s">
        <v>5913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211</v>
      </c>
      <c r="AU703" s="253" t="s">
        <v>82</v>
      </c>
      <c r="AV703" s="13" t="s">
        <v>80</v>
      </c>
      <c r="AW703" s="13" t="s">
        <v>30</v>
      </c>
      <c r="AX703" s="13" t="s">
        <v>73</v>
      </c>
      <c r="AY703" s="253" t="s">
        <v>202</v>
      </c>
    </row>
    <row r="704" s="13" customFormat="1">
      <c r="A704" s="13"/>
      <c r="B704" s="243"/>
      <c r="C704" s="244"/>
      <c r="D704" s="245" t="s">
        <v>211</v>
      </c>
      <c r="E704" s="246" t="s">
        <v>1</v>
      </c>
      <c r="F704" s="247" t="s">
        <v>6015</v>
      </c>
      <c r="G704" s="244"/>
      <c r="H704" s="246" t="s">
        <v>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211</v>
      </c>
      <c r="AU704" s="253" t="s">
        <v>82</v>
      </c>
      <c r="AV704" s="13" t="s">
        <v>80</v>
      </c>
      <c r="AW704" s="13" t="s">
        <v>30</v>
      </c>
      <c r="AX704" s="13" t="s">
        <v>73</v>
      </c>
      <c r="AY704" s="253" t="s">
        <v>202</v>
      </c>
    </row>
    <row r="705" s="13" customFormat="1">
      <c r="A705" s="13"/>
      <c r="B705" s="243"/>
      <c r="C705" s="244"/>
      <c r="D705" s="245" t="s">
        <v>211</v>
      </c>
      <c r="E705" s="246" t="s">
        <v>1</v>
      </c>
      <c r="F705" s="247" t="s">
        <v>6016</v>
      </c>
      <c r="G705" s="244"/>
      <c r="H705" s="246" t="s">
        <v>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211</v>
      </c>
      <c r="AU705" s="253" t="s">
        <v>82</v>
      </c>
      <c r="AV705" s="13" t="s">
        <v>80</v>
      </c>
      <c r="AW705" s="13" t="s">
        <v>30</v>
      </c>
      <c r="AX705" s="13" t="s">
        <v>73</v>
      </c>
      <c r="AY705" s="253" t="s">
        <v>202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6017</v>
      </c>
      <c r="G706" s="255"/>
      <c r="H706" s="258">
        <v>58.799999999999997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73</v>
      </c>
      <c r="AY706" s="264" t="s">
        <v>202</v>
      </c>
    </row>
    <row r="707" s="15" customFormat="1">
      <c r="A707" s="15"/>
      <c r="B707" s="265"/>
      <c r="C707" s="266"/>
      <c r="D707" s="245" t="s">
        <v>211</v>
      </c>
      <c r="E707" s="267" t="s">
        <v>1</v>
      </c>
      <c r="F707" s="268" t="s">
        <v>222</v>
      </c>
      <c r="G707" s="266"/>
      <c r="H707" s="269">
        <v>58.799999999999997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5" t="s">
        <v>211</v>
      </c>
      <c r="AU707" s="275" t="s">
        <v>82</v>
      </c>
      <c r="AV707" s="15" t="s">
        <v>209</v>
      </c>
      <c r="AW707" s="15" t="s">
        <v>30</v>
      </c>
      <c r="AX707" s="15" t="s">
        <v>80</v>
      </c>
      <c r="AY707" s="275" t="s">
        <v>202</v>
      </c>
    </row>
    <row r="708" s="2" customFormat="1" ht="21.75" customHeight="1">
      <c r="A708" s="40"/>
      <c r="B708" s="41"/>
      <c r="C708" s="287" t="s">
        <v>1330</v>
      </c>
      <c r="D708" s="287" t="s">
        <v>534</v>
      </c>
      <c r="E708" s="288" t="s">
        <v>6018</v>
      </c>
      <c r="F708" s="289" t="s">
        <v>1868</v>
      </c>
      <c r="G708" s="290" t="s">
        <v>207</v>
      </c>
      <c r="H708" s="291">
        <v>1.893</v>
      </c>
      <c r="I708" s="292"/>
      <c r="J708" s="293">
        <f>ROUND(I708*H708,2)</f>
        <v>0</v>
      </c>
      <c r="K708" s="289" t="s">
        <v>208</v>
      </c>
      <c r="L708" s="294"/>
      <c r="M708" s="295" t="s">
        <v>1</v>
      </c>
      <c r="N708" s="296" t="s">
        <v>38</v>
      </c>
      <c r="O708" s="93"/>
      <c r="P708" s="239">
        <f>O708*H708</f>
        <v>0</v>
      </c>
      <c r="Q708" s="239">
        <v>0.55000000000000004</v>
      </c>
      <c r="R708" s="239">
        <f>Q708*H708</f>
        <v>1.04115</v>
      </c>
      <c r="S708" s="239">
        <v>0</v>
      </c>
      <c r="T708" s="240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1" t="s">
        <v>442</v>
      </c>
      <c r="AT708" s="241" t="s">
        <v>534</v>
      </c>
      <c r="AU708" s="241" t="s">
        <v>82</v>
      </c>
      <c r="AY708" s="19" t="s">
        <v>202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9" t="s">
        <v>80</v>
      </c>
      <c r="BK708" s="242">
        <f>ROUND(I708*H708,2)</f>
        <v>0</v>
      </c>
      <c r="BL708" s="19" t="s">
        <v>317</v>
      </c>
      <c r="BM708" s="241" t="s">
        <v>6019</v>
      </c>
    </row>
    <row r="709" s="13" customFormat="1">
      <c r="A709" s="13"/>
      <c r="B709" s="243"/>
      <c r="C709" s="244"/>
      <c r="D709" s="245" t="s">
        <v>211</v>
      </c>
      <c r="E709" s="246" t="s">
        <v>1</v>
      </c>
      <c r="F709" s="247" t="s">
        <v>5913</v>
      </c>
      <c r="G709" s="244"/>
      <c r="H709" s="246" t="s">
        <v>1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211</v>
      </c>
      <c r="AU709" s="253" t="s">
        <v>82</v>
      </c>
      <c r="AV709" s="13" t="s">
        <v>80</v>
      </c>
      <c r="AW709" s="13" t="s">
        <v>30</v>
      </c>
      <c r="AX709" s="13" t="s">
        <v>73</v>
      </c>
      <c r="AY709" s="253" t="s">
        <v>202</v>
      </c>
    </row>
    <row r="710" s="13" customFormat="1">
      <c r="A710" s="13"/>
      <c r="B710" s="243"/>
      <c r="C710" s="244"/>
      <c r="D710" s="245" t="s">
        <v>211</v>
      </c>
      <c r="E710" s="246" t="s">
        <v>1</v>
      </c>
      <c r="F710" s="247" t="s">
        <v>6015</v>
      </c>
      <c r="G710" s="244"/>
      <c r="H710" s="246" t="s">
        <v>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211</v>
      </c>
      <c r="AU710" s="253" t="s">
        <v>82</v>
      </c>
      <c r="AV710" s="13" t="s">
        <v>80</v>
      </c>
      <c r="AW710" s="13" t="s">
        <v>30</v>
      </c>
      <c r="AX710" s="13" t="s">
        <v>73</v>
      </c>
      <c r="AY710" s="253" t="s">
        <v>202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6016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6020</v>
      </c>
      <c r="G712" s="255"/>
      <c r="H712" s="258">
        <v>1.6459999999999999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73</v>
      </c>
      <c r="AY712" s="264" t="s">
        <v>202</v>
      </c>
    </row>
    <row r="713" s="15" customFormat="1">
      <c r="A713" s="15"/>
      <c r="B713" s="265"/>
      <c r="C713" s="266"/>
      <c r="D713" s="245" t="s">
        <v>211</v>
      </c>
      <c r="E713" s="267" t="s">
        <v>1</v>
      </c>
      <c r="F713" s="268" t="s">
        <v>222</v>
      </c>
      <c r="G713" s="266"/>
      <c r="H713" s="269">
        <v>1.6459999999999999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5" t="s">
        <v>211</v>
      </c>
      <c r="AU713" s="275" t="s">
        <v>82</v>
      </c>
      <c r="AV713" s="15" t="s">
        <v>209</v>
      </c>
      <c r="AW713" s="15" t="s">
        <v>30</v>
      </c>
      <c r="AX713" s="15" t="s">
        <v>73</v>
      </c>
      <c r="AY713" s="275" t="s">
        <v>202</v>
      </c>
    </row>
    <row r="714" s="14" customFormat="1">
      <c r="A714" s="14"/>
      <c r="B714" s="254"/>
      <c r="C714" s="255"/>
      <c r="D714" s="245" t="s">
        <v>211</v>
      </c>
      <c r="E714" s="256" t="s">
        <v>1</v>
      </c>
      <c r="F714" s="257" t="s">
        <v>6021</v>
      </c>
      <c r="G714" s="255"/>
      <c r="H714" s="258">
        <v>1.893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211</v>
      </c>
      <c r="AU714" s="264" t="s">
        <v>82</v>
      </c>
      <c r="AV714" s="14" t="s">
        <v>82</v>
      </c>
      <c r="AW714" s="14" t="s">
        <v>30</v>
      </c>
      <c r="AX714" s="14" t="s">
        <v>80</v>
      </c>
      <c r="AY714" s="264" t="s">
        <v>202</v>
      </c>
    </row>
    <row r="715" s="2" customFormat="1" ht="24.15" customHeight="1">
      <c r="A715" s="40"/>
      <c r="B715" s="41"/>
      <c r="C715" s="230" t="s">
        <v>1335</v>
      </c>
      <c r="D715" s="230" t="s">
        <v>204</v>
      </c>
      <c r="E715" s="231" t="s">
        <v>6022</v>
      </c>
      <c r="F715" s="232" t="s">
        <v>6023</v>
      </c>
      <c r="G715" s="233" t="s">
        <v>207</v>
      </c>
      <c r="H715" s="234">
        <v>3.056</v>
      </c>
      <c r="I715" s="235"/>
      <c r="J715" s="236">
        <f>ROUND(I715*H715,2)</f>
        <v>0</v>
      </c>
      <c r="K715" s="232" t="s">
        <v>208</v>
      </c>
      <c r="L715" s="46"/>
      <c r="M715" s="237" t="s">
        <v>1</v>
      </c>
      <c r="N715" s="238" t="s">
        <v>38</v>
      </c>
      <c r="O715" s="93"/>
      <c r="P715" s="239">
        <f>O715*H715</f>
        <v>0</v>
      </c>
      <c r="Q715" s="239">
        <v>0.0028080000000000002</v>
      </c>
      <c r="R715" s="239">
        <f>Q715*H715</f>
        <v>0.0085812480000000014</v>
      </c>
      <c r="S715" s="239">
        <v>0</v>
      </c>
      <c r="T715" s="240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1" t="s">
        <v>317</v>
      </c>
      <c r="AT715" s="241" t="s">
        <v>204</v>
      </c>
      <c r="AU715" s="241" t="s">
        <v>82</v>
      </c>
      <c r="AY715" s="19" t="s">
        <v>202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9" t="s">
        <v>80</v>
      </c>
      <c r="BK715" s="242">
        <f>ROUND(I715*H715,2)</f>
        <v>0</v>
      </c>
      <c r="BL715" s="19" t="s">
        <v>317</v>
      </c>
      <c r="BM715" s="241" t="s">
        <v>6024</v>
      </c>
    </row>
    <row r="716" s="14" customFormat="1">
      <c r="A716" s="14"/>
      <c r="B716" s="254"/>
      <c r="C716" s="255"/>
      <c r="D716" s="245" t="s">
        <v>211</v>
      </c>
      <c r="E716" s="256" t="s">
        <v>1</v>
      </c>
      <c r="F716" s="257" t="s">
        <v>5955</v>
      </c>
      <c r="G716" s="255"/>
      <c r="H716" s="258">
        <v>1.163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4" t="s">
        <v>211</v>
      </c>
      <c r="AU716" s="264" t="s">
        <v>82</v>
      </c>
      <c r="AV716" s="14" t="s">
        <v>82</v>
      </c>
      <c r="AW716" s="14" t="s">
        <v>30</v>
      </c>
      <c r="AX716" s="14" t="s">
        <v>73</v>
      </c>
      <c r="AY716" s="264" t="s">
        <v>202</v>
      </c>
    </row>
    <row r="717" s="14" customFormat="1">
      <c r="A717" s="14"/>
      <c r="B717" s="254"/>
      <c r="C717" s="255"/>
      <c r="D717" s="245" t="s">
        <v>211</v>
      </c>
      <c r="E717" s="256" t="s">
        <v>1</v>
      </c>
      <c r="F717" s="257" t="s">
        <v>5956</v>
      </c>
      <c r="G717" s="255"/>
      <c r="H717" s="258">
        <v>1.893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4" t="s">
        <v>211</v>
      </c>
      <c r="AU717" s="264" t="s">
        <v>82</v>
      </c>
      <c r="AV717" s="14" t="s">
        <v>82</v>
      </c>
      <c r="AW717" s="14" t="s">
        <v>30</v>
      </c>
      <c r="AX717" s="14" t="s">
        <v>73</v>
      </c>
      <c r="AY717" s="264" t="s">
        <v>202</v>
      </c>
    </row>
    <row r="718" s="15" customFormat="1">
      <c r="A718" s="15"/>
      <c r="B718" s="265"/>
      <c r="C718" s="266"/>
      <c r="D718" s="245" t="s">
        <v>211</v>
      </c>
      <c r="E718" s="267" t="s">
        <v>1</v>
      </c>
      <c r="F718" s="268" t="s">
        <v>222</v>
      </c>
      <c r="G718" s="266"/>
      <c r="H718" s="269">
        <v>3.056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211</v>
      </c>
      <c r="AU718" s="275" t="s">
        <v>82</v>
      </c>
      <c r="AV718" s="15" t="s">
        <v>209</v>
      </c>
      <c r="AW718" s="15" t="s">
        <v>30</v>
      </c>
      <c r="AX718" s="15" t="s">
        <v>80</v>
      </c>
      <c r="AY718" s="275" t="s">
        <v>202</v>
      </c>
    </row>
    <row r="719" s="2" customFormat="1" ht="24.15" customHeight="1">
      <c r="A719" s="40"/>
      <c r="B719" s="41"/>
      <c r="C719" s="230" t="s">
        <v>1343</v>
      </c>
      <c r="D719" s="230" t="s">
        <v>204</v>
      </c>
      <c r="E719" s="231" t="s">
        <v>3357</v>
      </c>
      <c r="F719" s="232" t="s">
        <v>3358</v>
      </c>
      <c r="G719" s="233" t="s">
        <v>2365</v>
      </c>
      <c r="H719" s="301"/>
      <c r="I719" s="235"/>
      <c r="J719" s="236">
        <f>ROUND(I719*H719,2)</f>
        <v>0</v>
      </c>
      <c r="K719" s="232" t="s">
        <v>208</v>
      </c>
      <c r="L719" s="46"/>
      <c r="M719" s="237" t="s">
        <v>1</v>
      </c>
      <c r="N719" s="238" t="s">
        <v>38</v>
      </c>
      <c r="O719" s="93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1" t="s">
        <v>317</v>
      </c>
      <c r="AT719" s="241" t="s">
        <v>204</v>
      </c>
      <c r="AU719" s="241" t="s">
        <v>82</v>
      </c>
      <c r="AY719" s="19" t="s">
        <v>202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9" t="s">
        <v>80</v>
      </c>
      <c r="BK719" s="242">
        <f>ROUND(I719*H719,2)</f>
        <v>0</v>
      </c>
      <c r="BL719" s="19" t="s">
        <v>317</v>
      </c>
      <c r="BM719" s="241" t="s">
        <v>6025</v>
      </c>
    </row>
    <row r="720" s="12" customFormat="1" ht="22.8" customHeight="1">
      <c r="A720" s="12"/>
      <c r="B720" s="214"/>
      <c r="C720" s="215"/>
      <c r="D720" s="216" t="s">
        <v>72</v>
      </c>
      <c r="E720" s="228" t="s">
        <v>1961</v>
      </c>
      <c r="F720" s="228" t="s">
        <v>1962</v>
      </c>
      <c r="G720" s="215"/>
      <c r="H720" s="215"/>
      <c r="I720" s="218"/>
      <c r="J720" s="229">
        <f>BK720</f>
        <v>0</v>
      </c>
      <c r="K720" s="215"/>
      <c r="L720" s="220"/>
      <c r="M720" s="221"/>
      <c r="N720" s="222"/>
      <c r="O720" s="222"/>
      <c r="P720" s="223">
        <f>SUM(P721:P740)</f>
        <v>0</v>
      </c>
      <c r="Q720" s="222"/>
      <c r="R720" s="223">
        <f>SUM(R721:R740)</f>
        <v>0.54389116399999993</v>
      </c>
      <c r="S720" s="222"/>
      <c r="T720" s="224">
        <f>SUM(T721:T740)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5" t="s">
        <v>82</v>
      </c>
      <c r="AT720" s="226" t="s">
        <v>72</v>
      </c>
      <c r="AU720" s="226" t="s">
        <v>80</v>
      </c>
      <c r="AY720" s="225" t="s">
        <v>202</v>
      </c>
      <c r="BK720" s="227">
        <f>SUM(BK721:BK740)</f>
        <v>0</v>
      </c>
    </row>
    <row r="721" s="2" customFormat="1" ht="24.15" customHeight="1">
      <c r="A721" s="40"/>
      <c r="B721" s="41"/>
      <c r="C721" s="230" t="s">
        <v>1351</v>
      </c>
      <c r="D721" s="230" t="s">
        <v>204</v>
      </c>
      <c r="E721" s="231" t="s">
        <v>6026</v>
      </c>
      <c r="F721" s="232" t="s">
        <v>6027</v>
      </c>
      <c r="G721" s="233" t="s">
        <v>254</v>
      </c>
      <c r="H721" s="234">
        <v>40.450000000000003</v>
      </c>
      <c r="I721" s="235"/>
      <c r="J721" s="236">
        <f>ROUND(I721*H721,2)</f>
        <v>0</v>
      </c>
      <c r="K721" s="232" t="s">
        <v>208</v>
      </c>
      <c r="L721" s="46"/>
      <c r="M721" s="237" t="s">
        <v>1</v>
      </c>
      <c r="N721" s="238" t="s">
        <v>38</v>
      </c>
      <c r="O721" s="93"/>
      <c r="P721" s="239">
        <f>O721*H721</f>
        <v>0</v>
      </c>
      <c r="Q721" s="239">
        <v>0.012588719999999999</v>
      </c>
      <c r="R721" s="239">
        <f>Q721*H721</f>
        <v>0.50921372399999998</v>
      </c>
      <c r="S721" s="239">
        <v>0</v>
      </c>
      <c r="T721" s="240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1" t="s">
        <v>317</v>
      </c>
      <c r="AT721" s="241" t="s">
        <v>204</v>
      </c>
      <c r="AU721" s="241" t="s">
        <v>82</v>
      </c>
      <c r="AY721" s="19" t="s">
        <v>202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9" t="s">
        <v>80</v>
      </c>
      <c r="BK721" s="242">
        <f>ROUND(I721*H721,2)</f>
        <v>0</v>
      </c>
      <c r="BL721" s="19" t="s">
        <v>317</v>
      </c>
      <c r="BM721" s="241" t="s">
        <v>6028</v>
      </c>
    </row>
    <row r="722" s="13" customFormat="1">
      <c r="A722" s="13"/>
      <c r="B722" s="243"/>
      <c r="C722" s="244"/>
      <c r="D722" s="245" t="s">
        <v>211</v>
      </c>
      <c r="E722" s="246" t="s">
        <v>1</v>
      </c>
      <c r="F722" s="247" t="s">
        <v>5913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211</v>
      </c>
      <c r="AU722" s="253" t="s">
        <v>82</v>
      </c>
      <c r="AV722" s="13" t="s">
        <v>80</v>
      </c>
      <c r="AW722" s="13" t="s">
        <v>30</v>
      </c>
      <c r="AX722" s="13" t="s">
        <v>73</v>
      </c>
      <c r="AY722" s="253" t="s">
        <v>202</v>
      </c>
    </row>
    <row r="723" s="14" customFormat="1">
      <c r="A723" s="14"/>
      <c r="B723" s="254"/>
      <c r="C723" s="255"/>
      <c r="D723" s="245" t="s">
        <v>211</v>
      </c>
      <c r="E723" s="256" t="s">
        <v>1</v>
      </c>
      <c r="F723" s="257" t="s">
        <v>5699</v>
      </c>
      <c r="G723" s="255"/>
      <c r="H723" s="258">
        <v>12.19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211</v>
      </c>
      <c r="AU723" s="264" t="s">
        <v>82</v>
      </c>
      <c r="AV723" s="14" t="s">
        <v>82</v>
      </c>
      <c r="AW723" s="14" t="s">
        <v>30</v>
      </c>
      <c r="AX723" s="14" t="s">
        <v>73</v>
      </c>
      <c r="AY723" s="264" t="s">
        <v>202</v>
      </c>
    </row>
    <row r="724" s="14" customFormat="1">
      <c r="A724" s="14"/>
      <c r="B724" s="254"/>
      <c r="C724" s="255"/>
      <c r="D724" s="245" t="s">
        <v>211</v>
      </c>
      <c r="E724" s="256" t="s">
        <v>1</v>
      </c>
      <c r="F724" s="257" t="s">
        <v>5700</v>
      </c>
      <c r="G724" s="255"/>
      <c r="H724" s="258">
        <v>6.1200000000000001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4" t="s">
        <v>211</v>
      </c>
      <c r="AU724" s="264" t="s">
        <v>82</v>
      </c>
      <c r="AV724" s="14" t="s">
        <v>82</v>
      </c>
      <c r="AW724" s="14" t="s">
        <v>30</v>
      </c>
      <c r="AX724" s="14" t="s">
        <v>73</v>
      </c>
      <c r="AY724" s="264" t="s">
        <v>202</v>
      </c>
    </row>
    <row r="725" s="14" customFormat="1">
      <c r="A725" s="14"/>
      <c r="B725" s="254"/>
      <c r="C725" s="255"/>
      <c r="D725" s="245" t="s">
        <v>211</v>
      </c>
      <c r="E725" s="256" t="s">
        <v>1</v>
      </c>
      <c r="F725" s="257" t="s">
        <v>5701</v>
      </c>
      <c r="G725" s="255"/>
      <c r="H725" s="258">
        <v>6.1200000000000001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211</v>
      </c>
      <c r="AU725" s="264" t="s">
        <v>82</v>
      </c>
      <c r="AV725" s="14" t="s">
        <v>82</v>
      </c>
      <c r="AW725" s="14" t="s">
        <v>30</v>
      </c>
      <c r="AX725" s="14" t="s">
        <v>73</v>
      </c>
      <c r="AY725" s="264" t="s">
        <v>202</v>
      </c>
    </row>
    <row r="726" s="14" customFormat="1">
      <c r="A726" s="14"/>
      <c r="B726" s="254"/>
      <c r="C726" s="255"/>
      <c r="D726" s="245" t="s">
        <v>211</v>
      </c>
      <c r="E726" s="256" t="s">
        <v>1</v>
      </c>
      <c r="F726" s="257" t="s">
        <v>5702</v>
      </c>
      <c r="G726" s="255"/>
      <c r="H726" s="258">
        <v>6.1200000000000001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211</v>
      </c>
      <c r="AU726" s="264" t="s">
        <v>82</v>
      </c>
      <c r="AV726" s="14" t="s">
        <v>82</v>
      </c>
      <c r="AW726" s="14" t="s">
        <v>30</v>
      </c>
      <c r="AX726" s="14" t="s">
        <v>73</v>
      </c>
      <c r="AY726" s="264" t="s">
        <v>202</v>
      </c>
    </row>
    <row r="727" s="14" customFormat="1">
      <c r="A727" s="14"/>
      <c r="B727" s="254"/>
      <c r="C727" s="255"/>
      <c r="D727" s="245" t="s">
        <v>211</v>
      </c>
      <c r="E727" s="256" t="s">
        <v>1</v>
      </c>
      <c r="F727" s="257" t="s">
        <v>5703</v>
      </c>
      <c r="G727" s="255"/>
      <c r="H727" s="258">
        <v>9.9000000000000004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211</v>
      </c>
      <c r="AU727" s="264" t="s">
        <v>82</v>
      </c>
      <c r="AV727" s="14" t="s">
        <v>82</v>
      </c>
      <c r="AW727" s="14" t="s">
        <v>30</v>
      </c>
      <c r="AX727" s="14" t="s">
        <v>73</v>
      </c>
      <c r="AY727" s="264" t="s">
        <v>202</v>
      </c>
    </row>
    <row r="728" s="15" customFormat="1">
      <c r="A728" s="15"/>
      <c r="B728" s="265"/>
      <c r="C728" s="266"/>
      <c r="D728" s="245" t="s">
        <v>211</v>
      </c>
      <c r="E728" s="267" t="s">
        <v>1</v>
      </c>
      <c r="F728" s="268" t="s">
        <v>222</v>
      </c>
      <c r="G728" s="266"/>
      <c r="H728" s="269">
        <v>40.450000000000003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211</v>
      </c>
      <c r="AU728" s="275" t="s">
        <v>82</v>
      </c>
      <c r="AV728" s="15" t="s">
        <v>209</v>
      </c>
      <c r="AW728" s="15" t="s">
        <v>30</v>
      </c>
      <c r="AX728" s="15" t="s">
        <v>80</v>
      </c>
      <c r="AY728" s="275" t="s">
        <v>202</v>
      </c>
    </row>
    <row r="729" s="2" customFormat="1" ht="16.5" customHeight="1">
      <c r="A729" s="40"/>
      <c r="B729" s="41"/>
      <c r="C729" s="230" t="s">
        <v>1372</v>
      </c>
      <c r="D729" s="230" t="s">
        <v>204</v>
      </c>
      <c r="E729" s="231" t="s">
        <v>1694</v>
      </c>
      <c r="F729" s="232" t="s">
        <v>1695</v>
      </c>
      <c r="G729" s="233" t="s">
        <v>254</v>
      </c>
      <c r="H729" s="234">
        <v>40.450000000000003</v>
      </c>
      <c r="I729" s="235"/>
      <c r="J729" s="236">
        <f>ROUND(I729*H729,2)</f>
        <v>0</v>
      </c>
      <c r="K729" s="232" t="s">
        <v>208</v>
      </c>
      <c r="L729" s="46"/>
      <c r="M729" s="237" t="s">
        <v>1</v>
      </c>
      <c r="N729" s="238" t="s">
        <v>38</v>
      </c>
      <c r="O729" s="93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1" t="s">
        <v>317</v>
      </c>
      <c r="AT729" s="241" t="s">
        <v>204</v>
      </c>
      <c r="AU729" s="241" t="s">
        <v>82</v>
      </c>
      <c r="AY729" s="19" t="s">
        <v>202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9" t="s">
        <v>80</v>
      </c>
      <c r="BK729" s="242">
        <f>ROUND(I729*H729,2)</f>
        <v>0</v>
      </c>
      <c r="BL729" s="19" t="s">
        <v>317</v>
      </c>
      <c r="BM729" s="241" t="s">
        <v>6029</v>
      </c>
    </row>
    <row r="730" s="13" customFormat="1">
      <c r="A730" s="13"/>
      <c r="B730" s="243"/>
      <c r="C730" s="244"/>
      <c r="D730" s="245" t="s">
        <v>211</v>
      </c>
      <c r="E730" s="246" t="s">
        <v>1</v>
      </c>
      <c r="F730" s="247" t="s">
        <v>5913</v>
      </c>
      <c r="G730" s="244"/>
      <c r="H730" s="246" t="s">
        <v>1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211</v>
      </c>
      <c r="AU730" s="253" t="s">
        <v>82</v>
      </c>
      <c r="AV730" s="13" t="s">
        <v>80</v>
      </c>
      <c r="AW730" s="13" t="s">
        <v>30</v>
      </c>
      <c r="AX730" s="13" t="s">
        <v>73</v>
      </c>
      <c r="AY730" s="253" t="s">
        <v>202</v>
      </c>
    </row>
    <row r="731" s="14" customFormat="1">
      <c r="A731" s="14"/>
      <c r="B731" s="254"/>
      <c r="C731" s="255"/>
      <c r="D731" s="245" t="s">
        <v>211</v>
      </c>
      <c r="E731" s="256" t="s">
        <v>1</v>
      </c>
      <c r="F731" s="257" t="s">
        <v>5699</v>
      </c>
      <c r="G731" s="255"/>
      <c r="H731" s="258">
        <v>12.19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211</v>
      </c>
      <c r="AU731" s="264" t="s">
        <v>82</v>
      </c>
      <c r="AV731" s="14" t="s">
        <v>82</v>
      </c>
      <c r="AW731" s="14" t="s">
        <v>30</v>
      </c>
      <c r="AX731" s="14" t="s">
        <v>73</v>
      </c>
      <c r="AY731" s="264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5700</v>
      </c>
      <c r="G732" s="255"/>
      <c r="H732" s="258">
        <v>6.1200000000000001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73</v>
      </c>
      <c r="AY732" s="264" t="s">
        <v>202</v>
      </c>
    </row>
    <row r="733" s="14" customFormat="1">
      <c r="A733" s="14"/>
      <c r="B733" s="254"/>
      <c r="C733" s="255"/>
      <c r="D733" s="245" t="s">
        <v>211</v>
      </c>
      <c r="E733" s="256" t="s">
        <v>1</v>
      </c>
      <c r="F733" s="257" t="s">
        <v>5701</v>
      </c>
      <c r="G733" s="255"/>
      <c r="H733" s="258">
        <v>6.1200000000000001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211</v>
      </c>
      <c r="AU733" s="264" t="s">
        <v>82</v>
      </c>
      <c r="AV733" s="14" t="s">
        <v>82</v>
      </c>
      <c r="AW733" s="14" t="s">
        <v>30</v>
      </c>
      <c r="AX733" s="14" t="s">
        <v>73</v>
      </c>
      <c r="AY733" s="264" t="s">
        <v>202</v>
      </c>
    </row>
    <row r="734" s="14" customFormat="1">
      <c r="A734" s="14"/>
      <c r="B734" s="254"/>
      <c r="C734" s="255"/>
      <c r="D734" s="245" t="s">
        <v>211</v>
      </c>
      <c r="E734" s="256" t="s">
        <v>1</v>
      </c>
      <c r="F734" s="257" t="s">
        <v>5702</v>
      </c>
      <c r="G734" s="255"/>
      <c r="H734" s="258">
        <v>6.1200000000000001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211</v>
      </c>
      <c r="AU734" s="264" t="s">
        <v>82</v>
      </c>
      <c r="AV734" s="14" t="s">
        <v>82</v>
      </c>
      <c r="AW734" s="14" t="s">
        <v>30</v>
      </c>
      <c r="AX734" s="14" t="s">
        <v>73</v>
      </c>
      <c r="AY734" s="264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5703</v>
      </c>
      <c r="G735" s="255"/>
      <c r="H735" s="258">
        <v>9.9000000000000004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5" customFormat="1">
      <c r="A736" s="15"/>
      <c r="B736" s="265"/>
      <c r="C736" s="266"/>
      <c r="D736" s="245" t="s">
        <v>211</v>
      </c>
      <c r="E736" s="267" t="s">
        <v>1</v>
      </c>
      <c r="F736" s="268" t="s">
        <v>222</v>
      </c>
      <c r="G736" s="266"/>
      <c r="H736" s="269">
        <v>40.450000000000003</v>
      </c>
      <c r="I736" s="270"/>
      <c r="J736" s="266"/>
      <c r="K736" s="266"/>
      <c r="L736" s="271"/>
      <c r="M736" s="272"/>
      <c r="N736" s="273"/>
      <c r="O736" s="273"/>
      <c r="P736" s="273"/>
      <c r="Q736" s="273"/>
      <c r="R736" s="273"/>
      <c r="S736" s="273"/>
      <c r="T736" s="27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5" t="s">
        <v>211</v>
      </c>
      <c r="AU736" s="275" t="s">
        <v>82</v>
      </c>
      <c r="AV736" s="15" t="s">
        <v>209</v>
      </c>
      <c r="AW736" s="15" t="s">
        <v>30</v>
      </c>
      <c r="AX736" s="15" t="s">
        <v>80</v>
      </c>
      <c r="AY736" s="275" t="s">
        <v>202</v>
      </c>
    </row>
    <row r="737" s="2" customFormat="1" ht="24.15" customHeight="1">
      <c r="A737" s="40"/>
      <c r="B737" s="41"/>
      <c r="C737" s="287" t="s">
        <v>1379</v>
      </c>
      <c r="D737" s="287" t="s">
        <v>534</v>
      </c>
      <c r="E737" s="288" t="s">
        <v>6030</v>
      </c>
      <c r="F737" s="289" t="s">
        <v>6031</v>
      </c>
      <c r="G737" s="290" t="s">
        <v>254</v>
      </c>
      <c r="H737" s="291">
        <v>45.445999999999998</v>
      </c>
      <c r="I737" s="292"/>
      <c r="J737" s="293">
        <f>ROUND(I737*H737,2)</f>
        <v>0</v>
      </c>
      <c r="K737" s="289" t="s">
        <v>208</v>
      </c>
      <c r="L737" s="294"/>
      <c r="M737" s="295" t="s">
        <v>1</v>
      </c>
      <c r="N737" s="296" t="s">
        <v>38</v>
      </c>
      <c r="O737" s="93"/>
      <c r="P737" s="239">
        <f>O737*H737</f>
        <v>0</v>
      </c>
      <c r="Q737" s="239">
        <v>0.00013999999999999999</v>
      </c>
      <c r="R737" s="239">
        <f>Q737*H737</f>
        <v>0.0063624399999999996</v>
      </c>
      <c r="S737" s="239">
        <v>0</v>
      </c>
      <c r="T737" s="240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1" t="s">
        <v>442</v>
      </c>
      <c r="AT737" s="241" t="s">
        <v>534</v>
      </c>
      <c r="AU737" s="241" t="s">
        <v>82</v>
      </c>
      <c r="AY737" s="19" t="s">
        <v>202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9" t="s">
        <v>80</v>
      </c>
      <c r="BK737" s="242">
        <f>ROUND(I737*H737,2)</f>
        <v>0</v>
      </c>
      <c r="BL737" s="19" t="s">
        <v>317</v>
      </c>
      <c r="BM737" s="241" t="s">
        <v>6032</v>
      </c>
    </row>
    <row r="738" s="14" customFormat="1">
      <c r="A738" s="14"/>
      <c r="B738" s="254"/>
      <c r="C738" s="255"/>
      <c r="D738" s="245" t="s">
        <v>211</v>
      </c>
      <c r="E738" s="256" t="s">
        <v>1</v>
      </c>
      <c r="F738" s="257" t="s">
        <v>6033</v>
      </c>
      <c r="G738" s="255"/>
      <c r="H738" s="258">
        <v>45.445999999999998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4" t="s">
        <v>211</v>
      </c>
      <c r="AU738" s="264" t="s">
        <v>82</v>
      </c>
      <c r="AV738" s="14" t="s">
        <v>82</v>
      </c>
      <c r="AW738" s="14" t="s">
        <v>30</v>
      </c>
      <c r="AX738" s="14" t="s">
        <v>80</v>
      </c>
      <c r="AY738" s="264" t="s">
        <v>202</v>
      </c>
    </row>
    <row r="739" s="2" customFormat="1" ht="21.75" customHeight="1">
      <c r="A739" s="40"/>
      <c r="B739" s="41"/>
      <c r="C739" s="230" t="s">
        <v>1383</v>
      </c>
      <c r="D739" s="230" t="s">
        <v>204</v>
      </c>
      <c r="E739" s="231" t="s">
        <v>6034</v>
      </c>
      <c r="F739" s="232" t="s">
        <v>6035</v>
      </c>
      <c r="G739" s="233" t="s">
        <v>254</v>
      </c>
      <c r="H739" s="234">
        <v>40.450000000000003</v>
      </c>
      <c r="I739" s="235"/>
      <c r="J739" s="236">
        <f>ROUND(I739*H739,2)</f>
        <v>0</v>
      </c>
      <c r="K739" s="232" t="s">
        <v>208</v>
      </c>
      <c r="L739" s="46"/>
      <c r="M739" s="237" t="s">
        <v>1</v>
      </c>
      <c r="N739" s="238" t="s">
        <v>38</v>
      </c>
      <c r="O739" s="93"/>
      <c r="P739" s="239">
        <f>O739*H739</f>
        <v>0</v>
      </c>
      <c r="Q739" s="239">
        <v>0.00069999999999999999</v>
      </c>
      <c r="R739" s="239">
        <f>Q739*H739</f>
        <v>0.028315000000000003</v>
      </c>
      <c r="S739" s="239">
        <v>0</v>
      </c>
      <c r="T739" s="24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1" t="s">
        <v>317</v>
      </c>
      <c r="AT739" s="241" t="s">
        <v>204</v>
      </c>
      <c r="AU739" s="241" t="s">
        <v>82</v>
      </c>
      <c r="AY739" s="19" t="s">
        <v>202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9" t="s">
        <v>80</v>
      </c>
      <c r="BK739" s="242">
        <f>ROUND(I739*H739,2)</f>
        <v>0</v>
      </c>
      <c r="BL739" s="19" t="s">
        <v>317</v>
      </c>
      <c r="BM739" s="241" t="s">
        <v>6036</v>
      </c>
    </row>
    <row r="740" s="2" customFormat="1" ht="24.15" customHeight="1">
      <c r="A740" s="40"/>
      <c r="B740" s="41"/>
      <c r="C740" s="230" t="s">
        <v>1390</v>
      </c>
      <c r="D740" s="230" t="s">
        <v>204</v>
      </c>
      <c r="E740" s="231" t="s">
        <v>6037</v>
      </c>
      <c r="F740" s="232" t="s">
        <v>6038</v>
      </c>
      <c r="G740" s="233" t="s">
        <v>2365</v>
      </c>
      <c r="H740" s="301"/>
      <c r="I740" s="235"/>
      <c r="J740" s="236">
        <f>ROUND(I740*H740,2)</f>
        <v>0</v>
      </c>
      <c r="K740" s="232" t="s">
        <v>208</v>
      </c>
      <c r="L740" s="46"/>
      <c r="M740" s="237" t="s">
        <v>1</v>
      </c>
      <c r="N740" s="238" t="s">
        <v>38</v>
      </c>
      <c r="O740" s="93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1" t="s">
        <v>317</v>
      </c>
      <c r="AT740" s="241" t="s">
        <v>204</v>
      </c>
      <c r="AU740" s="241" t="s">
        <v>82</v>
      </c>
      <c r="AY740" s="19" t="s">
        <v>202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9" t="s">
        <v>80</v>
      </c>
      <c r="BK740" s="242">
        <f>ROUND(I740*H740,2)</f>
        <v>0</v>
      </c>
      <c r="BL740" s="19" t="s">
        <v>317</v>
      </c>
      <c r="BM740" s="241" t="s">
        <v>6039</v>
      </c>
    </row>
    <row r="741" s="12" customFormat="1" ht="22.8" customHeight="1">
      <c r="A741" s="12"/>
      <c r="B741" s="214"/>
      <c r="C741" s="215"/>
      <c r="D741" s="216" t="s">
        <v>72</v>
      </c>
      <c r="E741" s="228" t="s">
        <v>2072</v>
      </c>
      <c r="F741" s="228" t="s">
        <v>2073</v>
      </c>
      <c r="G741" s="215"/>
      <c r="H741" s="215"/>
      <c r="I741" s="218"/>
      <c r="J741" s="229">
        <f>BK741</f>
        <v>0</v>
      </c>
      <c r="K741" s="215"/>
      <c r="L741" s="220"/>
      <c r="M741" s="221"/>
      <c r="N741" s="222"/>
      <c r="O741" s="222"/>
      <c r="P741" s="223">
        <f>SUM(P742:P765)</f>
        <v>0</v>
      </c>
      <c r="Q741" s="222"/>
      <c r="R741" s="223">
        <f>SUM(R742:R765)</f>
        <v>0.147133765</v>
      </c>
      <c r="S741" s="222"/>
      <c r="T741" s="224">
        <f>SUM(T742:T765)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5" t="s">
        <v>82</v>
      </c>
      <c r="AT741" s="226" t="s">
        <v>72</v>
      </c>
      <c r="AU741" s="226" t="s">
        <v>80</v>
      </c>
      <c r="AY741" s="225" t="s">
        <v>202</v>
      </c>
      <c r="BK741" s="227">
        <f>SUM(BK742:BK765)</f>
        <v>0</v>
      </c>
    </row>
    <row r="742" s="2" customFormat="1" ht="24.15" customHeight="1">
      <c r="A742" s="40"/>
      <c r="B742" s="41"/>
      <c r="C742" s="230" t="s">
        <v>1395</v>
      </c>
      <c r="D742" s="230" t="s">
        <v>204</v>
      </c>
      <c r="E742" s="231" t="s">
        <v>2115</v>
      </c>
      <c r="F742" s="232" t="s">
        <v>2116</v>
      </c>
      <c r="G742" s="233" t="s">
        <v>844</v>
      </c>
      <c r="H742" s="234">
        <v>28</v>
      </c>
      <c r="I742" s="235"/>
      <c r="J742" s="236">
        <f>ROUND(I742*H742,2)</f>
        <v>0</v>
      </c>
      <c r="K742" s="232" t="s">
        <v>208</v>
      </c>
      <c r="L742" s="46"/>
      <c r="M742" s="237" t="s">
        <v>1</v>
      </c>
      <c r="N742" s="238" t="s">
        <v>38</v>
      </c>
      <c r="O742" s="93"/>
      <c r="P742" s="239">
        <f>O742*H742</f>
        <v>0</v>
      </c>
      <c r="Q742" s="239">
        <v>0.00089300000000000002</v>
      </c>
      <c r="R742" s="239">
        <f>Q742*H742</f>
        <v>0.025004000000000002</v>
      </c>
      <c r="S742" s="239">
        <v>0</v>
      </c>
      <c r="T742" s="240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1" t="s">
        <v>317</v>
      </c>
      <c r="AT742" s="241" t="s">
        <v>204</v>
      </c>
      <c r="AU742" s="241" t="s">
        <v>82</v>
      </c>
      <c r="AY742" s="19" t="s">
        <v>202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9" t="s">
        <v>80</v>
      </c>
      <c r="BK742" s="242">
        <f>ROUND(I742*H742,2)</f>
        <v>0</v>
      </c>
      <c r="BL742" s="19" t="s">
        <v>317</v>
      </c>
      <c r="BM742" s="241" t="s">
        <v>6040</v>
      </c>
    </row>
    <row r="743" s="13" customFormat="1">
      <c r="A743" s="13"/>
      <c r="B743" s="243"/>
      <c r="C743" s="244"/>
      <c r="D743" s="245" t="s">
        <v>211</v>
      </c>
      <c r="E743" s="246" t="s">
        <v>1</v>
      </c>
      <c r="F743" s="247" t="s">
        <v>6041</v>
      </c>
      <c r="G743" s="244"/>
      <c r="H743" s="246" t="s">
        <v>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3" t="s">
        <v>211</v>
      </c>
      <c r="AU743" s="253" t="s">
        <v>82</v>
      </c>
      <c r="AV743" s="13" t="s">
        <v>80</v>
      </c>
      <c r="AW743" s="13" t="s">
        <v>30</v>
      </c>
      <c r="AX743" s="13" t="s">
        <v>73</v>
      </c>
      <c r="AY743" s="253" t="s">
        <v>202</v>
      </c>
    </row>
    <row r="744" s="14" customFormat="1">
      <c r="A744" s="14"/>
      <c r="B744" s="254"/>
      <c r="C744" s="255"/>
      <c r="D744" s="245" t="s">
        <v>211</v>
      </c>
      <c r="E744" s="256" t="s">
        <v>1</v>
      </c>
      <c r="F744" s="257" t="s">
        <v>6042</v>
      </c>
      <c r="G744" s="255"/>
      <c r="H744" s="258">
        <v>28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211</v>
      </c>
      <c r="AU744" s="264" t="s">
        <v>82</v>
      </c>
      <c r="AV744" s="14" t="s">
        <v>82</v>
      </c>
      <c r="AW744" s="14" t="s">
        <v>30</v>
      </c>
      <c r="AX744" s="14" t="s">
        <v>73</v>
      </c>
      <c r="AY744" s="264" t="s">
        <v>202</v>
      </c>
    </row>
    <row r="745" s="15" customFormat="1">
      <c r="A745" s="15"/>
      <c r="B745" s="265"/>
      <c r="C745" s="266"/>
      <c r="D745" s="245" t="s">
        <v>211</v>
      </c>
      <c r="E745" s="267" t="s">
        <v>1</v>
      </c>
      <c r="F745" s="268" t="s">
        <v>222</v>
      </c>
      <c r="G745" s="266"/>
      <c r="H745" s="269">
        <v>28</v>
      </c>
      <c r="I745" s="270"/>
      <c r="J745" s="266"/>
      <c r="K745" s="266"/>
      <c r="L745" s="271"/>
      <c r="M745" s="272"/>
      <c r="N745" s="273"/>
      <c r="O745" s="273"/>
      <c r="P745" s="273"/>
      <c r="Q745" s="273"/>
      <c r="R745" s="273"/>
      <c r="S745" s="273"/>
      <c r="T745" s="27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5" t="s">
        <v>211</v>
      </c>
      <c r="AU745" s="275" t="s">
        <v>82</v>
      </c>
      <c r="AV745" s="15" t="s">
        <v>209</v>
      </c>
      <c r="AW745" s="15" t="s">
        <v>30</v>
      </c>
      <c r="AX745" s="15" t="s">
        <v>80</v>
      </c>
      <c r="AY745" s="275" t="s">
        <v>202</v>
      </c>
    </row>
    <row r="746" s="2" customFormat="1" ht="16.5" customHeight="1">
      <c r="A746" s="40"/>
      <c r="B746" s="41"/>
      <c r="C746" s="230" t="s">
        <v>1399</v>
      </c>
      <c r="D746" s="230" t="s">
        <v>204</v>
      </c>
      <c r="E746" s="231" t="s">
        <v>6043</v>
      </c>
      <c r="F746" s="232" t="s">
        <v>6044</v>
      </c>
      <c r="G746" s="233" t="s">
        <v>844</v>
      </c>
      <c r="H746" s="234">
        <v>37.899999999999999</v>
      </c>
      <c r="I746" s="235"/>
      <c r="J746" s="236">
        <f>ROUND(I746*H746,2)</f>
        <v>0</v>
      </c>
      <c r="K746" s="232" t="s">
        <v>208</v>
      </c>
      <c r="L746" s="46"/>
      <c r="M746" s="237" t="s">
        <v>1</v>
      </c>
      <c r="N746" s="238" t="s">
        <v>38</v>
      </c>
      <c r="O746" s="93"/>
      <c r="P746" s="239">
        <f>O746*H746</f>
        <v>0</v>
      </c>
      <c r="Q746" s="239">
        <v>0.0017160000000000001</v>
      </c>
      <c r="R746" s="239">
        <f>Q746*H746</f>
        <v>0.065036399999999994</v>
      </c>
      <c r="S746" s="239">
        <v>0</v>
      </c>
      <c r="T746" s="240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1" t="s">
        <v>317</v>
      </c>
      <c r="AT746" s="241" t="s">
        <v>204</v>
      </c>
      <c r="AU746" s="241" t="s">
        <v>82</v>
      </c>
      <c r="AY746" s="19" t="s">
        <v>202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9" t="s">
        <v>80</v>
      </c>
      <c r="BK746" s="242">
        <f>ROUND(I746*H746,2)</f>
        <v>0</v>
      </c>
      <c r="BL746" s="19" t="s">
        <v>317</v>
      </c>
      <c r="BM746" s="241" t="s">
        <v>6045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6046</v>
      </c>
      <c r="G747" s="255"/>
      <c r="H747" s="258">
        <v>37.899999999999999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73</v>
      </c>
      <c r="AY747" s="264" t="s">
        <v>202</v>
      </c>
    </row>
    <row r="748" s="15" customFormat="1">
      <c r="A748" s="15"/>
      <c r="B748" s="265"/>
      <c r="C748" s="266"/>
      <c r="D748" s="245" t="s">
        <v>211</v>
      </c>
      <c r="E748" s="267" t="s">
        <v>1</v>
      </c>
      <c r="F748" s="268" t="s">
        <v>222</v>
      </c>
      <c r="G748" s="266"/>
      <c r="H748" s="269">
        <v>37.899999999999999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211</v>
      </c>
      <c r="AU748" s="275" t="s">
        <v>82</v>
      </c>
      <c r="AV748" s="15" t="s">
        <v>209</v>
      </c>
      <c r="AW748" s="15" t="s">
        <v>30</v>
      </c>
      <c r="AX748" s="15" t="s">
        <v>80</v>
      </c>
      <c r="AY748" s="275" t="s">
        <v>202</v>
      </c>
    </row>
    <row r="749" s="2" customFormat="1" ht="24.15" customHeight="1">
      <c r="A749" s="40"/>
      <c r="B749" s="41"/>
      <c r="C749" s="230" t="s">
        <v>1403</v>
      </c>
      <c r="D749" s="230" t="s">
        <v>204</v>
      </c>
      <c r="E749" s="231" t="s">
        <v>6047</v>
      </c>
      <c r="F749" s="232" t="s">
        <v>6048</v>
      </c>
      <c r="G749" s="233" t="s">
        <v>844</v>
      </c>
      <c r="H749" s="234">
        <v>7.7999999999999998</v>
      </c>
      <c r="I749" s="235"/>
      <c r="J749" s="236">
        <f>ROUND(I749*H749,2)</f>
        <v>0</v>
      </c>
      <c r="K749" s="232" t="s">
        <v>208</v>
      </c>
      <c r="L749" s="46"/>
      <c r="M749" s="237" t="s">
        <v>1</v>
      </c>
      <c r="N749" s="238" t="s">
        <v>38</v>
      </c>
      <c r="O749" s="93"/>
      <c r="P749" s="239">
        <f>O749*H749</f>
        <v>0</v>
      </c>
      <c r="Q749" s="239">
        <v>0.00059124999999999998</v>
      </c>
      <c r="R749" s="239">
        <f>Q749*H749</f>
        <v>0.0046117499999999995</v>
      </c>
      <c r="S749" s="239">
        <v>0</v>
      </c>
      <c r="T749" s="24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1" t="s">
        <v>317</v>
      </c>
      <c r="AT749" s="241" t="s">
        <v>204</v>
      </c>
      <c r="AU749" s="241" t="s">
        <v>82</v>
      </c>
      <c r="AY749" s="19" t="s">
        <v>202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9" t="s">
        <v>80</v>
      </c>
      <c r="BK749" s="242">
        <f>ROUND(I749*H749,2)</f>
        <v>0</v>
      </c>
      <c r="BL749" s="19" t="s">
        <v>317</v>
      </c>
      <c r="BM749" s="241" t="s">
        <v>6049</v>
      </c>
    </row>
    <row r="750" s="14" customFormat="1">
      <c r="A750" s="14"/>
      <c r="B750" s="254"/>
      <c r="C750" s="255"/>
      <c r="D750" s="245" t="s">
        <v>211</v>
      </c>
      <c r="E750" s="256" t="s">
        <v>1</v>
      </c>
      <c r="F750" s="257" t="s">
        <v>6050</v>
      </c>
      <c r="G750" s="255"/>
      <c r="H750" s="258">
        <v>7.7999999999999998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211</v>
      </c>
      <c r="AU750" s="264" t="s">
        <v>82</v>
      </c>
      <c r="AV750" s="14" t="s">
        <v>82</v>
      </c>
      <c r="AW750" s="14" t="s">
        <v>30</v>
      </c>
      <c r="AX750" s="14" t="s">
        <v>73</v>
      </c>
      <c r="AY750" s="264" t="s">
        <v>202</v>
      </c>
    </row>
    <row r="751" s="15" customFormat="1">
      <c r="A751" s="15"/>
      <c r="B751" s="265"/>
      <c r="C751" s="266"/>
      <c r="D751" s="245" t="s">
        <v>211</v>
      </c>
      <c r="E751" s="267" t="s">
        <v>1</v>
      </c>
      <c r="F751" s="268" t="s">
        <v>222</v>
      </c>
      <c r="G751" s="266"/>
      <c r="H751" s="269">
        <v>7.7999999999999998</v>
      </c>
      <c r="I751" s="270"/>
      <c r="J751" s="266"/>
      <c r="K751" s="266"/>
      <c r="L751" s="271"/>
      <c r="M751" s="272"/>
      <c r="N751" s="273"/>
      <c r="O751" s="273"/>
      <c r="P751" s="273"/>
      <c r="Q751" s="273"/>
      <c r="R751" s="273"/>
      <c r="S751" s="273"/>
      <c r="T751" s="27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5" t="s">
        <v>211</v>
      </c>
      <c r="AU751" s="275" t="s">
        <v>82</v>
      </c>
      <c r="AV751" s="15" t="s">
        <v>209</v>
      </c>
      <c r="AW751" s="15" t="s">
        <v>30</v>
      </c>
      <c r="AX751" s="15" t="s">
        <v>80</v>
      </c>
      <c r="AY751" s="275" t="s">
        <v>202</v>
      </c>
    </row>
    <row r="752" s="2" customFormat="1" ht="24.15" customHeight="1">
      <c r="A752" s="40"/>
      <c r="B752" s="41"/>
      <c r="C752" s="230" t="s">
        <v>1409</v>
      </c>
      <c r="D752" s="230" t="s">
        <v>204</v>
      </c>
      <c r="E752" s="231" t="s">
        <v>2109</v>
      </c>
      <c r="F752" s="232" t="s">
        <v>6051</v>
      </c>
      <c r="G752" s="233" t="s">
        <v>844</v>
      </c>
      <c r="H752" s="234">
        <v>7.7999999999999998</v>
      </c>
      <c r="I752" s="235"/>
      <c r="J752" s="236">
        <f>ROUND(I752*H752,2)</f>
        <v>0</v>
      </c>
      <c r="K752" s="232" t="s">
        <v>208</v>
      </c>
      <c r="L752" s="46"/>
      <c r="M752" s="237" t="s">
        <v>1</v>
      </c>
      <c r="N752" s="238" t="s">
        <v>38</v>
      </c>
      <c r="O752" s="93"/>
      <c r="P752" s="239">
        <f>O752*H752</f>
        <v>0</v>
      </c>
      <c r="Q752" s="239">
        <v>0.00076605</v>
      </c>
      <c r="R752" s="239">
        <f>Q752*H752</f>
        <v>0.00597519</v>
      </c>
      <c r="S752" s="239">
        <v>0</v>
      </c>
      <c r="T752" s="24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1" t="s">
        <v>317</v>
      </c>
      <c r="AT752" s="241" t="s">
        <v>204</v>
      </c>
      <c r="AU752" s="241" t="s">
        <v>82</v>
      </c>
      <c r="AY752" s="19" t="s">
        <v>202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9" t="s">
        <v>80</v>
      </c>
      <c r="BK752" s="242">
        <f>ROUND(I752*H752,2)</f>
        <v>0</v>
      </c>
      <c r="BL752" s="19" t="s">
        <v>317</v>
      </c>
      <c r="BM752" s="241" t="s">
        <v>6052</v>
      </c>
    </row>
    <row r="753" s="14" customFormat="1">
      <c r="A753" s="14"/>
      <c r="B753" s="254"/>
      <c r="C753" s="255"/>
      <c r="D753" s="245" t="s">
        <v>211</v>
      </c>
      <c r="E753" s="256" t="s">
        <v>1</v>
      </c>
      <c r="F753" s="257" t="s">
        <v>6053</v>
      </c>
      <c r="G753" s="255"/>
      <c r="H753" s="258">
        <v>7.7999999999999998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4" t="s">
        <v>211</v>
      </c>
      <c r="AU753" s="264" t="s">
        <v>82</v>
      </c>
      <c r="AV753" s="14" t="s">
        <v>82</v>
      </c>
      <c r="AW753" s="14" t="s">
        <v>30</v>
      </c>
      <c r="AX753" s="14" t="s">
        <v>73</v>
      </c>
      <c r="AY753" s="264" t="s">
        <v>202</v>
      </c>
    </row>
    <row r="754" s="15" customFormat="1">
      <c r="A754" s="15"/>
      <c r="B754" s="265"/>
      <c r="C754" s="266"/>
      <c r="D754" s="245" t="s">
        <v>211</v>
      </c>
      <c r="E754" s="267" t="s">
        <v>1</v>
      </c>
      <c r="F754" s="268" t="s">
        <v>222</v>
      </c>
      <c r="G754" s="266"/>
      <c r="H754" s="269">
        <v>7.7999999999999998</v>
      </c>
      <c r="I754" s="270"/>
      <c r="J754" s="266"/>
      <c r="K754" s="266"/>
      <c r="L754" s="271"/>
      <c r="M754" s="272"/>
      <c r="N754" s="273"/>
      <c r="O754" s="273"/>
      <c r="P754" s="273"/>
      <c r="Q754" s="273"/>
      <c r="R754" s="273"/>
      <c r="S754" s="273"/>
      <c r="T754" s="274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5" t="s">
        <v>211</v>
      </c>
      <c r="AU754" s="275" t="s">
        <v>82</v>
      </c>
      <c r="AV754" s="15" t="s">
        <v>209</v>
      </c>
      <c r="AW754" s="15" t="s">
        <v>30</v>
      </c>
      <c r="AX754" s="15" t="s">
        <v>80</v>
      </c>
      <c r="AY754" s="275" t="s">
        <v>202</v>
      </c>
    </row>
    <row r="755" s="2" customFormat="1" ht="21.75" customHeight="1">
      <c r="A755" s="40"/>
      <c r="B755" s="41"/>
      <c r="C755" s="230" t="s">
        <v>1415</v>
      </c>
      <c r="D755" s="230" t="s">
        <v>204</v>
      </c>
      <c r="E755" s="231" t="s">
        <v>2121</v>
      </c>
      <c r="F755" s="232" t="s">
        <v>2122</v>
      </c>
      <c r="G755" s="233" t="s">
        <v>844</v>
      </c>
      <c r="H755" s="234">
        <v>39</v>
      </c>
      <c r="I755" s="235"/>
      <c r="J755" s="236">
        <f>ROUND(I755*H755,2)</f>
        <v>0</v>
      </c>
      <c r="K755" s="232" t="s">
        <v>208</v>
      </c>
      <c r="L755" s="46"/>
      <c r="M755" s="237" t="s">
        <v>1</v>
      </c>
      <c r="N755" s="238" t="s">
        <v>38</v>
      </c>
      <c r="O755" s="93"/>
      <c r="P755" s="239">
        <f>O755*H755</f>
        <v>0</v>
      </c>
      <c r="Q755" s="239">
        <v>0.00089697500000000005</v>
      </c>
      <c r="R755" s="239">
        <f>Q755*H755</f>
        <v>0.034982025</v>
      </c>
      <c r="S755" s="239">
        <v>0</v>
      </c>
      <c r="T755" s="240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1" t="s">
        <v>317</v>
      </c>
      <c r="AT755" s="241" t="s">
        <v>204</v>
      </c>
      <c r="AU755" s="241" t="s">
        <v>82</v>
      </c>
      <c r="AY755" s="19" t="s">
        <v>202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9" t="s">
        <v>80</v>
      </c>
      <c r="BK755" s="242">
        <f>ROUND(I755*H755,2)</f>
        <v>0</v>
      </c>
      <c r="BL755" s="19" t="s">
        <v>317</v>
      </c>
      <c r="BM755" s="241" t="s">
        <v>6054</v>
      </c>
    </row>
    <row r="756" s="14" customFormat="1">
      <c r="A756" s="14"/>
      <c r="B756" s="254"/>
      <c r="C756" s="255"/>
      <c r="D756" s="245" t="s">
        <v>211</v>
      </c>
      <c r="E756" s="256" t="s">
        <v>1</v>
      </c>
      <c r="F756" s="257" t="s">
        <v>6055</v>
      </c>
      <c r="G756" s="255"/>
      <c r="H756" s="258">
        <v>39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211</v>
      </c>
      <c r="AU756" s="264" t="s">
        <v>82</v>
      </c>
      <c r="AV756" s="14" t="s">
        <v>82</v>
      </c>
      <c r="AW756" s="14" t="s">
        <v>30</v>
      </c>
      <c r="AX756" s="14" t="s">
        <v>73</v>
      </c>
      <c r="AY756" s="264" t="s">
        <v>202</v>
      </c>
    </row>
    <row r="757" s="15" customFormat="1">
      <c r="A757" s="15"/>
      <c r="B757" s="265"/>
      <c r="C757" s="266"/>
      <c r="D757" s="245" t="s">
        <v>211</v>
      </c>
      <c r="E757" s="267" t="s">
        <v>1</v>
      </c>
      <c r="F757" s="268" t="s">
        <v>222</v>
      </c>
      <c r="G757" s="266"/>
      <c r="H757" s="269">
        <v>39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211</v>
      </c>
      <c r="AU757" s="275" t="s">
        <v>82</v>
      </c>
      <c r="AV757" s="15" t="s">
        <v>209</v>
      </c>
      <c r="AW757" s="15" t="s">
        <v>30</v>
      </c>
      <c r="AX757" s="15" t="s">
        <v>80</v>
      </c>
      <c r="AY757" s="275" t="s">
        <v>202</v>
      </c>
    </row>
    <row r="758" s="2" customFormat="1" ht="24.15" customHeight="1">
      <c r="A758" s="40"/>
      <c r="B758" s="41"/>
      <c r="C758" s="230" t="s">
        <v>1423</v>
      </c>
      <c r="D758" s="230" t="s">
        <v>204</v>
      </c>
      <c r="E758" s="231" t="s">
        <v>3405</v>
      </c>
      <c r="F758" s="232" t="s">
        <v>6056</v>
      </c>
      <c r="G758" s="233" t="s">
        <v>466</v>
      </c>
      <c r="H758" s="234">
        <v>4</v>
      </c>
      <c r="I758" s="235"/>
      <c r="J758" s="236">
        <f>ROUND(I758*H758,2)</f>
        <v>0</v>
      </c>
      <c r="K758" s="232" t="s">
        <v>208</v>
      </c>
      <c r="L758" s="46"/>
      <c r="M758" s="237" t="s">
        <v>1</v>
      </c>
      <c r="N758" s="238" t="s">
        <v>38</v>
      </c>
      <c r="O758" s="93"/>
      <c r="P758" s="239">
        <f>O758*H758</f>
        <v>0</v>
      </c>
      <c r="Q758" s="239">
        <v>0.000194</v>
      </c>
      <c r="R758" s="239">
        <f>Q758*H758</f>
        <v>0.000776</v>
      </c>
      <c r="S758" s="239">
        <v>0</v>
      </c>
      <c r="T758" s="240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1" t="s">
        <v>317</v>
      </c>
      <c r="AT758" s="241" t="s">
        <v>204</v>
      </c>
      <c r="AU758" s="241" t="s">
        <v>82</v>
      </c>
      <c r="AY758" s="19" t="s">
        <v>202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9" t="s">
        <v>80</v>
      </c>
      <c r="BK758" s="242">
        <f>ROUND(I758*H758,2)</f>
        <v>0</v>
      </c>
      <c r="BL758" s="19" t="s">
        <v>317</v>
      </c>
      <c r="BM758" s="241" t="s">
        <v>6057</v>
      </c>
    </row>
    <row r="759" s="14" customFormat="1">
      <c r="A759" s="14"/>
      <c r="B759" s="254"/>
      <c r="C759" s="255"/>
      <c r="D759" s="245" t="s">
        <v>211</v>
      </c>
      <c r="E759" s="256" t="s">
        <v>1</v>
      </c>
      <c r="F759" s="257" t="s">
        <v>6058</v>
      </c>
      <c r="G759" s="255"/>
      <c r="H759" s="258">
        <v>4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211</v>
      </c>
      <c r="AU759" s="264" t="s">
        <v>82</v>
      </c>
      <c r="AV759" s="14" t="s">
        <v>82</v>
      </c>
      <c r="AW759" s="14" t="s">
        <v>30</v>
      </c>
      <c r="AX759" s="14" t="s">
        <v>73</v>
      </c>
      <c r="AY759" s="264" t="s">
        <v>202</v>
      </c>
    </row>
    <row r="760" s="15" customFormat="1">
      <c r="A760" s="15"/>
      <c r="B760" s="265"/>
      <c r="C760" s="266"/>
      <c r="D760" s="245" t="s">
        <v>211</v>
      </c>
      <c r="E760" s="267" t="s">
        <v>1</v>
      </c>
      <c r="F760" s="268" t="s">
        <v>222</v>
      </c>
      <c r="G760" s="266"/>
      <c r="H760" s="269">
        <v>4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211</v>
      </c>
      <c r="AU760" s="275" t="s">
        <v>82</v>
      </c>
      <c r="AV760" s="15" t="s">
        <v>209</v>
      </c>
      <c r="AW760" s="15" t="s">
        <v>30</v>
      </c>
      <c r="AX760" s="15" t="s">
        <v>80</v>
      </c>
      <c r="AY760" s="275" t="s">
        <v>202</v>
      </c>
    </row>
    <row r="761" s="2" customFormat="1" ht="24.15" customHeight="1">
      <c r="A761" s="40"/>
      <c r="B761" s="41"/>
      <c r="C761" s="230" t="s">
        <v>1428</v>
      </c>
      <c r="D761" s="230" t="s">
        <v>204</v>
      </c>
      <c r="E761" s="231" t="s">
        <v>2132</v>
      </c>
      <c r="F761" s="232" t="s">
        <v>2133</v>
      </c>
      <c r="G761" s="233" t="s">
        <v>844</v>
      </c>
      <c r="H761" s="234">
        <v>7.7999999999999998</v>
      </c>
      <c r="I761" s="235"/>
      <c r="J761" s="236">
        <f>ROUND(I761*H761,2)</f>
        <v>0</v>
      </c>
      <c r="K761" s="232" t="s">
        <v>208</v>
      </c>
      <c r="L761" s="46"/>
      <c r="M761" s="237" t="s">
        <v>1</v>
      </c>
      <c r="N761" s="238" t="s">
        <v>38</v>
      </c>
      <c r="O761" s="93"/>
      <c r="P761" s="239">
        <f>O761*H761</f>
        <v>0</v>
      </c>
      <c r="Q761" s="239">
        <v>0.0013780000000000001</v>
      </c>
      <c r="R761" s="239">
        <f>Q761*H761</f>
        <v>0.0107484</v>
      </c>
      <c r="S761" s="239">
        <v>0</v>
      </c>
      <c r="T761" s="24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1" t="s">
        <v>317</v>
      </c>
      <c r="AT761" s="241" t="s">
        <v>204</v>
      </c>
      <c r="AU761" s="241" t="s">
        <v>82</v>
      </c>
      <c r="AY761" s="19" t="s">
        <v>202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9" t="s">
        <v>80</v>
      </c>
      <c r="BK761" s="242">
        <f>ROUND(I761*H761,2)</f>
        <v>0</v>
      </c>
      <c r="BL761" s="19" t="s">
        <v>317</v>
      </c>
      <c r="BM761" s="241" t="s">
        <v>6059</v>
      </c>
    </row>
    <row r="762" s="14" customFormat="1">
      <c r="A762" s="14"/>
      <c r="B762" s="254"/>
      <c r="C762" s="255"/>
      <c r="D762" s="245" t="s">
        <v>211</v>
      </c>
      <c r="E762" s="256" t="s">
        <v>1</v>
      </c>
      <c r="F762" s="257" t="s">
        <v>6060</v>
      </c>
      <c r="G762" s="255"/>
      <c r="H762" s="258">
        <v>1.6000000000000001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4" t="s">
        <v>211</v>
      </c>
      <c r="AU762" s="264" t="s">
        <v>82</v>
      </c>
      <c r="AV762" s="14" t="s">
        <v>82</v>
      </c>
      <c r="AW762" s="14" t="s">
        <v>30</v>
      </c>
      <c r="AX762" s="14" t="s">
        <v>73</v>
      </c>
      <c r="AY762" s="264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6061</v>
      </c>
      <c r="G763" s="255"/>
      <c r="H763" s="258">
        <v>6.2000000000000002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73</v>
      </c>
      <c r="AY763" s="264" t="s">
        <v>202</v>
      </c>
    </row>
    <row r="764" s="15" customFormat="1">
      <c r="A764" s="15"/>
      <c r="B764" s="265"/>
      <c r="C764" s="266"/>
      <c r="D764" s="245" t="s">
        <v>211</v>
      </c>
      <c r="E764" s="267" t="s">
        <v>1</v>
      </c>
      <c r="F764" s="268" t="s">
        <v>222</v>
      </c>
      <c r="G764" s="266"/>
      <c r="H764" s="269">
        <v>7.8000000000000007</v>
      </c>
      <c r="I764" s="270"/>
      <c r="J764" s="266"/>
      <c r="K764" s="266"/>
      <c r="L764" s="271"/>
      <c r="M764" s="272"/>
      <c r="N764" s="273"/>
      <c r="O764" s="273"/>
      <c r="P764" s="273"/>
      <c r="Q764" s="273"/>
      <c r="R764" s="273"/>
      <c r="S764" s="273"/>
      <c r="T764" s="27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5" t="s">
        <v>211</v>
      </c>
      <c r="AU764" s="275" t="s">
        <v>82</v>
      </c>
      <c r="AV764" s="15" t="s">
        <v>209</v>
      </c>
      <c r="AW764" s="15" t="s">
        <v>30</v>
      </c>
      <c r="AX764" s="15" t="s">
        <v>80</v>
      </c>
      <c r="AY764" s="275" t="s">
        <v>202</v>
      </c>
    </row>
    <row r="765" s="2" customFormat="1" ht="24.15" customHeight="1">
      <c r="A765" s="40"/>
      <c r="B765" s="41"/>
      <c r="C765" s="230" t="s">
        <v>1432</v>
      </c>
      <c r="D765" s="230" t="s">
        <v>204</v>
      </c>
      <c r="E765" s="231" t="s">
        <v>3415</v>
      </c>
      <c r="F765" s="232" t="s">
        <v>3416</v>
      </c>
      <c r="G765" s="233" t="s">
        <v>2365</v>
      </c>
      <c r="H765" s="301"/>
      <c r="I765" s="235"/>
      <c r="J765" s="236">
        <f>ROUND(I765*H765,2)</f>
        <v>0</v>
      </c>
      <c r="K765" s="232" t="s">
        <v>208</v>
      </c>
      <c r="L765" s="46"/>
      <c r="M765" s="237" t="s">
        <v>1</v>
      </c>
      <c r="N765" s="238" t="s">
        <v>38</v>
      </c>
      <c r="O765" s="93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1" t="s">
        <v>317</v>
      </c>
      <c r="AT765" s="241" t="s">
        <v>204</v>
      </c>
      <c r="AU765" s="241" t="s">
        <v>82</v>
      </c>
      <c r="AY765" s="19" t="s">
        <v>202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9" t="s">
        <v>80</v>
      </c>
      <c r="BK765" s="242">
        <f>ROUND(I765*H765,2)</f>
        <v>0</v>
      </c>
      <c r="BL765" s="19" t="s">
        <v>317</v>
      </c>
      <c r="BM765" s="241" t="s">
        <v>6062</v>
      </c>
    </row>
    <row r="766" s="12" customFormat="1" ht="22.8" customHeight="1">
      <c r="A766" s="12"/>
      <c r="B766" s="214"/>
      <c r="C766" s="215"/>
      <c r="D766" s="216" t="s">
        <v>72</v>
      </c>
      <c r="E766" s="228" t="s">
        <v>2150</v>
      </c>
      <c r="F766" s="228" t="s">
        <v>2151</v>
      </c>
      <c r="G766" s="215"/>
      <c r="H766" s="215"/>
      <c r="I766" s="218"/>
      <c r="J766" s="229">
        <f>BK766</f>
        <v>0</v>
      </c>
      <c r="K766" s="215"/>
      <c r="L766" s="220"/>
      <c r="M766" s="221"/>
      <c r="N766" s="222"/>
      <c r="O766" s="222"/>
      <c r="P766" s="223">
        <f>SUM(P767:P799)</f>
        <v>0</v>
      </c>
      <c r="Q766" s="222"/>
      <c r="R766" s="223">
        <f>SUM(R767:R799)</f>
        <v>2.2316787410000001</v>
      </c>
      <c r="S766" s="222"/>
      <c r="T766" s="224">
        <f>SUM(T767:T799)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25" t="s">
        <v>82</v>
      </c>
      <c r="AT766" s="226" t="s">
        <v>72</v>
      </c>
      <c r="AU766" s="226" t="s">
        <v>80</v>
      </c>
      <c r="AY766" s="225" t="s">
        <v>202</v>
      </c>
      <c r="BK766" s="227">
        <f>SUM(BK767:BK799)</f>
        <v>0</v>
      </c>
    </row>
    <row r="767" s="2" customFormat="1" ht="24.15" customHeight="1">
      <c r="A767" s="40"/>
      <c r="B767" s="41"/>
      <c r="C767" s="230" t="s">
        <v>1438</v>
      </c>
      <c r="D767" s="230" t="s">
        <v>204</v>
      </c>
      <c r="E767" s="231" t="s">
        <v>2153</v>
      </c>
      <c r="F767" s="232" t="s">
        <v>2154</v>
      </c>
      <c r="G767" s="233" t="s">
        <v>254</v>
      </c>
      <c r="H767" s="234">
        <v>175.26400000000001</v>
      </c>
      <c r="I767" s="235"/>
      <c r="J767" s="236">
        <f>ROUND(I767*H767,2)</f>
        <v>0</v>
      </c>
      <c r="K767" s="232" t="s">
        <v>208</v>
      </c>
      <c r="L767" s="46"/>
      <c r="M767" s="237" t="s">
        <v>1</v>
      </c>
      <c r="N767" s="238" t="s">
        <v>38</v>
      </c>
      <c r="O767" s="93"/>
      <c r="P767" s="239">
        <f>O767*H767</f>
        <v>0</v>
      </c>
      <c r="Q767" s="239">
        <v>6.2000000000000003E-05</v>
      </c>
      <c r="R767" s="239">
        <f>Q767*H767</f>
        <v>0.010866368000000001</v>
      </c>
      <c r="S767" s="239">
        <v>0</v>
      </c>
      <c r="T767" s="240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1" t="s">
        <v>317</v>
      </c>
      <c r="AT767" s="241" t="s">
        <v>204</v>
      </c>
      <c r="AU767" s="241" t="s">
        <v>82</v>
      </c>
      <c r="AY767" s="19" t="s">
        <v>202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9" t="s">
        <v>80</v>
      </c>
      <c r="BK767" s="242">
        <f>ROUND(I767*H767,2)</f>
        <v>0</v>
      </c>
      <c r="BL767" s="19" t="s">
        <v>317</v>
      </c>
      <c r="BM767" s="241" t="s">
        <v>6063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5983</v>
      </c>
      <c r="G768" s="255"/>
      <c r="H768" s="258">
        <v>168.26400000000001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73</v>
      </c>
      <c r="AY768" s="264" t="s">
        <v>202</v>
      </c>
    </row>
    <row r="769" s="14" customFormat="1">
      <c r="A769" s="14"/>
      <c r="B769" s="254"/>
      <c r="C769" s="255"/>
      <c r="D769" s="245" t="s">
        <v>211</v>
      </c>
      <c r="E769" s="256" t="s">
        <v>1</v>
      </c>
      <c r="F769" s="257" t="s">
        <v>6064</v>
      </c>
      <c r="G769" s="255"/>
      <c r="H769" s="258">
        <v>7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211</v>
      </c>
      <c r="AU769" s="264" t="s">
        <v>82</v>
      </c>
      <c r="AV769" s="14" t="s">
        <v>82</v>
      </c>
      <c r="AW769" s="14" t="s">
        <v>30</v>
      </c>
      <c r="AX769" s="14" t="s">
        <v>73</v>
      </c>
      <c r="AY769" s="264" t="s">
        <v>202</v>
      </c>
    </row>
    <row r="770" s="15" customFormat="1">
      <c r="A770" s="15"/>
      <c r="B770" s="265"/>
      <c r="C770" s="266"/>
      <c r="D770" s="245" t="s">
        <v>211</v>
      </c>
      <c r="E770" s="267" t="s">
        <v>1</v>
      </c>
      <c r="F770" s="268" t="s">
        <v>222</v>
      </c>
      <c r="G770" s="266"/>
      <c r="H770" s="269">
        <v>175.26400000000001</v>
      </c>
      <c r="I770" s="270"/>
      <c r="J770" s="266"/>
      <c r="K770" s="266"/>
      <c r="L770" s="271"/>
      <c r="M770" s="272"/>
      <c r="N770" s="273"/>
      <c r="O770" s="273"/>
      <c r="P770" s="273"/>
      <c r="Q770" s="273"/>
      <c r="R770" s="273"/>
      <c r="S770" s="273"/>
      <c r="T770" s="27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5" t="s">
        <v>211</v>
      </c>
      <c r="AU770" s="275" t="s">
        <v>82</v>
      </c>
      <c r="AV770" s="15" t="s">
        <v>209</v>
      </c>
      <c r="AW770" s="15" t="s">
        <v>30</v>
      </c>
      <c r="AX770" s="15" t="s">
        <v>80</v>
      </c>
      <c r="AY770" s="275" t="s">
        <v>202</v>
      </c>
    </row>
    <row r="771" s="2" customFormat="1" ht="24.15" customHeight="1">
      <c r="A771" s="40"/>
      <c r="B771" s="41"/>
      <c r="C771" s="287" t="s">
        <v>1442</v>
      </c>
      <c r="D771" s="287" t="s">
        <v>534</v>
      </c>
      <c r="E771" s="288" t="s">
        <v>2157</v>
      </c>
      <c r="F771" s="289" t="s">
        <v>2158</v>
      </c>
      <c r="G771" s="290" t="s">
        <v>466</v>
      </c>
      <c r="H771" s="291">
        <v>1204.9400000000001</v>
      </c>
      <c r="I771" s="292"/>
      <c r="J771" s="293">
        <f>ROUND(I771*H771,2)</f>
        <v>0</v>
      </c>
      <c r="K771" s="289" t="s">
        <v>208</v>
      </c>
      <c r="L771" s="294"/>
      <c r="M771" s="295" t="s">
        <v>1</v>
      </c>
      <c r="N771" s="296" t="s">
        <v>38</v>
      </c>
      <c r="O771" s="93"/>
      <c r="P771" s="239">
        <f>O771*H771</f>
        <v>0</v>
      </c>
      <c r="Q771" s="239">
        <v>0.00173</v>
      </c>
      <c r="R771" s="239">
        <f>Q771*H771</f>
        <v>2.0845462000000001</v>
      </c>
      <c r="S771" s="239">
        <v>0</v>
      </c>
      <c r="T771" s="24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1" t="s">
        <v>442</v>
      </c>
      <c r="AT771" s="241" t="s">
        <v>534</v>
      </c>
      <c r="AU771" s="241" t="s">
        <v>82</v>
      </c>
      <c r="AY771" s="19" t="s">
        <v>202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9" t="s">
        <v>80</v>
      </c>
      <c r="BK771" s="242">
        <f>ROUND(I771*H771,2)</f>
        <v>0</v>
      </c>
      <c r="BL771" s="19" t="s">
        <v>317</v>
      </c>
      <c r="BM771" s="241" t="s">
        <v>6065</v>
      </c>
    </row>
    <row r="772" s="2" customFormat="1">
      <c r="A772" s="40"/>
      <c r="B772" s="41"/>
      <c r="C772" s="42"/>
      <c r="D772" s="245" t="s">
        <v>586</v>
      </c>
      <c r="E772" s="42"/>
      <c r="F772" s="297" t="s">
        <v>2160</v>
      </c>
      <c r="G772" s="42"/>
      <c r="H772" s="42"/>
      <c r="I772" s="298"/>
      <c r="J772" s="42"/>
      <c r="K772" s="42"/>
      <c r="L772" s="46"/>
      <c r="M772" s="299"/>
      <c r="N772" s="300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586</v>
      </c>
      <c r="AU772" s="19" t="s">
        <v>82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6066</v>
      </c>
      <c r="G773" s="255"/>
      <c r="H773" s="258">
        <v>1095.4000000000001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5" customFormat="1">
      <c r="A774" s="15"/>
      <c r="B774" s="265"/>
      <c r="C774" s="266"/>
      <c r="D774" s="245" t="s">
        <v>211</v>
      </c>
      <c r="E774" s="267" t="s">
        <v>1</v>
      </c>
      <c r="F774" s="268" t="s">
        <v>222</v>
      </c>
      <c r="G774" s="266"/>
      <c r="H774" s="269">
        <v>1095.4000000000001</v>
      </c>
      <c r="I774" s="270"/>
      <c r="J774" s="266"/>
      <c r="K774" s="266"/>
      <c r="L774" s="271"/>
      <c r="M774" s="272"/>
      <c r="N774" s="273"/>
      <c r="O774" s="273"/>
      <c r="P774" s="273"/>
      <c r="Q774" s="273"/>
      <c r="R774" s="273"/>
      <c r="S774" s="273"/>
      <c r="T774" s="27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5" t="s">
        <v>211</v>
      </c>
      <c r="AU774" s="275" t="s">
        <v>82</v>
      </c>
      <c r="AV774" s="15" t="s">
        <v>209</v>
      </c>
      <c r="AW774" s="15" t="s">
        <v>30</v>
      </c>
      <c r="AX774" s="15" t="s">
        <v>73</v>
      </c>
      <c r="AY774" s="275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6067</v>
      </c>
      <c r="G775" s="255"/>
      <c r="H775" s="258">
        <v>1204.9400000000001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80</v>
      </c>
      <c r="AY775" s="264" t="s">
        <v>202</v>
      </c>
    </row>
    <row r="776" s="2" customFormat="1" ht="24.15" customHeight="1">
      <c r="A776" s="40"/>
      <c r="B776" s="41"/>
      <c r="C776" s="230" t="s">
        <v>1446</v>
      </c>
      <c r="D776" s="230" t="s">
        <v>204</v>
      </c>
      <c r="E776" s="231" t="s">
        <v>6068</v>
      </c>
      <c r="F776" s="232" t="s">
        <v>6069</v>
      </c>
      <c r="G776" s="233" t="s">
        <v>844</v>
      </c>
      <c r="H776" s="234">
        <v>18.949999999999999</v>
      </c>
      <c r="I776" s="235"/>
      <c r="J776" s="236">
        <f>ROUND(I776*H776,2)</f>
        <v>0</v>
      </c>
      <c r="K776" s="232" t="s">
        <v>208</v>
      </c>
      <c r="L776" s="46"/>
      <c r="M776" s="237" t="s">
        <v>1</v>
      </c>
      <c r="N776" s="238" t="s">
        <v>38</v>
      </c>
      <c r="O776" s="93"/>
      <c r="P776" s="239">
        <f>O776*H776</f>
        <v>0</v>
      </c>
      <c r="Q776" s="239">
        <v>0.0017355000000000001</v>
      </c>
      <c r="R776" s="239">
        <f>Q776*H776</f>
        <v>0.032887725</v>
      </c>
      <c r="S776" s="239">
        <v>0</v>
      </c>
      <c r="T776" s="240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1" t="s">
        <v>317</v>
      </c>
      <c r="AT776" s="241" t="s">
        <v>204</v>
      </c>
      <c r="AU776" s="241" t="s">
        <v>82</v>
      </c>
      <c r="AY776" s="19" t="s">
        <v>202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9" t="s">
        <v>80</v>
      </c>
      <c r="BK776" s="242">
        <f>ROUND(I776*H776,2)</f>
        <v>0</v>
      </c>
      <c r="BL776" s="19" t="s">
        <v>317</v>
      </c>
      <c r="BM776" s="241" t="s">
        <v>6070</v>
      </c>
    </row>
    <row r="777" s="14" customFormat="1">
      <c r="A777" s="14"/>
      <c r="B777" s="254"/>
      <c r="C777" s="255"/>
      <c r="D777" s="245" t="s">
        <v>211</v>
      </c>
      <c r="E777" s="256" t="s">
        <v>1</v>
      </c>
      <c r="F777" s="257" t="s">
        <v>6071</v>
      </c>
      <c r="G777" s="255"/>
      <c r="H777" s="258">
        <v>18.949999999999999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211</v>
      </c>
      <c r="AU777" s="264" t="s">
        <v>82</v>
      </c>
      <c r="AV777" s="14" t="s">
        <v>82</v>
      </c>
      <c r="AW777" s="14" t="s">
        <v>30</v>
      </c>
      <c r="AX777" s="14" t="s">
        <v>73</v>
      </c>
      <c r="AY777" s="264" t="s">
        <v>202</v>
      </c>
    </row>
    <row r="778" s="15" customFormat="1">
      <c r="A778" s="15"/>
      <c r="B778" s="265"/>
      <c r="C778" s="266"/>
      <c r="D778" s="245" t="s">
        <v>211</v>
      </c>
      <c r="E778" s="267" t="s">
        <v>1</v>
      </c>
      <c r="F778" s="268" t="s">
        <v>222</v>
      </c>
      <c r="G778" s="266"/>
      <c r="H778" s="269">
        <v>18.949999999999999</v>
      </c>
      <c r="I778" s="270"/>
      <c r="J778" s="266"/>
      <c r="K778" s="266"/>
      <c r="L778" s="271"/>
      <c r="M778" s="272"/>
      <c r="N778" s="273"/>
      <c r="O778" s="273"/>
      <c r="P778" s="273"/>
      <c r="Q778" s="273"/>
      <c r="R778" s="273"/>
      <c r="S778" s="273"/>
      <c r="T778" s="27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5" t="s">
        <v>211</v>
      </c>
      <c r="AU778" s="275" t="s">
        <v>82</v>
      </c>
      <c r="AV778" s="15" t="s">
        <v>209</v>
      </c>
      <c r="AW778" s="15" t="s">
        <v>30</v>
      </c>
      <c r="AX778" s="15" t="s">
        <v>80</v>
      </c>
      <c r="AY778" s="275" t="s">
        <v>202</v>
      </c>
    </row>
    <row r="779" s="2" customFormat="1" ht="16.5" customHeight="1">
      <c r="A779" s="40"/>
      <c r="B779" s="41"/>
      <c r="C779" s="287" t="s">
        <v>1450</v>
      </c>
      <c r="D779" s="287" t="s">
        <v>534</v>
      </c>
      <c r="E779" s="288" t="s">
        <v>6072</v>
      </c>
      <c r="F779" s="289" t="s">
        <v>6073</v>
      </c>
      <c r="G779" s="290" t="s">
        <v>466</v>
      </c>
      <c r="H779" s="291">
        <v>48.795999999999999</v>
      </c>
      <c r="I779" s="292"/>
      <c r="J779" s="293">
        <f>ROUND(I779*H779,2)</f>
        <v>0</v>
      </c>
      <c r="K779" s="289" t="s">
        <v>208</v>
      </c>
      <c r="L779" s="294"/>
      <c r="M779" s="295" t="s">
        <v>1</v>
      </c>
      <c r="N779" s="296" t="s">
        <v>38</v>
      </c>
      <c r="O779" s="93"/>
      <c r="P779" s="239">
        <f>O779*H779</f>
        <v>0</v>
      </c>
      <c r="Q779" s="239">
        <v>0.0013500000000000001</v>
      </c>
      <c r="R779" s="239">
        <f>Q779*H779</f>
        <v>0.065874600000000005</v>
      </c>
      <c r="S779" s="239">
        <v>0</v>
      </c>
      <c r="T779" s="24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1" t="s">
        <v>442</v>
      </c>
      <c r="AT779" s="241" t="s">
        <v>534</v>
      </c>
      <c r="AU779" s="241" t="s">
        <v>82</v>
      </c>
      <c r="AY779" s="19" t="s">
        <v>202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9" t="s">
        <v>80</v>
      </c>
      <c r="BK779" s="242">
        <f>ROUND(I779*H779,2)</f>
        <v>0</v>
      </c>
      <c r="BL779" s="19" t="s">
        <v>317</v>
      </c>
      <c r="BM779" s="241" t="s">
        <v>6074</v>
      </c>
    </row>
    <row r="780" s="2" customFormat="1">
      <c r="A780" s="40"/>
      <c r="B780" s="41"/>
      <c r="C780" s="42"/>
      <c r="D780" s="245" t="s">
        <v>586</v>
      </c>
      <c r="E780" s="42"/>
      <c r="F780" s="297" t="s">
        <v>2176</v>
      </c>
      <c r="G780" s="42"/>
      <c r="H780" s="42"/>
      <c r="I780" s="298"/>
      <c r="J780" s="42"/>
      <c r="K780" s="42"/>
      <c r="L780" s="46"/>
      <c r="M780" s="299"/>
      <c r="N780" s="300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586</v>
      </c>
      <c r="AU780" s="19" t="s">
        <v>82</v>
      </c>
    </row>
    <row r="781" s="14" customFormat="1">
      <c r="A781" s="14"/>
      <c r="B781" s="254"/>
      <c r="C781" s="255"/>
      <c r="D781" s="245" t="s">
        <v>211</v>
      </c>
      <c r="E781" s="256" t="s">
        <v>1</v>
      </c>
      <c r="F781" s="257" t="s">
        <v>6075</v>
      </c>
      <c r="G781" s="255"/>
      <c r="H781" s="258">
        <v>48.795999999999999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4" t="s">
        <v>211</v>
      </c>
      <c r="AU781" s="264" t="s">
        <v>82</v>
      </c>
      <c r="AV781" s="14" t="s">
        <v>82</v>
      </c>
      <c r="AW781" s="14" t="s">
        <v>30</v>
      </c>
      <c r="AX781" s="14" t="s">
        <v>80</v>
      </c>
      <c r="AY781" s="264" t="s">
        <v>202</v>
      </c>
    </row>
    <row r="782" s="2" customFormat="1" ht="24.15" customHeight="1">
      <c r="A782" s="40"/>
      <c r="B782" s="41"/>
      <c r="C782" s="230" t="s">
        <v>1454</v>
      </c>
      <c r="D782" s="230" t="s">
        <v>204</v>
      </c>
      <c r="E782" s="231" t="s">
        <v>2179</v>
      </c>
      <c r="F782" s="232" t="s">
        <v>2180</v>
      </c>
      <c r="G782" s="233" t="s">
        <v>466</v>
      </c>
      <c r="H782" s="234">
        <v>1</v>
      </c>
      <c r="I782" s="235"/>
      <c r="J782" s="236">
        <f>ROUND(I782*H782,2)</f>
        <v>0</v>
      </c>
      <c r="K782" s="232" t="s">
        <v>208</v>
      </c>
      <c r="L782" s="46"/>
      <c r="M782" s="237" t="s">
        <v>1</v>
      </c>
      <c r="N782" s="238" t="s">
        <v>38</v>
      </c>
      <c r="O782" s="93"/>
      <c r="P782" s="239">
        <f>O782*H782</f>
        <v>0</v>
      </c>
      <c r="Q782" s="239">
        <v>6.7000000000000002E-06</v>
      </c>
      <c r="R782" s="239">
        <f>Q782*H782</f>
        <v>6.7000000000000002E-06</v>
      </c>
      <c r="S782" s="239">
        <v>0</v>
      </c>
      <c r="T782" s="24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1" t="s">
        <v>317</v>
      </c>
      <c r="AT782" s="241" t="s">
        <v>204</v>
      </c>
      <c r="AU782" s="241" t="s">
        <v>82</v>
      </c>
      <c r="AY782" s="19" t="s">
        <v>202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9" t="s">
        <v>80</v>
      </c>
      <c r="BK782" s="242">
        <f>ROUND(I782*H782,2)</f>
        <v>0</v>
      </c>
      <c r="BL782" s="19" t="s">
        <v>317</v>
      </c>
      <c r="BM782" s="241" t="s">
        <v>6076</v>
      </c>
    </row>
    <row r="783" s="14" customFormat="1">
      <c r="A783" s="14"/>
      <c r="B783" s="254"/>
      <c r="C783" s="255"/>
      <c r="D783" s="245" t="s">
        <v>211</v>
      </c>
      <c r="E783" s="256" t="s">
        <v>1</v>
      </c>
      <c r="F783" s="257" t="s">
        <v>6077</v>
      </c>
      <c r="G783" s="255"/>
      <c r="H783" s="258">
        <v>1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211</v>
      </c>
      <c r="AU783" s="264" t="s">
        <v>82</v>
      </c>
      <c r="AV783" s="14" t="s">
        <v>82</v>
      </c>
      <c r="AW783" s="14" t="s">
        <v>30</v>
      </c>
      <c r="AX783" s="14" t="s">
        <v>73</v>
      </c>
      <c r="AY783" s="264" t="s">
        <v>202</v>
      </c>
    </row>
    <row r="784" s="15" customFormat="1">
      <c r="A784" s="15"/>
      <c r="B784" s="265"/>
      <c r="C784" s="266"/>
      <c r="D784" s="245" t="s">
        <v>211</v>
      </c>
      <c r="E784" s="267" t="s">
        <v>1</v>
      </c>
      <c r="F784" s="268" t="s">
        <v>222</v>
      </c>
      <c r="G784" s="266"/>
      <c r="H784" s="269">
        <v>1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211</v>
      </c>
      <c r="AU784" s="275" t="s">
        <v>82</v>
      </c>
      <c r="AV784" s="15" t="s">
        <v>209</v>
      </c>
      <c r="AW784" s="15" t="s">
        <v>30</v>
      </c>
      <c r="AX784" s="15" t="s">
        <v>80</v>
      </c>
      <c r="AY784" s="275" t="s">
        <v>202</v>
      </c>
    </row>
    <row r="785" s="2" customFormat="1" ht="24.15" customHeight="1">
      <c r="A785" s="40"/>
      <c r="B785" s="41"/>
      <c r="C785" s="287" t="s">
        <v>1458</v>
      </c>
      <c r="D785" s="287" t="s">
        <v>534</v>
      </c>
      <c r="E785" s="288" t="s">
        <v>2187</v>
      </c>
      <c r="F785" s="289" t="s">
        <v>2188</v>
      </c>
      <c r="G785" s="290" t="s">
        <v>466</v>
      </c>
      <c r="H785" s="291">
        <v>1</v>
      </c>
      <c r="I785" s="292"/>
      <c r="J785" s="293">
        <f>ROUND(I785*H785,2)</f>
        <v>0</v>
      </c>
      <c r="K785" s="289" t="s">
        <v>208</v>
      </c>
      <c r="L785" s="294"/>
      <c r="M785" s="295" t="s">
        <v>1</v>
      </c>
      <c r="N785" s="296" t="s">
        <v>38</v>
      </c>
      <c r="O785" s="93"/>
      <c r="P785" s="239">
        <f>O785*H785</f>
        <v>0</v>
      </c>
      <c r="Q785" s="239">
        <v>0.0011999999999999999</v>
      </c>
      <c r="R785" s="239">
        <f>Q785*H785</f>
        <v>0.0011999999999999999</v>
      </c>
      <c r="S785" s="239">
        <v>0</v>
      </c>
      <c r="T785" s="240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1" t="s">
        <v>442</v>
      </c>
      <c r="AT785" s="241" t="s">
        <v>534</v>
      </c>
      <c r="AU785" s="241" t="s">
        <v>82</v>
      </c>
      <c r="AY785" s="19" t="s">
        <v>202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9" t="s">
        <v>80</v>
      </c>
      <c r="BK785" s="242">
        <f>ROUND(I785*H785,2)</f>
        <v>0</v>
      </c>
      <c r="BL785" s="19" t="s">
        <v>317</v>
      </c>
      <c r="BM785" s="241" t="s">
        <v>6078</v>
      </c>
    </row>
    <row r="786" s="2" customFormat="1" ht="24.15" customHeight="1">
      <c r="A786" s="40"/>
      <c r="B786" s="41"/>
      <c r="C786" s="230" t="s">
        <v>1462</v>
      </c>
      <c r="D786" s="230" t="s">
        <v>204</v>
      </c>
      <c r="E786" s="231" t="s">
        <v>2179</v>
      </c>
      <c r="F786" s="232" t="s">
        <v>2180</v>
      </c>
      <c r="G786" s="233" t="s">
        <v>466</v>
      </c>
      <c r="H786" s="234">
        <v>1</v>
      </c>
      <c r="I786" s="235"/>
      <c r="J786" s="236">
        <f>ROUND(I786*H786,2)</f>
        <v>0</v>
      </c>
      <c r="K786" s="232" t="s">
        <v>208</v>
      </c>
      <c r="L786" s="46"/>
      <c r="M786" s="237" t="s">
        <v>1</v>
      </c>
      <c r="N786" s="238" t="s">
        <v>38</v>
      </c>
      <c r="O786" s="93"/>
      <c r="P786" s="239">
        <f>O786*H786</f>
        <v>0</v>
      </c>
      <c r="Q786" s="239">
        <v>6.7000000000000002E-06</v>
      </c>
      <c r="R786" s="239">
        <f>Q786*H786</f>
        <v>6.7000000000000002E-06</v>
      </c>
      <c r="S786" s="239">
        <v>0</v>
      </c>
      <c r="T786" s="240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1" t="s">
        <v>317</v>
      </c>
      <c r="AT786" s="241" t="s">
        <v>204</v>
      </c>
      <c r="AU786" s="241" t="s">
        <v>82</v>
      </c>
      <c r="AY786" s="19" t="s">
        <v>202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9" t="s">
        <v>80</v>
      </c>
      <c r="BK786" s="242">
        <f>ROUND(I786*H786,2)</f>
        <v>0</v>
      </c>
      <c r="BL786" s="19" t="s">
        <v>317</v>
      </c>
      <c r="BM786" s="241" t="s">
        <v>6079</v>
      </c>
    </row>
    <row r="787" s="14" customFormat="1">
      <c r="A787" s="14"/>
      <c r="B787" s="254"/>
      <c r="C787" s="255"/>
      <c r="D787" s="245" t="s">
        <v>211</v>
      </c>
      <c r="E787" s="256" t="s">
        <v>1</v>
      </c>
      <c r="F787" s="257" t="s">
        <v>6080</v>
      </c>
      <c r="G787" s="255"/>
      <c r="H787" s="258">
        <v>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211</v>
      </c>
      <c r="AU787" s="264" t="s">
        <v>82</v>
      </c>
      <c r="AV787" s="14" t="s">
        <v>82</v>
      </c>
      <c r="AW787" s="14" t="s">
        <v>30</v>
      </c>
      <c r="AX787" s="14" t="s">
        <v>73</v>
      </c>
      <c r="AY787" s="264" t="s">
        <v>202</v>
      </c>
    </row>
    <row r="788" s="15" customFormat="1">
      <c r="A788" s="15"/>
      <c r="B788" s="265"/>
      <c r="C788" s="266"/>
      <c r="D788" s="245" t="s">
        <v>211</v>
      </c>
      <c r="E788" s="267" t="s">
        <v>1</v>
      </c>
      <c r="F788" s="268" t="s">
        <v>222</v>
      </c>
      <c r="G788" s="266"/>
      <c r="H788" s="269">
        <v>1</v>
      </c>
      <c r="I788" s="270"/>
      <c r="J788" s="266"/>
      <c r="K788" s="266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211</v>
      </c>
      <c r="AU788" s="275" t="s">
        <v>82</v>
      </c>
      <c r="AV788" s="15" t="s">
        <v>209</v>
      </c>
      <c r="AW788" s="15" t="s">
        <v>30</v>
      </c>
      <c r="AX788" s="15" t="s">
        <v>80</v>
      </c>
      <c r="AY788" s="275" t="s">
        <v>202</v>
      </c>
    </row>
    <row r="789" s="2" customFormat="1" ht="24.15" customHeight="1">
      <c r="A789" s="40"/>
      <c r="B789" s="41"/>
      <c r="C789" s="287" t="s">
        <v>1466</v>
      </c>
      <c r="D789" s="287" t="s">
        <v>534</v>
      </c>
      <c r="E789" s="288" t="s">
        <v>2191</v>
      </c>
      <c r="F789" s="289" t="s">
        <v>2192</v>
      </c>
      <c r="G789" s="290" t="s">
        <v>466</v>
      </c>
      <c r="H789" s="291">
        <v>1</v>
      </c>
      <c r="I789" s="292"/>
      <c r="J789" s="293">
        <f>ROUND(I789*H789,2)</f>
        <v>0</v>
      </c>
      <c r="K789" s="289" t="s">
        <v>208</v>
      </c>
      <c r="L789" s="294"/>
      <c r="M789" s="295" t="s">
        <v>1</v>
      </c>
      <c r="N789" s="296" t="s">
        <v>38</v>
      </c>
      <c r="O789" s="93"/>
      <c r="P789" s="239">
        <f>O789*H789</f>
        <v>0</v>
      </c>
      <c r="Q789" s="239">
        <v>0.0011999999999999999</v>
      </c>
      <c r="R789" s="239">
        <f>Q789*H789</f>
        <v>0.0011999999999999999</v>
      </c>
      <c r="S789" s="239">
        <v>0</v>
      </c>
      <c r="T789" s="240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1" t="s">
        <v>442</v>
      </c>
      <c r="AT789" s="241" t="s">
        <v>534</v>
      </c>
      <c r="AU789" s="241" t="s">
        <v>82</v>
      </c>
      <c r="AY789" s="19" t="s">
        <v>202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9" t="s">
        <v>80</v>
      </c>
      <c r="BK789" s="242">
        <f>ROUND(I789*H789,2)</f>
        <v>0</v>
      </c>
      <c r="BL789" s="19" t="s">
        <v>317</v>
      </c>
      <c r="BM789" s="241" t="s">
        <v>6081</v>
      </c>
    </row>
    <row r="790" s="2" customFormat="1" ht="24.15" customHeight="1">
      <c r="A790" s="40"/>
      <c r="B790" s="41"/>
      <c r="C790" s="230" t="s">
        <v>1470</v>
      </c>
      <c r="D790" s="230" t="s">
        <v>204</v>
      </c>
      <c r="E790" s="231" t="s">
        <v>3433</v>
      </c>
      <c r="F790" s="232" t="s">
        <v>3434</v>
      </c>
      <c r="G790" s="233" t="s">
        <v>466</v>
      </c>
      <c r="H790" s="234">
        <v>40</v>
      </c>
      <c r="I790" s="235"/>
      <c r="J790" s="236">
        <f>ROUND(I790*H790,2)</f>
        <v>0</v>
      </c>
      <c r="K790" s="232" t="s">
        <v>208</v>
      </c>
      <c r="L790" s="46"/>
      <c r="M790" s="237" t="s">
        <v>1</v>
      </c>
      <c r="N790" s="238" t="s">
        <v>38</v>
      </c>
      <c r="O790" s="93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1" t="s">
        <v>317</v>
      </c>
      <c r="AT790" s="241" t="s">
        <v>204</v>
      </c>
      <c r="AU790" s="241" t="s">
        <v>82</v>
      </c>
      <c r="AY790" s="19" t="s">
        <v>202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9" t="s">
        <v>80</v>
      </c>
      <c r="BK790" s="242">
        <f>ROUND(I790*H790,2)</f>
        <v>0</v>
      </c>
      <c r="BL790" s="19" t="s">
        <v>317</v>
      </c>
      <c r="BM790" s="241" t="s">
        <v>6082</v>
      </c>
    </row>
    <row r="791" s="14" customFormat="1">
      <c r="A791" s="14"/>
      <c r="B791" s="254"/>
      <c r="C791" s="255"/>
      <c r="D791" s="245" t="s">
        <v>211</v>
      </c>
      <c r="E791" s="256" t="s">
        <v>1</v>
      </c>
      <c r="F791" s="257" t="s">
        <v>6083</v>
      </c>
      <c r="G791" s="255"/>
      <c r="H791" s="258">
        <v>40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211</v>
      </c>
      <c r="AU791" s="264" t="s">
        <v>82</v>
      </c>
      <c r="AV791" s="14" t="s">
        <v>82</v>
      </c>
      <c r="AW791" s="14" t="s">
        <v>30</v>
      </c>
      <c r="AX791" s="14" t="s">
        <v>73</v>
      </c>
      <c r="AY791" s="264" t="s">
        <v>202</v>
      </c>
    </row>
    <row r="792" s="15" customFormat="1">
      <c r="A792" s="15"/>
      <c r="B792" s="265"/>
      <c r="C792" s="266"/>
      <c r="D792" s="245" t="s">
        <v>211</v>
      </c>
      <c r="E792" s="267" t="s">
        <v>1</v>
      </c>
      <c r="F792" s="268" t="s">
        <v>222</v>
      </c>
      <c r="G792" s="266"/>
      <c r="H792" s="269">
        <v>40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211</v>
      </c>
      <c r="AU792" s="275" t="s">
        <v>82</v>
      </c>
      <c r="AV792" s="15" t="s">
        <v>209</v>
      </c>
      <c r="AW792" s="15" t="s">
        <v>30</v>
      </c>
      <c r="AX792" s="15" t="s">
        <v>80</v>
      </c>
      <c r="AY792" s="275" t="s">
        <v>202</v>
      </c>
    </row>
    <row r="793" s="2" customFormat="1" ht="24.15" customHeight="1">
      <c r="A793" s="40"/>
      <c r="B793" s="41"/>
      <c r="C793" s="287" t="s">
        <v>1474</v>
      </c>
      <c r="D793" s="287" t="s">
        <v>534</v>
      </c>
      <c r="E793" s="288" t="s">
        <v>3438</v>
      </c>
      <c r="F793" s="289" t="s">
        <v>3439</v>
      </c>
      <c r="G793" s="290" t="s">
        <v>466</v>
      </c>
      <c r="H793" s="291">
        <v>40</v>
      </c>
      <c r="I793" s="292"/>
      <c r="J793" s="293">
        <f>ROUND(I793*H793,2)</f>
        <v>0</v>
      </c>
      <c r="K793" s="289" t="s">
        <v>208</v>
      </c>
      <c r="L793" s="294"/>
      <c r="M793" s="295" t="s">
        <v>1</v>
      </c>
      <c r="N793" s="296" t="s">
        <v>38</v>
      </c>
      <c r="O793" s="93"/>
      <c r="P793" s="239">
        <f>O793*H793</f>
        <v>0</v>
      </c>
      <c r="Q793" s="239">
        <v>0.00020000000000000001</v>
      </c>
      <c r="R793" s="239">
        <f>Q793*H793</f>
        <v>0.0080000000000000002</v>
      </c>
      <c r="S793" s="239">
        <v>0</v>
      </c>
      <c r="T793" s="24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1" t="s">
        <v>442</v>
      </c>
      <c r="AT793" s="241" t="s">
        <v>534</v>
      </c>
      <c r="AU793" s="241" t="s">
        <v>82</v>
      </c>
      <c r="AY793" s="19" t="s">
        <v>202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9" t="s">
        <v>80</v>
      </c>
      <c r="BK793" s="242">
        <f>ROUND(I793*H793,2)</f>
        <v>0</v>
      </c>
      <c r="BL793" s="19" t="s">
        <v>317</v>
      </c>
      <c r="BM793" s="241" t="s">
        <v>6084</v>
      </c>
    </row>
    <row r="794" s="2" customFormat="1" ht="37.8" customHeight="1">
      <c r="A794" s="40"/>
      <c r="B794" s="41"/>
      <c r="C794" s="230" t="s">
        <v>1481</v>
      </c>
      <c r="D794" s="230" t="s">
        <v>204</v>
      </c>
      <c r="E794" s="231" t="s">
        <v>6085</v>
      </c>
      <c r="F794" s="232" t="s">
        <v>6086</v>
      </c>
      <c r="G794" s="233" t="s">
        <v>254</v>
      </c>
      <c r="H794" s="234">
        <v>168.26400000000001</v>
      </c>
      <c r="I794" s="235"/>
      <c r="J794" s="236">
        <f>ROUND(I794*H794,2)</f>
        <v>0</v>
      </c>
      <c r="K794" s="232" t="s">
        <v>208</v>
      </c>
      <c r="L794" s="46"/>
      <c r="M794" s="237" t="s">
        <v>1</v>
      </c>
      <c r="N794" s="238" t="s">
        <v>38</v>
      </c>
      <c r="O794" s="93"/>
      <c r="P794" s="239">
        <f>O794*H794</f>
        <v>0</v>
      </c>
      <c r="Q794" s="239">
        <v>6.9999999999999999E-06</v>
      </c>
      <c r="R794" s="239">
        <f>Q794*H794</f>
        <v>0.001177848</v>
      </c>
      <c r="S794" s="239">
        <v>0</v>
      </c>
      <c r="T794" s="240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1" t="s">
        <v>317</v>
      </c>
      <c r="AT794" s="241" t="s">
        <v>204</v>
      </c>
      <c r="AU794" s="241" t="s">
        <v>82</v>
      </c>
      <c r="AY794" s="19" t="s">
        <v>202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9" t="s">
        <v>80</v>
      </c>
      <c r="BK794" s="242">
        <f>ROUND(I794*H794,2)</f>
        <v>0</v>
      </c>
      <c r="BL794" s="19" t="s">
        <v>317</v>
      </c>
      <c r="BM794" s="241" t="s">
        <v>6087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5983</v>
      </c>
      <c r="G795" s="255"/>
      <c r="H795" s="258">
        <v>168.26400000000001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73</v>
      </c>
      <c r="AY795" s="264" t="s">
        <v>202</v>
      </c>
    </row>
    <row r="796" s="15" customFormat="1">
      <c r="A796" s="15"/>
      <c r="B796" s="265"/>
      <c r="C796" s="266"/>
      <c r="D796" s="245" t="s">
        <v>211</v>
      </c>
      <c r="E796" s="267" t="s">
        <v>1</v>
      </c>
      <c r="F796" s="268" t="s">
        <v>222</v>
      </c>
      <c r="G796" s="266"/>
      <c r="H796" s="269">
        <v>168.26400000000001</v>
      </c>
      <c r="I796" s="270"/>
      <c r="J796" s="266"/>
      <c r="K796" s="266"/>
      <c r="L796" s="271"/>
      <c r="M796" s="272"/>
      <c r="N796" s="273"/>
      <c r="O796" s="273"/>
      <c r="P796" s="273"/>
      <c r="Q796" s="273"/>
      <c r="R796" s="273"/>
      <c r="S796" s="273"/>
      <c r="T796" s="27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5" t="s">
        <v>211</v>
      </c>
      <c r="AU796" s="275" t="s">
        <v>82</v>
      </c>
      <c r="AV796" s="15" t="s">
        <v>209</v>
      </c>
      <c r="AW796" s="15" t="s">
        <v>30</v>
      </c>
      <c r="AX796" s="15" t="s">
        <v>80</v>
      </c>
      <c r="AY796" s="275" t="s">
        <v>202</v>
      </c>
    </row>
    <row r="797" s="2" customFormat="1" ht="37.8" customHeight="1">
      <c r="A797" s="40"/>
      <c r="B797" s="41"/>
      <c r="C797" s="287" t="s">
        <v>1489</v>
      </c>
      <c r="D797" s="287" t="s">
        <v>534</v>
      </c>
      <c r="E797" s="288" t="s">
        <v>6088</v>
      </c>
      <c r="F797" s="289" t="s">
        <v>6089</v>
      </c>
      <c r="G797" s="290" t="s">
        <v>254</v>
      </c>
      <c r="H797" s="291">
        <v>185.09</v>
      </c>
      <c r="I797" s="292"/>
      <c r="J797" s="293">
        <f>ROUND(I797*H797,2)</f>
        <v>0</v>
      </c>
      <c r="K797" s="289" t="s">
        <v>208</v>
      </c>
      <c r="L797" s="294"/>
      <c r="M797" s="295" t="s">
        <v>1</v>
      </c>
      <c r="N797" s="296" t="s">
        <v>38</v>
      </c>
      <c r="O797" s="93"/>
      <c r="P797" s="239">
        <f>O797*H797</f>
        <v>0</v>
      </c>
      <c r="Q797" s="239">
        <v>0.00013999999999999999</v>
      </c>
      <c r="R797" s="239">
        <f>Q797*H797</f>
        <v>0.025912599999999997</v>
      </c>
      <c r="S797" s="239">
        <v>0</v>
      </c>
      <c r="T797" s="24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1" t="s">
        <v>442</v>
      </c>
      <c r="AT797" s="241" t="s">
        <v>534</v>
      </c>
      <c r="AU797" s="241" t="s">
        <v>82</v>
      </c>
      <c r="AY797" s="19" t="s">
        <v>202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9" t="s">
        <v>80</v>
      </c>
      <c r="BK797" s="242">
        <f>ROUND(I797*H797,2)</f>
        <v>0</v>
      </c>
      <c r="BL797" s="19" t="s">
        <v>317</v>
      </c>
      <c r="BM797" s="241" t="s">
        <v>6090</v>
      </c>
    </row>
    <row r="798" s="14" customFormat="1">
      <c r="A798" s="14"/>
      <c r="B798" s="254"/>
      <c r="C798" s="255"/>
      <c r="D798" s="245" t="s">
        <v>211</v>
      </c>
      <c r="E798" s="256" t="s">
        <v>1</v>
      </c>
      <c r="F798" s="257" t="s">
        <v>6091</v>
      </c>
      <c r="G798" s="255"/>
      <c r="H798" s="258">
        <v>185.09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211</v>
      </c>
      <c r="AU798" s="264" t="s">
        <v>82</v>
      </c>
      <c r="AV798" s="14" t="s">
        <v>82</v>
      </c>
      <c r="AW798" s="14" t="s">
        <v>30</v>
      </c>
      <c r="AX798" s="14" t="s">
        <v>80</v>
      </c>
      <c r="AY798" s="264" t="s">
        <v>202</v>
      </c>
    </row>
    <row r="799" s="2" customFormat="1" ht="24.15" customHeight="1">
      <c r="A799" s="40"/>
      <c r="B799" s="41"/>
      <c r="C799" s="230" t="s">
        <v>1493</v>
      </c>
      <c r="D799" s="230" t="s">
        <v>204</v>
      </c>
      <c r="E799" s="231" t="s">
        <v>3448</v>
      </c>
      <c r="F799" s="232" t="s">
        <v>3449</v>
      </c>
      <c r="G799" s="233" t="s">
        <v>2365</v>
      </c>
      <c r="H799" s="301"/>
      <c r="I799" s="235"/>
      <c r="J799" s="236">
        <f>ROUND(I799*H799,2)</f>
        <v>0</v>
      </c>
      <c r="K799" s="232" t="s">
        <v>208</v>
      </c>
      <c r="L799" s="46"/>
      <c r="M799" s="237" t="s">
        <v>1</v>
      </c>
      <c r="N799" s="238" t="s">
        <v>38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1" t="s">
        <v>317</v>
      </c>
      <c r="AT799" s="241" t="s">
        <v>204</v>
      </c>
      <c r="AU799" s="241" t="s">
        <v>82</v>
      </c>
      <c r="AY799" s="19" t="s">
        <v>202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9" t="s">
        <v>80</v>
      </c>
      <c r="BK799" s="242">
        <f>ROUND(I799*H799,2)</f>
        <v>0</v>
      </c>
      <c r="BL799" s="19" t="s">
        <v>317</v>
      </c>
      <c r="BM799" s="241" t="s">
        <v>6092</v>
      </c>
    </row>
    <row r="800" s="12" customFormat="1" ht="22.8" customHeight="1">
      <c r="A800" s="12"/>
      <c r="B800" s="214"/>
      <c r="C800" s="215"/>
      <c r="D800" s="216" t="s">
        <v>72</v>
      </c>
      <c r="E800" s="228" t="s">
        <v>2230</v>
      </c>
      <c r="F800" s="228" t="s">
        <v>2231</v>
      </c>
      <c r="G800" s="215"/>
      <c r="H800" s="215"/>
      <c r="I800" s="218"/>
      <c r="J800" s="229">
        <f>BK800</f>
        <v>0</v>
      </c>
      <c r="K800" s="215"/>
      <c r="L800" s="220"/>
      <c r="M800" s="221"/>
      <c r="N800" s="222"/>
      <c r="O800" s="222"/>
      <c r="P800" s="223">
        <f>SUM(P801:P812)</f>
        <v>0</v>
      </c>
      <c r="Q800" s="222"/>
      <c r="R800" s="223">
        <f>SUM(R801:R812)</f>
        <v>0.042000000000000003</v>
      </c>
      <c r="S800" s="222"/>
      <c r="T800" s="224">
        <f>SUM(T801:T812)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25" t="s">
        <v>82</v>
      </c>
      <c r="AT800" s="226" t="s">
        <v>72</v>
      </c>
      <c r="AU800" s="226" t="s">
        <v>80</v>
      </c>
      <c r="AY800" s="225" t="s">
        <v>202</v>
      </c>
      <c r="BK800" s="227">
        <f>SUM(BK801:BK812)</f>
        <v>0</v>
      </c>
    </row>
    <row r="801" s="2" customFormat="1" ht="37.8" customHeight="1">
      <c r="A801" s="40"/>
      <c r="B801" s="41"/>
      <c r="C801" s="230" t="s">
        <v>1499</v>
      </c>
      <c r="D801" s="230" t="s">
        <v>204</v>
      </c>
      <c r="E801" s="231" t="s">
        <v>6093</v>
      </c>
      <c r="F801" s="232" t="s">
        <v>6094</v>
      </c>
      <c r="G801" s="233" t="s">
        <v>466</v>
      </c>
      <c r="H801" s="234">
        <v>1</v>
      </c>
      <c r="I801" s="235"/>
      <c r="J801" s="236">
        <f>ROUND(I801*H801,2)</f>
        <v>0</v>
      </c>
      <c r="K801" s="232" t="s">
        <v>2302</v>
      </c>
      <c r="L801" s="46"/>
      <c r="M801" s="237" t="s">
        <v>1</v>
      </c>
      <c r="N801" s="238" t="s">
        <v>38</v>
      </c>
      <c r="O801" s="93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1" t="s">
        <v>317</v>
      </c>
      <c r="AT801" s="241" t="s">
        <v>204</v>
      </c>
      <c r="AU801" s="241" t="s">
        <v>82</v>
      </c>
      <c r="AY801" s="19" t="s">
        <v>202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9" t="s">
        <v>80</v>
      </c>
      <c r="BK801" s="242">
        <f>ROUND(I801*H801,2)</f>
        <v>0</v>
      </c>
      <c r="BL801" s="19" t="s">
        <v>317</v>
      </c>
      <c r="BM801" s="241" t="s">
        <v>6095</v>
      </c>
    </row>
    <row r="802" s="2" customFormat="1" ht="33" customHeight="1">
      <c r="A802" s="40"/>
      <c r="B802" s="41"/>
      <c r="C802" s="230" t="s">
        <v>1503</v>
      </c>
      <c r="D802" s="230" t="s">
        <v>204</v>
      </c>
      <c r="E802" s="231" t="s">
        <v>6096</v>
      </c>
      <c r="F802" s="232" t="s">
        <v>6097</v>
      </c>
      <c r="G802" s="233" t="s">
        <v>466</v>
      </c>
      <c r="H802" s="234">
        <v>2</v>
      </c>
      <c r="I802" s="235"/>
      <c r="J802" s="236">
        <f>ROUND(I802*H802,2)</f>
        <v>0</v>
      </c>
      <c r="K802" s="232" t="s">
        <v>2302</v>
      </c>
      <c r="L802" s="46"/>
      <c r="M802" s="237" t="s">
        <v>1</v>
      </c>
      <c r="N802" s="238" t="s">
        <v>38</v>
      </c>
      <c r="O802" s="93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1" t="s">
        <v>317</v>
      </c>
      <c r="AT802" s="241" t="s">
        <v>204</v>
      </c>
      <c r="AU802" s="241" t="s">
        <v>82</v>
      </c>
      <c r="AY802" s="19" t="s">
        <v>202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9" t="s">
        <v>80</v>
      </c>
      <c r="BK802" s="242">
        <f>ROUND(I802*H802,2)</f>
        <v>0</v>
      </c>
      <c r="BL802" s="19" t="s">
        <v>317</v>
      </c>
      <c r="BM802" s="241" t="s">
        <v>6098</v>
      </c>
    </row>
    <row r="803" s="2" customFormat="1" ht="37.8" customHeight="1">
      <c r="A803" s="40"/>
      <c r="B803" s="41"/>
      <c r="C803" s="230" t="s">
        <v>1506</v>
      </c>
      <c r="D803" s="230" t="s">
        <v>204</v>
      </c>
      <c r="E803" s="231" t="s">
        <v>6099</v>
      </c>
      <c r="F803" s="232" t="s">
        <v>6100</v>
      </c>
      <c r="G803" s="233" t="s">
        <v>466</v>
      </c>
      <c r="H803" s="234">
        <v>3</v>
      </c>
      <c r="I803" s="235"/>
      <c r="J803" s="236">
        <f>ROUND(I803*H803,2)</f>
        <v>0</v>
      </c>
      <c r="K803" s="232" t="s">
        <v>2302</v>
      </c>
      <c r="L803" s="46"/>
      <c r="M803" s="237" t="s">
        <v>1</v>
      </c>
      <c r="N803" s="238" t="s">
        <v>38</v>
      </c>
      <c r="O803" s="93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1" t="s">
        <v>317</v>
      </c>
      <c r="AT803" s="241" t="s">
        <v>204</v>
      </c>
      <c r="AU803" s="241" t="s">
        <v>82</v>
      </c>
      <c r="AY803" s="19" t="s">
        <v>202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9" t="s">
        <v>80</v>
      </c>
      <c r="BK803" s="242">
        <f>ROUND(I803*H803,2)</f>
        <v>0</v>
      </c>
      <c r="BL803" s="19" t="s">
        <v>317</v>
      </c>
      <c r="BM803" s="241" t="s">
        <v>6101</v>
      </c>
    </row>
    <row r="804" s="2" customFormat="1" ht="33" customHeight="1">
      <c r="A804" s="40"/>
      <c r="B804" s="41"/>
      <c r="C804" s="230" t="s">
        <v>1513</v>
      </c>
      <c r="D804" s="230" t="s">
        <v>204</v>
      </c>
      <c r="E804" s="231" t="s">
        <v>6102</v>
      </c>
      <c r="F804" s="232" t="s">
        <v>6103</v>
      </c>
      <c r="G804" s="233" t="s">
        <v>466</v>
      </c>
      <c r="H804" s="234">
        <v>1</v>
      </c>
      <c r="I804" s="235"/>
      <c r="J804" s="236">
        <f>ROUND(I804*H804,2)</f>
        <v>0</v>
      </c>
      <c r="K804" s="232" t="s">
        <v>2302</v>
      </c>
      <c r="L804" s="46"/>
      <c r="M804" s="237" t="s">
        <v>1</v>
      </c>
      <c r="N804" s="238" t="s">
        <v>38</v>
      </c>
      <c r="O804" s="93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1" t="s">
        <v>317</v>
      </c>
      <c r="AT804" s="241" t="s">
        <v>204</v>
      </c>
      <c r="AU804" s="241" t="s">
        <v>82</v>
      </c>
      <c r="AY804" s="19" t="s">
        <v>202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9" t="s">
        <v>80</v>
      </c>
      <c r="BK804" s="242">
        <f>ROUND(I804*H804,2)</f>
        <v>0</v>
      </c>
      <c r="BL804" s="19" t="s">
        <v>317</v>
      </c>
      <c r="BM804" s="241" t="s">
        <v>6104</v>
      </c>
    </row>
    <row r="805" s="2" customFormat="1" ht="24.15" customHeight="1">
      <c r="A805" s="40"/>
      <c r="B805" s="41"/>
      <c r="C805" s="230" t="s">
        <v>1518</v>
      </c>
      <c r="D805" s="230" t="s">
        <v>204</v>
      </c>
      <c r="E805" s="231" t="s">
        <v>6105</v>
      </c>
      <c r="F805" s="232" t="s">
        <v>6106</v>
      </c>
      <c r="G805" s="233" t="s">
        <v>466</v>
      </c>
      <c r="H805" s="234">
        <v>1</v>
      </c>
      <c r="I805" s="235"/>
      <c r="J805" s="236">
        <f>ROUND(I805*H805,2)</f>
        <v>0</v>
      </c>
      <c r="K805" s="232" t="s">
        <v>208</v>
      </c>
      <c r="L805" s="46"/>
      <c r="M805" s="237" t="s">
        <v>1</v>
      </c>
      <c r="N805" s="238" t="s">
        <v>38</v>
      </c>
      <c r="O805" s="93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1" t="s">
        <v>317</v>
      </c>
      <c r="AT805" s="241" t="s">
        <v>204</v>
      </c>
      <c r="AU805" s="241" t="s">
        <v>82</v>
      </c>
      <c r="AY805" s="19" t="s">
        <v>202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9" t="s">
        <v>80</v>
      </c>
      <c r="BK805" s="242">
        <f>ROUND(I805*H805,2)</f>
        <v>0</v>
      </c>
      <c r="BL805" s="19" t="s">
        <v>317</v>
      </c>
      <c r="BM805" s="241" t="s">
        <v>6107</v>
      </c>
    </row>
    <row r="806" s="14" customFormat="1">
      <c r="A806" s="14"/>
      <c r="B806" s="254"/>
      <c r="C806" s="255"/>
      <c r="D806" s="245" t="s">
        <v>211</v>
      </c>
      <c r="E806" s="256" t="s">
        <v>1</v>
      </c>
      <c r="F806" s="257" t="s">
        <v>6108</v>
      </c>
      <c r="G806" s="255"/>
      <c r="H806" s="258">
        <v>1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211</v>
      </c>
      <c r="AU806" s="264" t="s">
        <v>82</v>
      </c>
      <c r="AV806" s="14" t="s">
        <v>82</v>
      </c>
      <c r="AW806" s="14" t="s">
        <v>30</v>
      </c>
      <c r="AX806" s="14" t="s">
        <v>73</v>
      </c>
      <c r="AY806" s="264" t="s">
        <v>202</v>
      </c>
    </row>
    <row r="807" s="15" customFormat="1">
      <c r="A807" s="15"/>
      <c r="B807" s="265"/>
      <c r="C807" s="266"/>
      <c r="D807" s="245" t="s">
        <v>211</v>
      </c>
      <c r="E807" s="267" t="s">
        <v>1</v>
      </c>
      <c r="F807" s="268" t="s">
        <v>222</v>
      </c>
      <c r="G807" s="266"/>
      <c r="H807" s="269">
        <v>1</v>
      </c>
      <c r="I807" s="270"/>
      <c r="J807" s="266"/>
      <c r="K807" s="266"/>
      <c r="L807" s="271"/>
      <c r="M807" s="272"/>
      <c r="N807" s="273"/>
      <c r="O807" s="273"/>
      <c r="P807" s="273"/>
      <c r="Q807" s="273"/>
      <c r="R807" s="273"/>
      <c r="S807" s="273"/>
      <c r="T807" s="27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5" t="s">
        <v>211</v>
      </c>
      <c r="AU807" s="275" t="s">
        <v>82</v>
      </c>
      <c r="AV807" s="15" t="s">
        <v>209</v>
      </c>
      <c r="AW807" s="15" t="s">
        <v>30</v>
      </c>
      <c r="AX807" s="15" t="s">
        <v>80</v>
      </c>
      <c r="AY807" s="275" t="s">
        <v>202</v>
      </c>
    </row>
    <row r="808" s="2" customFormat="1" ht="24.15" customHeight="1">
      <c r="A808" s="40"/>
      <c r="B808" s="41"/>
      <c r="C808" s="287" t="s">
        <v>1522</v>
      </c>
      <c r="D808" s="287" t="s">
        <v>534</v>
      </c>
      <c r="E808" s="288" t="s">
        <v>6109</v>
      </c>
      <c r="F808" s="289" t="s">
        <v>6110</v>
      </c>
      <c r="G808" s="290" t="s">
        <v>466</v>
      </c>
      <c r="H808" s="291">
        <v>1</v>
      </c>
      <c r="I808" s="292"/>
      <c r="J808" s="293">
        <f>ROUND(I808*H808,2)</f>
        <v>0</v>
      </c>
      <c r="K808" s="289" t="s">
        <v>208</v>
      </c>
      <c r="L808" s="294"/>
      <c r="M808" s="295" t="s">
        <v>1</v>
      </c>
      <c r="N808" s="296" t="s">
        <v>38</v>
      </c>
      <c r="O808" s="93"/>
      <c r="P808" s="239">
        <f>O808*H808</f>
        <v>0</v>
      </c>
      <c r="Q808" s="239">
        <v>0.042000000000000003</v>
      </c>
      <c r="R808" s="239">
        <f>Q808*H808</f>
        <v>0.042000000000000003</v>
      </c>
      <c r="S808" s="239">
        <v>0</v>
      </c>
      <c r="T808" s="240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1" t="s">
        <v>442</v>
      </c>
      <c r="AT808" s="241" t="s">
        <v>534</v>
      </c>
      <c r="AU808" s="241" t="s">
        <v>82</v>
      </c>
      <c r="AY808" s="19" t="s">
        <v>202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9" t="s">
        <v>80</v>
      </c>
      <c r="BK808" s="242">
        <f>ROUND(I808*H808,2)</f>
        <v>0</v>
      </c>
      <c r="BL808" s="19" t="s">
        <v>317</v>
      </c>
      <c r="BM808" s="241" t="s">
        <v>6111</v>
      </c>
    </row>
    <row r="809" s="13" customFormat="1">
      <c r="A809" s="13"/>
      <c r="B809" s="243"/>
      <c r="C809" s="244"/>
      <c r="D809" s="245" t="s">
        <v>211</v>
      </c>
      <c r="E809" s="246" t="s">
        <v>1</v>
      </c>
      <c r="F809" s="247" t="s">
        <v>6112</v>
      </c>
      <c r="G809" s="244"/>
      <c r="H809" s="246" t="s">
        <v>1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211</v>
      </c>
      <c r="AU809" s="253" t="s">
        <v>82</v>
      </c>
      <c r="AV809" s="13" t="s">
        <v>80</v>
      </c>
      <c r="AW809" s="13" t="s">
        <v>30</v>
      </c>
      <c r="AX809" s="13" t="s">
        <v>73</v>
      </c>
      <c r="AY809" s="253" t="s">
        <v>202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6113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80</v>
      </c>
      <c r="G811" s="255"/>
      <c r="H811" s="258">
        <v>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80</v>
      </c>
      <c r="AY811" s="264" t="s">
        <v>202</v>
      </c>
    </row>
    <row r="812" s="2" customFormat="1" ht="24.15" customHeight="1">
      <c r="A812" s="40"/>
      <c r="B812" s="41"/>
      <c r="C812" s="230" t="s">
        <v>1531</v>
      </c>
      <c r="D812" s="230" t="s">
        <v>204</v>
      </c>
      <c r="E812" s="231" t="s">
        <v>2363</v>
      </c>
      <c r="F812" s="232" t="s">
        <v>2364</v>
      </c>
      <c r="G812" s="233" t="s">
        <v>2365</v>
      </c>
      <c r="H812" s="301"/>
      <c r="I812" s="235"/>
      <c r="J812" s="236">
        <f>ROUND(I812*H812,2)</f>
        <v>0</v>
      </c>
      <c r="K812" s="232" t="s">
        <v>208</v>
      </c>
      <c r="L812" s="46"/>
      <c r="M812" s="237" t="s">
        <v>1</v>
      </c>
      <c r="N812" s="238" t="s">
        <v>38</v>
      </c>
      <c r="O812" s="93"/>
      <c r="P812" s="239">
        <f>O812*H812</f>
        <v>0</v>
      </c>
      <c r="Q812" s="239">
        <v>0</v>
      </c>
      <c r="R812" s="239">
        <f>Q812*H812</f>
        <v>0</v>
      </c>
      <c r="S812" s="239">
        <v>0</v>
      </c>
      <c r="T812" s="240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1" t="s">
        <v>317</v>
      </c>
      <c r="AT812" s="241" t="s">
        <v>204</v>
      </c>
      <c r="AU812" s="241" t="s">
        <v>82</v>
      </c>
      <c r="AY812" s="19" t="s">
        <v>202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9" t="s">
        <v>80</v>
      </c>
      <c r="BK812" s="242">
        <f>ROUND(I812*H812,2)</f>
        <v>0</v>
      </c>
      <c r="BL812" s="19" t="s">
        <v>317</v>
      </c>
      <c r="BM812" s="241" t="s">
        <v>6114</v>
      </c>
    </row>
    <row r="813" s="12" customFormat="1" ht="22.8" customHeight="1">
      <c r="A813" s="12"/>
      <c r="B813" s="214"/>
      <c r="C813" s="215"/>
      <c r="D813" s="216" t="s">
        <v>72</v>
      </c>
      <c r="E813" s="228" t="s">
        <v>2367</v>
      </c>
      <c r="F813" s="228" t="s">
        <v>2368</v>
      </c>
      <c r="G813" s="215"/>
      <c r="H813" s="215"/>
      <c r="I813" s="218"/>
      <c r="J813" s="229">
        <f>BK813</f>
        <v>0</v>
      </c>
      <c r="K813" s="215"/>
      <c r="L813" s="220"/>
      <c r="M813" s="221"/>
      <c r="N813" s="222"/>
      <c r="O813" s="222"/>
      <c r="P813" s="223">
        <f>SUM(P814:P849)</f>
        <v>0</v>
      </c>
      <c r="Q813" s="222"/>
      <c r="R813" s="223">
        <f>SUM(R814:R849)</f>
        <v>0.21542521402500003</v>
      </c>
      <c r="S813" s="222"/>
      <c r="T813" s="224">
        <f>SUM(T814:T849)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25" t="s">
        <v>82</v>
      </c>
      <c r="AT813" s="226" t="s">
        <v>72</v>
      </c>
      <c r="AU813" s="226" t="s">
        <v>80</v>
      </c>
      <c r="AY813" s="225" t="s">
        <v>202</v>
      </c>
      <c r="BK813" s="227">
        <f>SUM(BK814:BK849)</f>
        <v>0</v>
      </c>
    </row>
    <row r="814" s="2" customFormat="1" ht="24.15" customHeight="1">
      <c r="A814" s="40"/>
      <c r="B814" s="41"/>
      <c r="C814" s="230" t="s">
        <v>1534</v>
      </c>
      <c r="D814" s="230" t="s">
        <v>204</v>
      </c>
      <c r="E814" s="231" t="s">
        <v>6115</v>
      </c>
      <c r="F814" s="232" t="s">
        <v>6116</v>
      </c>
      <c r="G814" s="233" t="s">
        <v>353</v>
      </c>
      <c r="H814" s="234">
        <v>1</v>
      </c>
      <c r="I814" s="235"/>
      <c r="J814" s="236">
        <f>ROUND(I814*H814,2)</f>
        <v>0</v>
      </c>
      <c r="K814" s="232" t="s">
        <v>2481</v>
      </c>
      <c r="L814" s="46"/>
      <c r="M814" s="237" t="s">
        <v>1</v>
      </c>
      <c r="N814" s="238" t="s">
        <v>38</v>
      </c>
      <c r="O814" s="93"/>
      <c r="P814" s="239">
        <f>O814*H814</f>
        <v>0</v>
      </c>
      <c r="Q814" s="239">
        <v>1.0000000000000001E-05</v>
      </c>
      <c r="R814" s="239">
        <f>Q814*H814</f>
        <v>1.0000000000000001E-05</v>
      </c>
      <c r="S814" s="239">
        <v>0</v>
      </c>
      <c r="T814" s="240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1" t="s">
        <v>317</v>
      </c>
      <c r="AT814" s="241" t="s">
        <v>204</v>
      </c>
      <c r="AU814" s="241" t="s">
        <v>82</v>
      </c>
      <c r="AY814" s="19" t="s">
        <v>202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9" t="s">
        <v>80</v>
      </c>
      <c r="BK814" s="242">
        <f>ROUND(I814*H814,2)</f>
        <v>0</v>
      </c>
      <c r="BL814" s="19" t="s">
        <v>317</v>
      </c>
      <c r="BM814" s="241" t="s">
        <v>6117</v>
      </c>
    </row>
    <row r="815" s="14" customFormat="1">
      <c r="A815" s="14"/>
      <c r="B815" s="254"/>
      <c r="C815" s="255"/>
      <c r="D815" s="245" t="s">
        <v>211</v>
      </c>
      <c r="E815" s="256" t="s">
        <v>1</v>
      </c>
      <c r="F815" s="257" t="s">
        <v>6118</v>
      </c>
      <c r="G815" s="255"/>
      <c r="H815" s="258">
        <v>1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211</v>
      </c>
      <c r="AU815" s="264" t="s">
        <v>82</v>
      </c>
      <c r="AV815" s="14" t="s">
        <v>82</v>
      </c>
      <c r="AW815" s="14" t="s">
        <v>30</v>
      </c>
      <c r="AX815" s="14" t="s">
        <v>73</v>
      </c>
      <c r="AY815" s="264" t="s">
        <v>202</v>
      </c>
    </row>
    <row r="816" s="15" customFormat="1">
      <c r="A816" s="15"/>
      <c r="B816" s="265"/>
      <c r="C816" s="266"/>
      <c r="D816" s="245" t="s">
        <v>211</v>
      </c>
      <c r="E816" s="267" t="s">
        <v>1</v>
      </c>
      <c r="F816" s="268" t="s">
        <v>222</v>
      </c>
      <c r="G816" s="266"/>
      <c r="H816" s="269">
        <v>1</v>
      </c>
      <c r="I816" s="270"/>
      <c r="J816" s="266"/>
      <c r="K816" s="266"/>
      <c r="L816" s="271"/>
      <c r="M816" s="272"/>
      <c r="N816" s="273"/>
      <c r="O816" s="273"/>
      <c r="P816" s="273"/>
      <c r="Q816" s="273"/>
      <c r="R816" s="273"/>
      <c r="S816" s="273"/>
      <c r="T816" s="27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5" t="s">
        <v>211</v>
      </c>
      <c r="AU816" s="275" t="s">
        <v>82</v>
      </c>
      <c r="AV816" s="15" t="s">
        <v>209</v>
      </c>
      <c r="AW816" s="15" t="s">
        <v>30</v>
      </c>
      <c r="AX816" s="15" t="s">
        <v>80</v>
      </c>
      <c r="AY816" s="275" t="s">
        <v>202</v>
      </c>
    </row>
    <row r="817" s="2" customFormat="1" ht="16.5" customHeight="1">
      <c r="A817" s="40"/>
      <c r="B817" s="41"/>
      <c r="C817" s="230" t="s">
        <v>1536</v>
      </c>
      <c r="D817" s="230" t="s">
        <v>204</v>
      </c>
      <c r="E817" s="231" t="s">
        <v>6119</v>
      </c>
      <c r="F817" s="232" t="s">
        <v>6120</v>
      </c>
      <c r="G817" s="233" t="s">
        <v>254</v>
      </c>
      <c r="H817" s="234">
        <v>4.9199999999999999</v>
      </c>
      <c r="I817" s="235"/>
      <c r="J817" s="236">
        <f>ROUND(I817*H817,2)</f>
        <v>0</v>
      </c>
      <c r="K817" s="232" t="s">
        <v>208</v>
      </c>
      <c r="L817" s="46"/>
      <c r="M817" s="237" t="s">
        <v>1</v>
      </c>
      <c r="N817" s="238" t="s">
        <v>38</v>
      </c>
      <c r="O817" s="93"/>
      <c r="P817" s="239">
        <f>O817*H817</f>
        <v>0</v>
      </c>
      <c r="Q817" s="239">
        <v>9.3999999999999994E-05</v>
      </c>
      <c r="R817" s="239">
        <f>Q817*H817</f>
        <v>0.00046247999999999998</v>
      </c>
      <c r="S817" s="239">
        <v>0</v>
      </c>
      <c r="T817" s="240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1" t="s">
        <v>317</v>
      </c>
      <c r="AT817" s="241" t="s">
        <v>204</v>
      </c>
      <c r="AU817" s="241" t="s">
        <v>82</v>
      </c>
      <c r="AY817" s="19" t="s">
        <v>202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9" t="s">
        <v>80</v>
      </c>
      <c r="BK817" s="242">
        <f>ROUND(I817*H817,2)</f>
        <v>0</v>
      </c>
      <c r="BL817" s="19" t="s">
        <v>317</v>
      </c>
      <c r="BM817" s="241" t="s">
        <v>6121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6122</v>
      </c>
      <c r="G818" s="255"/>
      <c r="H818" s="258">
        <v>4.9199999999999999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73</v>
      </c>
      <c r="AY818" s="264" t="s">
        <v>202</v>
      </c>
    </row>
    <row r="819" s="15" customFormat="1">
      <c r="A819" s="15"/>
      <c r="B819" s="265"/>
      <c r="C819" s="266"/>
      <c r="D819" s="245" t="s">
        <v>211</v>
      </c>
      <c r="E819" s="267" t="s">
        <v>1</v>
      </c>
      <c r="F819" s="268" t="s">
        <v>222</v>
      </c>
      <c r="G819" s="266"/>
      <c r="H819" s="269">
        <v>4.9199999999999999</v>
      </c>
      <c r="I819" s="270"/>
      <c r="J819" s="266"/>
      <c r="K819" s="266"/>
      <c r="L819" s="271"/>
      <c r="M819" s="272"/>
      <c r="N819" s="273"/>
      <c r="O819" s="273"/>
      <c r="P819" s="273"/>
      <c r="Q819" s="273"/>
      <c r="R819" s="273"/>
      <c r="S819" s="273"/>
      <c r="T819" s="27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5" t="s">
        <v>211</v>
      </c>
      <c r="AU819" s="275" t="s">
        <v>82</v>
      </c>
      <c r="AV819" s="15" t="s">
        <v>209</v>
      </c>
      <c r="AW819" s="15" t="s">
        <v>30</v>
      </c>
      <c r="AX819" s="15" t="s">
        <v>80</v>
      </c>
      <c r="AY819" s="275" t="s">
        <v>202</v>
      </c>
    </row>
    <row r="820" s="2" customFormat="1" ht="16.5" customHeight="1">
      <c r="A820" s="40"/>
      <c r="B820" s="41"/>
      <c r="C820" s="287" t="s">
        <v>1545</v>
      </c>
      <c r="D820" s="287" t="s">
        <v>534</v>
      </c>
      <c r="E820" s="288" t="s">
        <v>6123</v>
      </c>
      <c r="F820" s="289" t="s">
        <v>6124</v>
      </c>
      <c r="G820" s="290" t="s">
        <v>254</v>
      </c>
      <c r="H820" s="291">
        <v>4.9199999999999999</v>
      </c>
      <c r="I820" s="292"/>
      <c r="J820" s="293">
        <f>ROUND(I820*H820,2)</f>
        <v>0</v>
      </c>
      <c r="K820" s="289" t="s">
        <v>208</v>
      </c>
      <c r="L820" s="294"/>
      <c r="M820" s="295" t="s">
        <v>1</v>
      </c>
      <c r="N820" s="296" t="s">
        <v>38</v>
      </c>
      <c r="O820" s="93"/>
      <c r="P820" s="239">
        <f>O820*H820</f>
        <v>0</v>
      </c>
      <c r="Q820" s="239">
        <v>0.01</v>
      </c>
      <c r="R820" s="239">
        <f>Q820*H820</f>
        <v>0.049200000000000001</v>
      </c>
      <c r="S820" s="239">
        <v>0</v>
      </c>
      <c r="T820" s="240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1" t="s">
        <v>442</v>
      </c>
      <c r="AT820" s="241" t="s">
        <v>534</v>
      </c>
      <c r="AU820" s="241" t="s">
        <v>82</v>
      </c>
      <c r="AY820" s="19" t="s">
        <v>202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9" t="s">
        <v>80</v>
      </c>
      <c r="BK820" s="242">
        <f>ROUND(I820*H820,2)</f>
        <v>0</v>
      </c>
      <c r="BL820" s="19" t="s">
        <v>317</v>
      </c>
      <c r="BM820" s="241" t="s">
        <v>6125</v>
      </c>
    </row>
    <row r="821" s="2" customFormat="1" ht="24.15" customHeight="1">
      <c r="A821" s="40"/>
      <c r="B821" s="41"/>
      <c r="C821" s="230" t="s">
        <v>1549</v>
      </c>
      <c r="D821" s="230" t="s">
        <v>204</v>
      </c>
      <c r="E821" s="231" t="s">
        <v>2411</v>
      </c>
      <c r="F821" s="232" t="s">
        <v>2412</v>
      </c>
      <c r="G821" s="233" t="s">
        <v>596</v>
      </c>
      <c r="H821" s="234">
        <v>57.560000000000002</v>
      </c>
      <c r="I821" s="235"/>
      <c r="J821" s="236">
        <f>ROUND(I821*H821,2)</f>
        <v>0</v>
      </c>
      <c r="K821" s="232" t="s">
        <v>208</v>
      </c>
      <c r="L821" s="46"/>
      <c r="M821" s="237" t="s">
        <v>1</v>
      </c>
      <c r="N821" s="238" t="s">
        <v>38</v>
      </c>
      <c r="O821" s="93"/>
      <c r="P821" s="239">
        <f>O821*H821</f>
        <v>0</v>
      </c>
      <c r="Q821" s="239">
        <v>5.8275E-05</v>
      </c>
      <c r="R821" s="239">
        <f>Q821*H821</f>
        <v>0.0033543090000000002</v>
      </c>
      <c r="S821" s="239">
        <v>0</v>
      </c>
      <c r="T821" s="240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1" t="s">
        <v>317</v>
      </c>
      <c r="AT821" s="241" t="s">
        <v>204</v>
      </c>
      <c r="AU821" s="241" t="s">
        <v>82</v>
      </c>
      <c r="AY821" s="19" t="s">
        <v>202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9" t="s">
        <v>80</v>
      </c>
      <c r="BK821" s="242">
        <f>ROUND(I821*H821,2)</f>
        <v>0</v>
      </c>
      <c r="BL821" s="19" t="s">
        <v>317</v>
      </c>
      <c r="BM821" s="241" t="s">
        <v>6126</v>
      </c>
    </row>
    <row r="822" s="13" customFormat="1">
      <c r="A822" s="13"/>
      <c r="B822" s="243"/>
      <c r="C822" s="244"/>
      <c r="D822" s="245" t="s">
        <v>211</v>
      </c>
      <c r="E822" s="246" t="s">
        <v>1</v>
      </c>
      <c r="F822" s="247" t="s">
        <v>6127</v>
      </c>
      <c r="G822" s="244"/>
      <c r="H822" s="246" t="s">
        <v>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211</v>
      </c>
      <c r="AU822" s="253" t="s">
        <v>82</v>
      </c>
      <c r="AV822" s="13" t="s">
        <v>80</v>
      </c>
      <c r="AW822" s="13" t="s">
        <v>30</v>
      </c>
      <c r="AX822" s="13" t="s">
        <v>73</v>
      </c>
      <c r="AY822" s="253" t="s">
        <v>202</v>
      </c>
    </row>
    <row r="823" s="13" customFormat="1">
      <c r="A823" s="13"/>
      <c r="B823" s="243"/>
      <c r="C823" s="244"/>
      <c r="D823" s="245" t="s">
        <v>211</v>
      </c>
      <c r="E823" s="246" t="s">
        <v>1</v>
      </c>
      <c r="F823" s="247" t="s">
        <v>6128</v>
      </c>
      <c r="G823" s="244"/>
      <c r="H823" s="246" t="s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211</v>
      </c>
      <c r="AU823" s="253" t="s">
        <v>82</v>
      </c>
      <c r="AV823" s="13" t="s">
        <v>80</v>
      </c>
      <c r="AW823" s="13" t="s">
        <v>30</v>
      </c>
      <c r="AX823" s="13" t="s">
        <v>73</v>
      </c>
      <c r="AY823" s="253" t="s">
        <v>202</v>
      </c>
    </row>
    <row r="824" s="14" customFormat="1">
      <c r="A824" s="14"/>
      <c r="B824" s="254"/>
      <c r="C824" s="255"/>
      <c r="D824" s="245" t="s">
        <v>211</v>
      </c>
      <c r="E824" s="256" t="s">
        <v>1</v>
      </c>
      <c r="F824" s="257" t="s">
        <v>6129</v>
      </c>
      <c r="G824" s="255"/>
      <c r="H824" s="258">
        <v>57.560000000000002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4" t="s">
        <v>211</v>
      </c>
      <c r="AU824" s="264" t="s">
        <v>82</v>
      </c>
      <c r="AV824" s="14" t="s">
        <v>82</v>
      </c>
      <c r="AW824" s="14" t="s">
        <v>30</v>
      </c>
      <c r="AX824" s="14" t="s">
        <v>73</v>
      </c>
      <c r="AY824" s="264" t="s">
        <v>202</v>
      </c>
    </row>
    <row r="825" s="15" customFormat="1">
      <c r="A825" s="15"/>
      <c r="B825" s="265"/>
      <c r="C825" s="266"/>
      <c r="D825" s="245" t="s">
        <v>211</v>
      </c>
      <c r="E825" s="267" t="s">
        <v>1</v>
      </c>
      <c r="F825" s="268" t="s">
        <v>222</v>
      </c>
      <c r="G825" s="266"/>
      <c r="H825" s="269">
        <v>57.560000000000002</v>
      </c>
      <c r="I825" s="270"/>
      <c r="J825" s="266"/>
      <c r="K825" s="266"/>
      <c r="L825" s="271"/>
      <c r="M825" s="272"/>
      <c r="N825" s="273"/>
      <c r="O825" s="273"/>
      <c r="P825" s="273"/>
      <c r="Q825" s="273"/>
      <c r="R825" s="273"/>
      <c r="S825" s="273"/>
      <c r="T825" s="27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5" t="s">
        <v>211</v>
      </c>
      <c r="AU825" s="275" t="s">
        <v>82</v>
      </c>
      <c r="AV825" s="15" t="s">
        <v>209</v>
      </c>
      <c r="AW825" s="15" t="s">
        <v>30</v>
      </c>
      <c r="AX825" s="15" t="s">
        <v>80</v>
      </c>
      <c r="AY825" s="275" t="s">
        <v>202</v>
      </c>
    </row>
    <row r="826" s="2" customFormat="1" ht="21.75" customHeight="1">
      <c r="A826" s="40"/>
      <c r="B826" s="41"/>
      <c r="C826" s="287" t="s">
        <v>1555</v>
      </c>
      <c r="D826" s="287" t="s">
        <v>534</v>
      </c>
      <c r="E826" s="288" t="s">
        <v>3478</v>
      </c>
      <c r="F826" s="289" t="s">
        <v>3479</v>
      </c>
      <c r="G826" s="290" t="s">
        <v>297</v>
      </c>
      <c r="H826" s="291">
        <v>0.067000000000000004</v>
      </c>
      <c r="I826" s="292"/>
      <c r="J826" s="293">
        <f>ROUND(I826*H826,2)</f>
        <v>0</v>
      </c>
      <c r="K826" s="289" t="s">
        <v>208</v>
      </c>
      <c r="L826" s="294"/>
      <c r="M826" s="295" t="s">
        <v>1</v>
      </c>
      <c r="N826" s="296" t="s">
        <v>38</v>
      </c>
      <c r="O826" s="93"/>
      <c r="P826" s="239">
        <f>O826*H826</f>
        <v>0</v>
      </c>
      <c r="Q826" s="239">
        <v>1</v>
      </c>
      <c r="R826" s="239">
        <f>Q826*H826</f>
        <v>0.067000000000000004</v>
      </c>
      <c r="S826" s="239">
        <v>0</v>
      </c>
      <c r="T826" s="24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1" t="s">
        <v>442</v>
      </c>
      <c r="AT826" s="241" t="s">
        <v>534</v>
      </c>
      <c r="AU826" s="241" t="s">
        <v>82</v>
      </c>
      <c r="AY826" s="19" t="s">
        <v>202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9" t="s">
        <v>80</v>
      </c>
      <c r="BK826" s="242">
        <f>ROUND(I826*H826,2)</f>
        <v>0</v>
      </c>
      <c r="BL826" s="19" t="s">
        <v>317</v>
      </c>
      <c r="BM826" s="241" t="s">
        <v>6130</v>
      </c>
    </row>
    <row r="827" s="2" customFormat="1">
      <c r="A827" s="40"/>
      <c r="B827" s="41"/>
      <c r="C827" s="42"/>
      <c r="D827" s="245" t="s">
        <v>586</v>
      </c>
      <c r="E827" s="42"/>
      <c r="F827" s="297" t="s">
        <v>3481</v>
      </c>
      <c r="G827" s="42"/>
      <c r="H827" s="42"/>
      <c r="I827" s="298"/>
      <c r="J827" s="42"/>
      <c r="K827" s="42"/>
      <c r="L827" s="46"/>
      <c r="M827" s="299"/>
      <c r="N827" s="300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586</v>
      </c>
      <c r="AU827" s="19" t="s">
        <v>82</v>
      </c>
    </row>
    <row r="828" s="13" customFormat="1">
      <c r="A828" s="13"/>
      <c r="B828" s="243"/>
      <c r="C828" s="244"/>
      <c r="D828" s="245" t="s">
        <v>211</v>
      </c>
      <c r="E828" s="246" t="s">
        <v>1</v>
      </c>
      <c r="F828" s="247" t="s">
        <v>6127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211</v>
      </c>
      <c r="AU828" s="253" t="s">
        <v>82</v>
      </c>
      <c r="AV828" s="13" t="s">
        <v>80</v>
      </c>
      <c r="AW828" s="13" t="s">
        <v>30</v>
      </c>
      <c r="AX828" s="13" t="s">
        <v>73</v>
      </c>
      <c r="AY828" s="253" t="s">
        <v>202</v>
      </c>
    </row>
    <row r="829" s="13" customFormat="1">
      <c r="A829" s="13"/>
      <c r="B829" s="243"/>
      <c r="C829" s="244"/>
      <c r="D829" s="245" t="s">
        <v>211</v>
      </c>
      <c r="E829" s="246" t="s">
        <v>1</v>
      </c>
      <c r="F829" s="247" t="s">
        <v>6128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211</v>
      </c>
      <c r="AU829" s="253" t="s">
        <v>82</v>
      </c>
      <c r="AV829" s="13" t="s">
        <v>80</v>
      </c>
      <c r="AW829" s="13" t="s">
        <v>30</v>
      </c>
      <c r="AX829" s="13" t="s">
        <v>73</v>
      </c>
      <c r="AY829" s="253" t="s">
        <v>202</v>
      </c>
    </row>
    <row r="830" s="14" customFormat="1">
      <c r="A830" s="14"/>
      <c r="B830" s="254"/>
      <c r="C830" s="255"/>
      <c r="D830" s="245" t="s">
        <v>211</v>
      </c>
      <c r="E830" s="256" t="s">
        <v>1</v>
      </c>
      <c r="F830" s="257" t="s">
        <v>6131</v>
      </c>
      <c r="G830" s="255"/>
      <c r="H830" s="258">
        <v>0.058000000000000003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211</v>
      </c>
      <c r="AU830" s="264" t="s">
        <v>82</v>
      </c>
      <c r="AV830" s="14" t="s">
        <v>82</v>
      </c>
      <c r="AW830" s="14" t="s">
        <v>30</v>
      </c>
      <c r="AX830" s="14" t="s">
        <v>73</v>
      </c>
      <c r="AY830" s="264" t="s">
        <v>202</v>
      </c>
    </row>
    <row r="831" s="15" customFormat="1">
      <c r="A831" s="15"/>
      <c r="B831" s="265"/>
      <c r="C831" s="266"/>
      <c r="D831" s="245" t="s">
        <v>211</v>
      </c>
      <c r="E831" s="267" t="s">
        <v>1</v>
      </c>
      <c r="F831" s="268" t="s">
        <v>222</v>
      </c>
      <c r="G831" s="266"/>
      <c r="H831" s="269">
        <v>0.058000000000000003</v>
      </c>
      <c r="I831" s="270"/>
      <c r="J831" s="266"/>
      <c r="K831" s="266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211</v>
      </c>
      <c r="AU831" s="275" t="s">
        <v>82</v>
      </c>
      <c r="AV831" s="15" t="s">
        <v>209</v>
      </c>
      <c r="AW831" s="15" t="s">
        <v>30</v>
      </c>
      <c r="AX831" s="15" t="s">
        <v>73</v>
      </c>
      <c r="AY831" s="275" t="s">
        <v>202</v>
      </c>
    </row>
    <row r="832" s="14" customFormat="1">
      <c r="A832" s="14"/>
      <c r="B832" s="254"/>
      <c r="C832" s="255"/>
      <c r="D832" s="245" t="s">
        <v>211</v>
      </c>
      <c r="E832" s="256" t="s">
        <v>1</v>
      </c>
      <c r="F832" s="257" t="s">
        <v>6132</v>
      </c>
      <c r="G832" s="255"/>
      <c r="H832" s="258">
        <v>0.067000000000000004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4" t="s">
        <v>211</v>
      </c>
      <c r="AU832" s="264" t="s">
        <v>82</v>
      </c>
      <c r="AV832" s="14" t="s">
        <v>82</v>
      </c>
      <c r="AW832" s="14" t="s">
        <v>30</v>
      </c>
      <c r="AX832" s="14" t="s">
        <v>80</v>
      </c>
      <c r="AY832" s="264" t="s">
        <v>202</v>
      </c>
    </row>
    <row r="833" s="2" customFormat="1" ht="24.15" customHeight="1">
      <c r="A833" s="40"/>
      <c r="B833" s="41"/>
      <c r="C833" s="230" t="s">
        <v>1559</v>
      </c>
      <c r="D833" s="230" t="s">
        <v>204</v>
      </c>
      <c r="E833" s="231" t="s">
        <v>3487</v>
      </c>
      <c r="F833" s="232" t="s">
        <v>3488</v>
      </c>
      <c r="G833" s="233" t="s">
        <v>596</v>
      </c>
      <c r="H833" s="234">
        <v>85.802000000000007</v>
      </c>
      <c r="I833" s="235"/>
      <c r="J833" s="236">
        <f>ROUND(I833*H833,2)</f>
        <v>0</v>
      </c>
      <c r="K833" s="232" t="s">
        <v>208</v>
      </c>
      <c r="L833" s="46"/>
      <c r="M833" s="237" t="s">
        <v>1</v>
      </c>
      <c r="N833" s="238" t="s">
        <v>38</v>
      </c>
      <c r="O833" s="93"/>
      <c r="P833" s="239">
        <f>O833*H833</f>
        <v>0</v>
      </c>
      <c r="Q833" s="239">
        <v>5.1262499999999999E-05</v>
      </c>
      <c r="R833" s="239">
        <f>Q833*H833</f>
        <v>0.0043984250250000004</v>
      </c>
      <c r="S833" s="239">
        <v>0</v>
      </c>
      <c r="T833" s="240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1" t="s">
        <v>209</v>
      </c>
      <c r="AT833" s="241" t="s">
        <v>204</v>
      </c>
      <c r="AU833" s="241" t="s">
        <v>82</v>
      </c>
      <c r="AY833" s="19" t="s">
        <v>202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9" t="s">
        <v>80</v>
      </c>
      <c r="BK833" s="242">
        <f>ROUND(I833*H833,2)</f>
        <v>0</v>
      </c>
      <c r="BL833" s="19" t="s">
        <v>209</v>
      </c>
      <c r="BM833" s="241" t="s">
        <v>6133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6134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4" customFormat="1">
      <c r="A835" s="14"/>
      <c r="B835" s="254"/>
      <c r="C835" s="255"/>
      <c r="D835" s="245" t="s">
        <v>211</v>
      </c>
      <c r="E835" s="256" t="s">
        <v>1</v>
      </c>
      <c r="F835" s="257" t="s">
        <v>6135</v>
      </c>
      <c r="G835" s="255"/>
      <c r="H835" s="258">
        <v>44.802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4" t="s">
        <v>211</v>
      </c>
      <c r="AU835" s="264" t="s">
        <v>82</v>
      </c>
      <c r="AV835" s="14" t="s">
        <v>82</v>
      </c>
      <c r="AW835" s="14" t="s">
        <v>30</v>
      </c>
      <c r="AX835" s="14" t="s">
        <v>73</v>
      </c>
      <c r="AY835" s="264" t="s">
        <v>202</v>
      </c>
    </row>
    <row r="836" s="13" customFormat="1">
      <c r="A836" s="13"/>
      <c r="B836" s="243"/>
      <c r="C836" s="244"/>
      <c r="D836" s="245" t="s">
        <v>211</v>
      </c>
      <c r="E836" s="246" t="s">
        <v>1</v>
      </c>
      <c r="F836" s="247" t="s">
        <v>6136</v>
      </c>
      <c r="G836" s="244"/>
      <c r="H836" s="246" t="s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211</v>
      </c>
      <c r="AU836" s="253" t="s">
        <v>82</v>
      </c>
      <c r="AV836" s="13" t="s">
        <v>80</v>
      </c>
      <c r="AW836" s="13" t="s">
        <v>30</v>
      </c>
      <c r="AX836" s="13" t="s">
        <v>73</v>
      </c>
      <c r="AY836" s="253" t="s">
        <v>202</v>
      </c>
    </row>
    <row r="837" s="14" customFormat="1">
      <c r="A837" s="14"/>
      <c r="B837" s="254"/>
      <c r="C837" s="255"/>
      <c r="D837" s="245" t="s">
        <v>211</v>
      </c>
      <c r="E837" s="256" t="s">
        <v>1</v>
      </c>
      <c r="F837" s="257" t="s">
        <v>6137</v>
      </c>
      <c r="G837" s="255"/>
      <c r="H837" s="258">
        <v>41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211</v>
      </c>
      <c r="AU837" s="264" t="s">
        <v>82</v>
      </c>
      <c r="AV837" s="14" t="s">
        <v>82</v>
      </c>
      <c r="AW837" s="14" t="s">
        <v>30</v>
      </c>
      <c r="AX837" s="14" t="s">
        <v>73</v>
      </c>
      <c r="AY837" s="264" t="s">
        <v>202</v>
      </c>
    </row>
    <row r="838" s="15" customFormat="1">
      <c r="A838" s="15"/>
      <c r="B838" s="265"/>
      <c r="C838" s="266"/>
      <c r="D838" s="245" t="s">
        <v>211</v>
      </c>
      <c r="E838" s="267" t="s">
        <v>1</v>
      </c>
      <c r="F838" s="268" t="s">
        <v>222</v>
      </c>
      <c r="G838" s="266"/>
      <c r="H838" s="269">
        <v>85.801999999999992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211</v>
      </c>
      <c r="AU838" s="275" t="s">
        <v>82</v>
      </c>
      <c r="AV838" s="15" t="s">
        <v>209</v>
      </c>
      <c r="AW838" s="15" t="s">
        <v>30</v>
      </c>
      <c r="AX838" s="15" t="s">
        <v>80</v>
      </c>
      <c r="AY838" s="275" t="s">
        <v>202</v>
      </c>
    </row>
    <row r="839" s="2" customFormat="1" ht="24.15" customHeight="1">
      <c r="A839" s="40"/>
      <c r="B839" s="41"/>
      <c r="C839" s="287" t="s">
        <v>1563</v>
      </c>
      <c r="D839" s="287" t="s">
        <v>534</v>
      </c>
      <c r="E839" s="288" t="s">
        <v>6138</v>
      </c>
      <c r="F839" s="289" t="s">
        <v>6139</v>
      </c>
      <c r="G839" s="290" t="s">
        <v>297</v>
      </c>
      <c r="H839" s="291">
        <v>0.050000000000000003</v>
      </c>
      <c r="I839" s="292"/>
      <c r="J839" s="293">
        <f>ROUND(I839*H839,2)</f>
        <v>0</v>
      </c>
      <c r="K839" s="289" t="s">
        <v>208</v>
      </c>
      <c r="L839" s="294"/>
      <c r="M839" s="295" t="s">
        <v>1</v>
      </c>
      <c r="N839" s="296" t="s">
        <v>38</v>
      </c>
      <c r="O839" s="93"/>
      <c r="P839" s="239">
        <f>O839*H839</f>
        <v>0</v>
      </c>
      <c r="Q839" s="239">
        <v>1</v>
      </c>
      <c r="R839" s="239">
        <f>Q839*H839</f>
        <v>0.050000000000000003</v>
      </c>
      <c r="S839" s="239">
        <v>0</v>
      </c>
      <c r="T839" s="24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1" t="s">
        <v>270</v>
      </c>
      <c r="AT839" s="241" t="s">
        <v>534</v>
      </c>
      <c r="AU839" s="241" t="s">
        <v>82</v>
      </c>
      <c r="AY839" s="19" t="s">
        <v>202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9" t="s">
        <v>80</v>
      </c>
      <c r="BK839" s="242">
        <f>ROUND(I839*H839,2)</f>
        <v>0</v>
      </c>
      <c r="BL839" s="19" t="s">
        <v>209</v>
      </c>
      <c r="BM839" s="241" t="s">
        <v>6140</v>
      </c>
    </row>
    <row r="840" s="2" customFormat="1">
      <c r="A840" s="40"/>
      <c r="B840" s="41"/>
      <c r="C840" s="42"/>
      <c r="D840" s="245" t="s">
        <v>586</v>
      </c>
      <c r="E840" s="42"/>
      <c r="F840" s="297" t="s">
        <v>6141</v>
      </c>
      <c r="G840" s="42"/>
      <c r="H840" s="42"/>
      <c r="I840" s="298"/>
      <c r="J840" s="42"/>
      <c r="K840" s="42"/>
      <c r="L840" s="46"/>
      <c r="M840" s="299"/>
      <c r="N840" s="300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586</v>
      </c>
      <c r="AU840" s="19" t="s">
        <v>82</v>
      </c>
    </row>
    <row r="841" s="14" customFormat="1">
      <c r="A841" s="14"/>
      <c r="B841" s="254"/>
      <c r="C841" s="255"/>
      <c r="D841" s="245" t="s">
        <v>211</v>
      </c>
      <c r="E841" s="256" t="s">
        <v>1</v>
      </c>
      <c r="F841" s="257" t="s">
        <v>6142</v>
      </c>
      <c r="G841" s="255"/>
      <c r="H841" s="258">
        <v>0.044999999999999998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211</v>
      </c>
      <c r="AU841" s="264" t="s">
        <v>82</v>
      </c>
      <c r="AV841" s="14" t="s">
        <v>82</v>
      </c>
      <c r="AW841" s="14" t="s">
        <v>30</v>
      </c>
      <c r="AX841" s="14" t="s">
        <v>73</v>
      </c>
      <c r="AY841" s="264" t="s">
        <v>202</v>
      </c>
    </row>
    <row r="842" s="15" customFormat="1">
      <c r="A842" s="15"/>
      <c r="B842" s="265"/>
      <c r="C842" s="266"/>
      <c r="D842" s="245" t="s">
        <v>211</v>
      </c>
      <c r="E842" s="267" t="s">
        <v>1</v>
      </c>
      <c r="F842" s="268" t="s">
        <v>222</v>
      </c>
      <c r="G842" s="266"/>
      <c r="H842" s="269">
        <v>0.044999999999999998</v>
      </c>
      <c r="I842" s="270"/>
      <c r="J842" s="266"/>
      <c r="K842" s="266"/>
      <c r="L842" s="271"/>
      <c r="M842" s="272"/>
      <c r="N842" s="273"/>
      <c r="O842" s="273"/>
      <c r="P842" s="273"/>
      <c r="Q842" s="273"/>
      <c r="R842" s="273"/>
      <c r="S842" s="273"/>
      <c r="T842" s="27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5" t="s">
        <v>211</v>
      </c>
      <c r="AU842" s="275" t="s">
        <v>82</v>
      </c>
      <c r="AV842" s="15" t="s">
        <v>209</v>
      </c>
      <c r="AW842" s="15" t="s">
        <v>30</v>
      </c>
      <c r="AX842" s="15" t="s">
        <v>73</v>
      </c>
      <c r="AY842" s="275" t="s">
        <v>202</v>
      </c>
    </row>
    <row r="843" s="13" customFormat="1">
      <c r="A843" s="13"/>
      <c r="B843" s="243"/>
      <c r="C843" s="244"/>
      <c r="D843" s="245" t="s">
        <v>211</v>
      </c>
      <c r="E843" s="246" t="s">
        <v>1</v>
      </c>
      <c r="F843" s="247" t="s">
        <v>6134</v>
      </c>
      <c r="G843" s="244"/>
      <c r="H843" s="246" t="s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211</v>
      </c>
      <c r="AU843" s="253" t="s">
        <v>82</v>
      </c>
      <c r="AV843" s="13" t="s">
        <v>80</v>
      </c>
      <c r="AW843" s="13" t="s">
        <v>30</v>
      </c>
      <c r="AX843" s="13" t="s">
        <v>73</v>
      </c>
      <c r="AY843" s="253" t="s">
        <v>202</v>
      </c>
    </row>
    <row r="844" s="14" customFormat="1">
      <c r="A844" s="14"/>
      <c r="B844" s="254"/>
      <c r="C844" s="255"/>
      <c r="D844" s="245" t="s">
        <v>211</v>
      </c>
      <c r="E844" s="256" t="s">
        <v>1</v>
      </c>
      <c r="F844" s="257" t="s">
        <v>6143</v>
      </c>
      <c r="G844" s="255"/>
      <c r="H844" s="258">
        <v>0.050000000000000003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211</v>
      </c>
      <c r="AU844" s="264" t="s">
        <v>82</v>
      </c>
      <c r="AV844" s="14" t="s">
        <v>82</v>
      </c>
      <c r="AW844" s="14" t="s">
        <v>30</v>
      </c>
      <c r="AX844" s="14" t="s">
        <v>80</v>
      </c>
      <c r="AY844" s="264" t="s">
        <v>202</v>
      </c>
    </row>
    <row r="845" s="2" customFormat="1" ht="37.8" customHeight="1">
      <c r="A845" s="40"/>
      <c r="B845" s="41"/>
      <c r="C845" s="287" t="s">
        <v>1568</v>
      </c>
      <c r="D845" s="287" t="s">
        <v>534</v>
      </c>
      <c r="E845" s="288" t="s">
        <v>6144</v>
      </c>
      <c r="F845" s="289" t="s">
        <v>6145</v>
      </c>
      <c r="G845" s="290" t="s">
        <v>297</v>
      </c>
      <c r="H845" s="291">
        <v>0.041000000000000002</v>
      </c>
      <c r="I845" s="292"/>
      <c r="J845" s="293">
        <f>ROUND(I845*H845,2)</f>
        <v>0</v>
      </c>
      <c r="K845" s="289" t="s">
        <v>1</v>
      </c>
      <c r="L845" s="294"/>
      <c r="M845" s="295" t="s">
        <v>1</v>
      </c>
      <c r="N845" s="296" t="s">
        <v>38</v>
      </c>
      <c r="O845" s="93"/>
      <c r="P845" s="239">
        <f>O845*H845</f>
        <v>0</v>
      </c>
      <c r="Q845" s="239">
        <v>1</v>
      </c>
      <c r="R845" s="239">
        <f>Q845*H845</f>
        <v>0.041000000000000002</v>
      </c>
      <c r="S845" s="239">
        <v>0</v>
      </c>
      <c r="T845" s="24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1" t="s">
        <v>442</v>
      </c>
      <c r="AT845" s="241" t="s">
        <v>534</v>
      </c>
      <c r="AU845" s="241" t="s">
        <v>82</v>
      </c>
      <c r="AY845" s="19" t="s">
        <v>202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9" t="s">
        <v>80</v>
      </c>
      <c r="BK845" s="242">
        <f>ROUND(I845*H845,2)</f>
        <v>0</v>
      </c>
      <c r="BL845" s="19" t="s">
        <v>317</v>
      </c>
      <c r="BM845" s="241" t="s">
        <v>6146</v>
      </c>
    </row>
    <row r="846" s="2" customFormat="1">
      <c r="A846" s="40"/>
      <c r="B846" s="41"/>
      <c r="C846" s="42"/>
      <c r="D846" s="245" t="s">
        <v>586</v>
      </c>
      <c r="E846" s="42"/>
      <c r="F846" s="297" t="s">
        <v>6147</v>
      </c>
      <c r="G846" s="42"/>
      <c r="H846" s="42"/>
      <c r="I846" s="298"/>
      <c r="J846" s="42"/>
      <c r="K846" s="42"/>
      <c r="L846" s="46"/>
      <c r="M846" s="299"/>
      <c r="N846" s="300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586</v>
      </c>
      <c r="AU846" s="19" t="s">
        <v>82</v>
      </c>
    </row>
    <row r="847" s="13" customFormat="1">
      <c r="A847" s="13"/>
      <c r="B847" s="243"/>
      <c r="C847" s="244"/>
      <c r="D847" s="245" t="s">
        <v>211</v>
      </c>
      <c r="E847" s="246" t="s">
        <v>1</v>
      </c>
      <c r="F847" s="247" t="s">
        <v>6148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211</v>
      </c>
      <c r="AU847" s="253" t="s">
        <v>82</v>
      </c>
      <c r="AV847" s="13" t="s">
        <v>80</v>
      </c>
      <c r="AW847" s="13" t="s">
        <v>30</v>
      </c>
      <c r="AX847" s="13" t="s">
        <v>73</v>
      </c>
      <c r="AY847" s="253" t="s">
        <v>202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6149</v>
      </c>
      <c r="G848" s="255"/>
      <c r="H848" s="258">
        <v>0.041000000000000002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80</v>
      </c>
      <c r="AY848" s="264" t="s">
        <v>202</v>
      </c>
    </row>
    <row r="849" s="2" customFormat="1" ht="24.15" customHeight="1">
      <c r="A849" s="40"/>
      <c r="B849" s="41"/>
      <c r="C849" s="230" t="s">
        <v>1570</v>
      </c>
      <c r="D849" s="230" t="s">
        <v>204</v>
      </c>
      <c r="E849" s="231" t="s">
        <v>2505</v>
      </c>
      <c r="F849" s="232" t="s">
        <v>2506</v>
      </c>
      <c r="G849" s="233" t="s">
        <v>2365</v>
      </c>
      <c r="H849" s="301"/>
      <c r="I849" s="235"/>
      <c r="J849" s="236">
        <f>ROUND(I849*H849,2)</f>
        <v>0</v>
      </c>
      <c r="K849" s="232" t="s">
        <v>208</v>
      </c>
      <c r="L849" s="46"/>
      <c r="M849" s="237" t="s">
        <v>1</v>
      </c>
      <c r="N849" s="238" t="s">
        <v>38</v>
      </c>
      <c r="O849" s="93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1" t="s">
        <v>317</v>
      </c>
      <c r="AT849" s="241" t="s">
        <v>204</v>
      </c>
      <c r="AU849" s="241" t="s">
        <v>82</v>
      </c>
      <c r="AY849" s="19" t="s">
        <v>202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9" t="s">
        <v>80</v>
      </c>
      <c r="BK849" s="242">
        <f>ROUND(I849*H849,2)</f>
        <v>0</v>
      </c>
      <c r="BL849" s="19" t="s">
        <v>317</v>
      </c>
      <c r="BM849" s="241" t="s">
        <v>6150</v>
      </c>
    </row>
    <row r="850" s="12" customFormat="1" ht="22.8" customHeight="1">
      <c r="A850" s="12"/>
      <c r="B850" s="214"/>
      <c r="C850" s="215"/>
      <c r="D850" s="216" t="s">
        <v>72</v>
      </c>
      <c r="E850" s="228" t="s">
        <v>2508</v>
      </c>
      <c r="F850" s="228" t="s">
        <v>2509</v>
      </c>
      <c r="G850" s="215"/>
      <c r="H850" s="215"/>
      <c r="I850" s="218"/>
      <c r="J850" s="229">
        <f>BK850</f>
        <v>0</v>
      </c>
      <c r="K850" s="215"/>
      <c r="L850" s="220"/>
      <c r="M850" s="221"/>
      <c r="N850" s="222"/>
      <c r="O850" s="222"/>
      <c r="P850" s="223">
        <f>SUM(P851:P884)</f>
        <v>0</v>
      </c>
      <c r="Q850" s="222"/>
      <c r="R850" s="223">
        <f>SUM(R851:R884)</f>
        <v>1.4485755000000002</v>
      </c>
      <c r="S850" s="222"/>
      <c r="T850" s="224">
        <f>SUM(T851:T884)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25" t="s">
        <v>82</v>
      </c>
      <c r="AT850" s="226" t="s">
        <v>72</v>
      </c>
      <c r="AU850" s="226" t="s">
        <v>80</v>
      </c>
      <c r="AY850" s="225" t="s">
        <v>202</v>
      </c>
      <c r="BK850" s="227">
        <f>SUM(BK851:BK884)</f>
        <v>0</v>
      </c>
    </row>
    <row r="851" s="2" customFormat="1" ht="16.5" customHeight="1">
      <c r="A851" s="40"/>
      <c r="B851" s="41"/>
      <c r="C851" s="230" t="s">
        <v>1575</v>
      </c>
      <c r="D851" s="230" t="s">
        <v>204</v>
      </c>
      <c r="E851" s="231" t="s">
        <v>3505</v>
      </c>
      <c r="F851" s="232" t="s">
        <v>3506</v>
      </c>
      <c r="G851" s="233" t="s">
        <v>254</v>
      </c>
      <c r="H851" s="234">
        <v>40.450000000000003</v>
      </c>
      <c r="I851" s="235"/>
      <c r="J851" s="236">
        <f>ROUND(I851*H851,2)</f>
        <v>0</v>
      </c>
      <c r="K851" s="232" t="s">
        <v>208</v>
      </c>
      <c r="L851" s="46"/>
      <c r="M851" s="237" t="s">
        <v>1</v>
      </c>
      <c r="N851" s="238" t="s">
        <v>38</v>
      </c>
      <c r="O851" s="93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1" t="s">
        <v>317</v>
      </c>
      <c r="AT851" s="241" t="s">
        <v>204</v>
      </c>
      <c r="AU851" s="241" t="s">
        <v>82</v>
      </c>
      <c r="AY851" s="19" t="s">
        <v>202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9" t="s">
        <v>80</v>
      </c>
      <c r="BK851" s="242">
        <f>ROUND(I851*H851,2)</f>
        <v>0</v>
      </c>
      <c r="BL851" s="19" t="s">
        <v>317</v>
      </c>
      <c r="BM851" s="241" t="s">
        <v>6151</v>
      </c>
    </row>
    <row r="852" s="2" customFormat="1" ht="16.5" customHeight="1">
      <c r="A852" s="40"/>
      <c r="B852" s="41"/>
      <c r="C852" s="230" t="s">
        <v>1577</v>
      </c>
      <c r="D852" s="230" t="s">
        <v>204</v>
      </c>
      <c r="E852" s="231" t="s">
        <v>2525</v>
      </c>
      <c r="F852" s="232" t="s">
        <v>2526</v>
      </c>
      <c r="G852" s="233" t="s">
        <v>254</v>
      </c>
      <c r="H852" s="234">
        <v>40.450000000000003</v>
      </c>
      <c r="I852" s="235"/>
      <c r="J852" s="236">
        <f>ROUND(I852*H852,2)</f>
        <v>0</v>
      </c>
      <c r="K852" s="232" t="s">
        <v>208</v>
      </c>
      <c r="L852" s="46"/>
      <c r="M852" s="237" t="s">
        <v>1</v>
      </c>
      <c r="N852" s="238" t="s">
        <v>38</v>
      </c>
      <c r="O852" s="93"/>
      <c r="P852" s="239">
        <f>O852*H852</f>
        <v>0</v>
      </c>
      <c r="Q852" s="239">
        <v>0.00029999999999999997</v>
      </c>
      <c r="R852" s="239">
        <f>Q852*H852</f>
        <v>0.012135</v>
      </c>
      <c r="S852" s="239">
        <v>0</v>
      </c>
      <c r="T852" s="24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1" t="s">
        <v>317</v>
      </c>
      <c r="AT852" s="241" t="s">
        <v>204</v>
      </c>
      <c r="AU852" s="241" t="s">
        <v>82</v>
      </c>
      <c r="AY852" s="19" t="s">
        <v>202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9" t="s">
        <v>80</v>
      </c>
      <c r="BK852" s="242">
        <f>ROUND(I852*H852,2)</f>
        <v>0</v>
      </c>
      <c r="BL852" s="19" t="s">
        <v>317</v>
      </c>
      <c r="BM852" s="241" t="s">
        <v>6152</v>
      </c>
    </row>
    <row r="853" s="13" customFormat="1">
      <c r="A853" s="13"/>
      <c r="B853" s="243"/>
      <c r="C853" s="244"/>
      <c r="D853" s="245" t="s">
        <v>211</v>
      </c>
      <c r="E853" s="246" t="s">
        <v>1</v>
      </c>
      <c r="F853" s="247" t="s">
        <v>5698</v>
      </c>
      <c r="G853" s="244"/>
      <c r="H853" s="246" t="s">
        <v>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211</v>
      </c>
      <c r="AU853" s="253" t="s">
        <v>82</v>
      </c>
      <c r="AV853" s="13" t="s">
        <v>80</v>
      </c>
      <c r="AW853" s="13" t="s">
        <v>30</v>
      </c>
      <c r="AX853" s="13" t="s">
        <v>73</v>
      </c>
      <c r="AY853" s="253" t="s">
        <v>202</v>
      </c>
    </row>
    <row r="854" s="14" customFormat="1">
      <c r="A854" s="14"/>
      <c r="B854" s="254"/>
      <c r="C854" s="255"/>
      <c r="D854" s="245" t="s">
        <v>211</v>
      </c>
      <c r="E854" s="256" t="s">
        <v>1</v>
      </c>
      <c r="F854" s="257" t="s">
        <v>5699</v>
      </c>
      <c r="G854" s="255"/>
      <c r="H854" s="258">
        <v>12.19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211</v>
      </c>
      <c r="AU854" s="264" t="s">
        <v>82</v>
      </c>
      <c r="AV854" s="14" t="s">
        <v>82</v>
      </c>
      <c r="AW854" s="14" t="s">
        <v>30</v>
      </c>
      <c r="AX854" s="14" t="s">
        <v>73</v>
      </c>
      <c r="AY854" s="264" t="s">
        <v>202</v>
      </c>
    </row>
    <row r="855" s="14" customFormat="1">
      <c r="A855" s="14"/>
      <c r="B855" s="254"/>
      <c r="C855" s="255"/>
      <c r="D855" s="245" t="s">
        <v>211</v>
      </c>
      <c r="E855" s="256" t="s">
        <v>1</v>
      </c>
      <c r="F855" s="257" t="s">
        <v>5700</v>
      </c>
      <c r="G855" s="255"/>
      <c r="H855" s="258">
        <v>6.1200000000000001</v>
      </c>
      <c r="I855" s="259"/>
      <c r="J855" s="255"/>
      <c r="K855" s="255"/>
      <c r="L855" s="260"/>
      <c r="M855" s="261"/>
      <c r="N855" s="262"/>
      <c r="O855" s="262"/>
      <c r="P855" s="262"/>
      <c r="Q855" s="262"/>
      <c r="R855" s="262"/>
      <c r="S855" s="262"/>
      <c r="T855" s="26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4" t="s">
        <v>211</v>
      </c>
      <c r="AU855" s="264" t="s">
        <v>82</v>
      </c>
      <c r="AV855" s="14" t="s">
        <v>82</v>
      </c>
      <c r="AW855" s="14" t="s">
        <v>30</v>
      </c>
      <c r="AX855" s="14" t="s">
        <v>73</v>
      </c>
      <c r="AY855" s="264" t="s">
        <v>202</v>
      </c>
    </row>
    <row r="856" s="14" customFormat="1">
      <c r="A856" s="14"/>
      <c r="B856" s="254"/>
      <c r="C856" s="255"/>
      <c r="D856" s="245" t="s">
        <v>211</v>
      </c>
      <c r="E856" s="256" t="s">
        <v>1</v>
      </c>
      <c r="F856" s="257" t="s">
        <v>5701</v>
      </c>
      <c r="G856" s="255"/>
      <c r="H856" s="258">
        <v>6.1200000000000001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211</v>
      </c>
      <c r="AU856" s="264" t="s">
        <v>82</v>
      </c>
      <c r="AV856" s="14" t="s">
        <v>82</v>
      </c>
      <c r="AW856" s="14" t="s">
        <v>30</v>
      </c>
      <c r="AX856" s="14" t="s">
        <v>73</v>
      </c>
      <c r="AY856" s="264" t="s">
        <v>202</v>
      </c>
    </row>
    <row r="857" s="14" customFormat="1">
      <c r="A857" s="14"/>
      <c r="B857" s="254"/>
      <c r="C857" s="255"/>
      <c r="D857" s="245" t="s">
        <v>211</v>
      </c>
      <c r="E857" s="256" t="s">
        <v>1</v>
      </c>
      <c r="F857" s="257" t="s">
        <v>5702</v>
      </c>
      <c r="G857" s="255"/>
      <c r="H857" s="258">
        <v>6.1200000000000001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4" t="s">
        <v>211</v>
      </c>
      <c r="AU857" s="264" t="s">
        <v>82</v>
      </c>
      <c r="AV857" s="14" t="s">
        <v>82</v>
      </c>
      <c r="AW857" s="14" t="s">
        <v>30</v>
      </c>
      <c r="AX857" s="14" t="s">
        <v>73</v>
      </c>
      <c r="AY857" s="264" t="s">
        <v>202</v>
      </c>
    </row>
    <row r="858" s="14" customFormat="1">
      <c r="A858" s="14"/>
      <c r="B858" s="254"/>
      <c r="C858" s="255"/>
      <c r="D858" s="245" t="s">
        <v>211</v>
      </c>
      <c r="E858" s="256" t="s">
        <v>1</v>
      </c>
      <c r="F858" s="257" t="s">
        <v>5703</v>
      </c>
      <c r="G858" s="255"/>
      <c r="H858" s="258">
        <v>9.9000000000000004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4" t="s">
        <v>211</v>
      </c>
      <c r="AU858" s="264" t="s">
        <v>82</v>
      </c>
      <c r="AV858" s="14" t="s">
        <v>82</v>
      </c>
      <c r="AW858" s="14" t="s">
        <v>30</v>
      </c>
      <c r="AX858" s="14" t="s">
        <v>73</v>
      </c>
      <c r="AY858" s="264" t="s">
        <v>202</v>
      </c>
    </row>
    <row r="859" s="15" customFormat="1">
      <c r="A859" s="15"/>
      <c r="B859" s="265"/>
      <c r="C859" s="266"/>
      <c r="D859" s="245" t="s">
        <v>211</v>
      </c>
      <c r="E859" s="267" t="s">
        <v>1</v>
      </c>
      <c r="F859" s="268" t="s">
        <v>222</v>
      </c>
      <c r="G859" s="266"/>
      <c r="H859" s="269">
        <v>40.450000000000003</v>
      </c>
      <c r="I859" s="270"/>
      <c r="J859" s="266"/>
      <c r="K859" s="266"/>
      <c r="L859" s="271"/>
      <c r="M859" s="272"/>
      <c r="N859" s="273"/>
      <c r="O859" s="273"/>
      <c r="P859" s="273"/>
      <c r="Q859" s="273"/>
      <c r="R859" s="273"/>
      <c r="S859" s="273"/>
      <c r="T859" s="27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5" t="s">
        <v>211</v>
      </c>
      <c r="AU859" s="275" t="s">
        <v>82</v>
      </c>
      <c r="AV859" s="15" t="s">
        <v>209</v>
      </c>
      <c r="AW859" s="15" t="s">
        <v>30</v>
      </c>
      <c r="AX859" s="15" t="s">
        <v>80</v>
      </c>
      <c r="AY859" s="275" t="s">
        <v>202</v>
      </c>
    </row>
    <row r="860" s="2" customFormat="1" ht="21.75" customHeight="1">
      <c r="A860" s="40"/>
      <c r="B860" s="41"/>
      <c r="C860" s="230" t="s">
        <v>1581</v>
      </c>
      <c r="D860" s="230" t="s">
        <v>204</v>
      </c>
      <c r="E860" s="231" t="s">
        <v>3509</v>
      </c>
      <c r="F860" s="232" t="s">
        <v>3510</v>
      </c>
      <c r="G860" s="233" t="s">
        <v>254</v>
      </c>
      <c r="H860" s="234">
        <v>40.450000000000003</v>
      </c>
      <c r="I860" s="235"/>
      <c r="J860" s="236">
        <f>ROUND(I860*H860,2)</f>
        <v>0</v>
      </c>
      <c r="K860" s="232" t="s">
        <v>208</v>
      </c>
      <c r="L860" s="46"/>
      <c r="M860" s="237" t="s">
        <v>1</v>
      </c>
      <c r="N860" s="238" t="s">
        <v>38</v>
      </c>
      <c r="O860" s="93"/>
      <c r="P860" s="239">
        <f>O860*H860</f>
        <v>0</v>
      </c>
      <c r="Q860" s="239">
        <v>0.0044999999999999997</v>
      </c>
      <c r="R860" s="239">
        <f>Q860*H860</f>
        <v>0.18202499999999999</v>
      </c>
      <c r="S860" s="239">
        <v>0</v>
      </c>
      <c r="T860" s="24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41" t="s">
        <v>317</v>
      </c>
      <c r="AT860" s="241" t="s">
        <v>204</v>
      </c>
      <c r="AU860" s="241" t="s">
        <v>82</v>
      </c>
      <c r="AY860" s="19" t="s">
        <v>202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9" t="s">
        <v>80</v>
      </c>
      <c r="BK860" s="242">
        <f>ROUND(I860*H860,2)</f>
        <v>0</v>
      </c>
      <c r="BL860" s="19" t="s">
        <v>317</v>
      </c>
      <c r="BM860" s="241" t="s">
        <v>6153</v>
      </c>
    </row>
    <row r="861" s="14" customFormat="1">
      <c r="A861" s="14"/>
      <c r="B861" s="254"/>
      <c r="C861" s="255"/>
      <c r="D861" s="245" t="s">
        <v>211</v>
      </c>
      <c r="E861" s="256" t="s">
        <v>1</v>
      </c>
      <c r="F861" s="257" t="s">
        <v>6154</v>
      </c>
      <c r="G861" s="255"/>
      <c r="H861" s="258">
        <v>40.450000000000003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4" t="s">
        <v>211</v>
      </c>
      <c r="AU861" s="264" t="s">
        <v>82</v>
      </c>
      <c r="AV861" s="14" t="s">
        <v>82</v>
      </c>
      <c r="AW861" s="14" t="s">
        <v>30</v>
      </c>
      <c r="AX861" s="14" t="s">
        <v>73</v>
      </c>
      <c r="AY861" s="264" t="s">
        <v>202</v>
      </c>
    </row>
    <row r="862" s="15" customFormat="1">
      <c r="A862" s="15"/>
      <c r="B862" s="265"/>
      <c r="C862" s="266"/>
      <c r="D862" s="245" t="s">
        <v>211</v>
      </c>
      <c r="E862" s="267" t="s">
        <v>1</v>
      </c>
      <c r="F862" s="268" t="s">
        <v>222</v>
      </c>
      <c r="G862" s="266"/>
      <c r="H862" s="269">
        <v>40.450000000000003</v>
      </c>
      <c r="I862" s="270"/>
      <c r="J862" s="266"/>
      <c r="K862" s="266"/>
      <c r="L862" s="271"/>
      <c r="M862" s="272"/>
      <c r="N862" s="273"/>
      <c r="O862" s="273"/>
      <c r="P862" s="273"/>
      <c r="Q862" s="273"/>
      <c r="R862" s="273"/>
      <c r="S862" s="273"/>
      <c r="T862" s="274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5" t="s">
        <v>211</v>
      </c>
      <c r="AU862" s="275" t="s">
        <v>82</v>
      </c>
      <c r="AV862" s="15" t="s">
        <v>209</v>
      </c>
      <c r="AW862" s="15" t="s">
        <v>30</v>
      </c>
      <c r="AX862" s="15" t="s">
        <v>80</v>
      </c>
      <c r="AY862" s="275" t="s">
        <v>202</v>
      </c>
    </row>
    <row r="863" s="2" customFormat="1" ht="37.8" customHeight="1">
      <c r="A863" s="40"/>
      <c r="B863" s="41"/>
      <c r="C863" s="230" t="s">
        <v>1583</v>
      </c>
      <c r="D863" s="230" t="s">
        <v>204</v>
      </c>
      <c r="E863" s="231" t="s">
        <v>3523</v>
      </c>
      <c r="F863" s="232" t="s">
        <v>3524</v>
      </c>
      <c r="G863" s="233" t="s">
        <v>254</v>
      </c>
      <c r="H863" s="234">
        <v>40.450000000000003</v>
      </c>
      <c r="I863" s="235"/>
      <c r="J863" s="236">
        <f>ROUND(I863*H863,2)</f>
        <v>0</v>
      </c>
      <c r="K863" s="232" t="s">
        <v>208</v>
      </c>
      <c r="L863" s="46"/>
      <c r="M863" s="237" t="s">
        <v>1</v>
      </c>
      <c r="N863" s="238" t="s">
        <v>38</v>
      </c>
      <c r="O863" s="93"/>
      <c r="P863" s="239">
        <f>O863*H863</f>
        <v>0</v>
      </c>
      <c r="Q863" s="239">
        <v>0.0068900000000000003</v>
      </c>
      <c r="R863" s="239">
        <f>Q863*H863</f>
        <v>0.27870050000000002</v>
      </c>
      <c r="S863" s="239">
        <v>0</v>
      </c>
      <c r="T863" s="24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1" t="s">
        <v>317</v>
      </c>
      <c r="AT863" s="241" t="s">
        <v>204</v>
      </c>
      <c r="AU863" s="241" t="s">
        <v>82</v>
      </c>
      <c r="AY863" s="19" t="s">
        <v>202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9" t="s">
        <v>80</v>
      </c>
      <c r="BK863" s="242">
        <f>ROUND(I863*H863,2)</f>
        <v>0</v>
      </c>
      <c r="BL863" s="19" t="s">
        <v>317</v>
      </c>
      <c r="BM863" s="241" t="s">
        <v>6155</v>
      </c>
    </row>
    <row r="864" s="13" customFormat="1">
      <c r="A864" s="13"/>
      <c r="B864" s="243"/>
      <c r="C864" s="244"/>
      <c r="D864" s="245" t="s">
        <v>211</v>
      </c>
      <c r="E864" s="246" t="s">
        <v>1</v>
      </c>
      <c r="F864" s="247" t="s">
        <v>5698</v>
      </c>
      <c r="G864" s="244"/>
      <c r="H864" s="246" t="s">
        <v>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3" t="s">
        <v>211</v>
      </c>
      <c r="AU864" s="253" t="s">
        <v>82</v>
      </c>
      <c r="AV864" s="13" t="s">
        <v>80</v>
      </c>
      <c r="AW864" s="13" t="s">
        <v>30</v>
      </c>
      <c r="AX864" s="13" t="s">
        <v>73</v>
      </c>
      <c r="AY864" s="253" t="s">
        <v>202</v>
      </c>
    </row>
    <row r="865" s="14" customFormat="1">
      <c r="A865" s="14"/>
      <c r="B865" s="254"/>
      <c r="C865" s="255"/>
      <c r="D865" s="245" t="s">
        <v>211</v>
      </c>
      <c r="E865" s="256" t="s">
        <v>1</v>
      </c>
      <c r="F865" s="257" t="s">
        <v>5699</v>
      </c>
      <c r="G865" s="255"/>
      <c r="H865" s="258">
        <v>12.19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4" t="s">
        <v>211</v>
      </c>
      <c r="AU865" s="264" t="s">
        <v>82</v>
      </c>
      <c r="AV865" s="14" t="s">
        <v>82</v>
      </c>
      <c r="AW865" s="14" t="s">
        <v>30</v>
      </c>
      <c r="AX865" s="14" t="s">
        <v>73</v>
      </c>
      <c r="AY865" s="264" t="s">
        <v>202</v>
      </c>
    </row>
    <row r="866" s="14" customFormat="1">
      <c r="A866" s="14"/>
      <c r="B866" s="254"/>
      <c r="C866" s="255"/>
      <c r="D866" s="245" t="s">
        <v>211</v>
      </c>
      <c r="E866" s="256" t="s">
        <v>1</v>
      </c>
      <c r="F866" s="257" t="s">
        <v>5700</v>
      </c>
      <c r="G866" s="255"/>
      <c r="H866" s="258">
        <v>6.1200000000000001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4" t="s">
        <v>211</v>
      </c>
      <c r="AU866" s="264" t="s">
        <v>82</v>
      </c>
      <c r="AV866" s="14" t="s">
        <v>82</v>
      </c>
      <c r="AW866" s="14" t="s">
        <v>30</v>
      </c>
      <c r="AX866" s="14" t="s">
        <v>73</v>
      </c>
      <c r="AY866" s="264" t="s">
        <v>202</v>
      </c>
    </row>
    <row r="867" s="14" customFormat="1">
      <c r="A867" s="14"/>
      <c r="B867" s="254"/>
      <c r="C867" s="255"/>
      <c r="D867" s="245" t="s">
        <v>211</v>
      </c>
      <c r="E867" s="256" t="s">
        <v>1</v>
      </c>
      <c r="F867" s="257" t="s">
        <v>5701</v>
      </c>
      <c r="G867" s="255"/>
      <c r="H867" s="258">
        <v>6.1200000000000001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4" t="s">
        <v>211</v>
      </c>
      <c r="AU867" s="264" t="s">
        <v>82</v>
      </c>
      <c r="AV867" s="14" t="s">
        <v>82</v>
      </c>
      <c r="AW867" s="14" t="s">
        <v>30</v>
      </c>
      <c r="AX867" s="14" t="s">
        <v>73</v>
      </c>
      <c r="AY867" s="264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5702</v>
      </c>
      <c r="G868" s="255"/>
      <c r="H868" s="258">
        <v>6.1200000000000001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73</v>
      </c>
      <c r="AY868" s="264" t="s">
        <v>202</v>
      </c>
    </row>
    <row r="869" s="14" customFormat="1">
      <c r="A869" s="14"/>
      <c r="B869" s="254"/>
      <c r="C869" s="255"/>
      <c r="D869" s="245" t="s">
        <v>211</v>
      </c>
      <c r="E869" s="256" t="s">
        <v>1</v>
      </c>
      <c r="F869" s="257" t="s">
        <v>5703</v>
      </c>
      <c r="G869" s="255"/>
      <c r="H869" s="258">
        <v>9.9000000000000004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4" t="s">
        <v>211</v>
      </c>
      <c r="AU869" s="264" t="s">
        <v>82</v>
      </c>
      <c r="AV869" s="14" t="s">
        <v>82</v>
      </c>
      <c r="AW869" s="14" t="s">
        <v>30</v>
      </c>
      <c r="AX869" s="14" t="s">
        <v>73</v>
      </c>
      <c r="AY869" s="264" t="s">
        <v>202</v>
      </c>
    </row>
    <row r="870" s="15" customFormat="1">
      <c r="A870" s="15"/>
      <c r="B870" s="265"/>
      <c r="C870" s="266"/>
      <c r="D870" s="245" t="s">
        <v>211</v>
      </c>
      <c r="E870" s="267" t="s">
        <v>1</v>
      </c>
      <c r="F870" s="268" t="s">
        <v>222</v>
      </c>
      <c r="G870" s="266"/>
      <c r="H870" s="269">
        <v>40.450000000000003</v>
      </c>
      <c r="I870" s="270"/>
      <c r="J870" s="266"/>
      <c r="K870" s="266"/>
      <c r="L870" s="271"/>
      <c r="M870" s="272"/>
      <c r="N870" s="273"/>
      <c r="O870" s="273"/>
      <c r="P870" s="273"/>
      <c r="Q870" s="273"/>
      <c r="R870" s="273"/>
      <c r="S870" s="273"/>
      <c r="T870" s="274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5" t="s">
        <v>211</v>
      </c>
      <c r="AU870" s="275" t="s">
        <v>82</v>
      </c>
      <c r="AV870" s="15" t="s">
        <v>209</v>
      </c>
      <c r="AW870" s="15" t="s">
        <v>30</v>
      </c>
      <c r="AX870" s="15" t="s">
        <v>80</v>
      </c>
      <c r="AY870" s="275" t="s">
        <v>202</v>
      </c>
    </row>
    <row r="871" s="2" customFormat="1" ht="37.8" customHeight="1">
      <c r="A871" s="40"/>
      <c r="B871" s="41"/>
      <c r="C871" s="287" t="s">
        <v>1588</v>
      </c>
      <c r="D871" s="287" t="s">
        <v>534</v>
      </c>
      <c r="E871" s="288" t="s">
        <v>6156</v>
      </c>
      <c r="F871" s="289" t="s">
        <v>3527</v>
      </c>
      <c r="G871" s="290" t="s">
        <v>254</v>
      </c>
      <c r="H871" s="291">
        <v>46.518000000000001</v>
      </c>
      <c r="I871" s="292"/>
      <c r="J871" s="293">
        <f>ROUND(I871*H871,2)</f>
        <v>0</v>
      </c>
      <c r="K871" s="289" t="s">
        <v>1</v>
      </c>
      <c r="L871" s="294"/>
      <c r="M871" s="295" t="s">
        <v>1</v>
      </c>
      <c r="N871" s="296" t="s">
        <v>38</v>
      </c>
      <c r="O871" s="93"/>
      <c r="P871" s="239">
        <f>O871*H871</f>
        <v>0</v>
      </c>
      <c r="Q871" s="239">
        <v>0.019199999999999998</v>
      </c>
      <c r="R871" s="239">
        <f>Q871*H871</f>
        <v>0.89314559999999998</v>
      </c>
      <c r="S871" s="239">
        <v>0</v>
      </c>
      <c r="T871" s="24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1" t="s">
        <v>442</v>
      </c>
      <c r="AT871" s="241" t="s">
        <v>534</v>
      </c>
      <c r="AU871" s="241" t="s">
        <v>82</v>
      </c>
      <c r="AY871" s="19" t="s">
        <v>202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9" t="s">
        <v>80</v>
      </c>
      <c r="BK871" s="242">
        <f>ROUND(I871*H871,2)</f>
        <v>0</v>
      </c>
      <c r="BL871" s="19" t="s">
        <v>317</v>
      </c>
      <c r="BM871" s="241" t="s">
        <v>6157</v>
      </c>
    </row>
    <row r="872" s="14" customFormat="1">
      <c r="A872" s="14"/>
      <c r="B872" s="254"/>
      <c r="C872" s="255"/>
      <c r="D872" s="245" t="s">
        <v>211</v>
      </c>
      <c r="E872" s="256" t="s">
        <v>1</v>
      </c>
      <c r="F872" s="257" t="s">
        <v>5923</v>
      </c>
      <c r="G872" s="255"/>
      <c r="H872" s="258">
        <v>46.518000000000001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4" t="s">
        <v>211</v>
      </c>
      <c r="AU872" s="264" t="s">
        <v>82</v>
      </c>
      <c r="AV872" s="14" t="s">
        <v>82</v>
      </c>
      <c r="AW872" s="14" t="s">
        <v>30</v>
      </c>
      <c r="AX872" s="14" t="s">
        <v>80</v>
      </c>
      <c r="AY872" s="264" t="s">
        <v>202</v>
      </c>
    </row>
    <row r="873" s="2" customFormat="1" ht="37.8" customHeight="1">
      <c r="A873" s="40"/>
      <c r="B873" s="41"/>
      <c r="C873" s="230" t="s">
        <v>1592</v>
      </c>
      <c r="D873" s="230" t="s">
        <v>204</v>
      </c>
      <c r="E873" s="231" t="s">
        <v>6158</v>
      </c>
      <c r="F873" s="232" t="s">
        <v>6159</v>
      </c>
      <c r="G873" s="233" t="s">
        <v>254</v>
      </c>
      <c r="H873" s="234">
        <v>40.450000000000003</v>
      </c>
      <c r="I873" s="235"/>
      <c r="J873" s="236">
        <f>ROUND(I873*H873,2)</f>
        <v>0</v>
      </c>
      <c r="K873" s="232" t="s">
        <v>1</v>
      </c>
      <c r="L873" s="46"/>
      <c r="M873" s="237" t="s">
        <v>1</v>
      </c>
      <c r="N873" s="238" t="s">
        <v>38</v>
      </c>
      <c r="O873" s="93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1" t="s">
        <v>317</v>
      </c>
      <c r="AT873" s="241" t="s">
        <v>204</v>
      </c>
      <c r="AU873" s="241" t="s">
        <v>82</v>
      </c>
      <c r="AY873" s="19" t="s">
        <v>202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9" t="s">
        <v>80</v>
      </c>
      <c r="BK873" s="242">
        <f>ROUND(I873*H873,2)</f>
        <v>0</v>
      </c>
      <c r="BL873" s="19" t="s">
        <v>317</v>
      </c>
      <c r="BM873" s="241" t="s">
        <v>6160</v>
      </c>
    </row>
    <row r="874" s="2" customFormat="1" ht="33" customHeight="1">
      <c r="A874" s="40"/>
      <c r="B874" s="41"/>
      <c r="C874" s="230" t="s">
        <v>1597</v>
      </c>
      <c r="D874" s="230" t="s">
        <v>204</v>
      </c>
      <c r="E874" s="231" t="s">
        <v>3533</v>
      </c>
      <c r="F874" s="232" t="s">
        <v>3534</v>
      </c>
      <c r="G874" s="233" t="s">
        <v>254</v>
      </c>
      <c r="H874" s="234">
        <v>40.450000000000003</v>
      </c>
      <c r="I874" s="235"/>
      <c r="J874" s="236">
        <f>ROUND(I874*H874,2)</f>
        <v>0</v>
      </c>
      <c r="K874" s="232" t="s">
        <v>208</v>
      </c>
      <c r="L874" s="46"/>
      <c r="M874" s="237" t="s">
        <v>1</v>
      </c>
      <c r="N874" s="238" t="s">
        <v>38</v>
      </c>
      <c r="O874" s="93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1" t="s">
        <v>317</v>
      </c>
      <c r="AT874" s="241" t="s">
        <v>204</v>
      </c>
      <c r="AU874" s="241" t="s">
        <v>82</v>
      </c>
      <c r="AY874" s="19" t="s">
        <v>202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9" t="s">
        <v>80</v>
      </c>
      <c r="BK874" s="242">
        <f>ROUND(I874*H874,2)</f>
        <v>0</v>
      </c>
      <c r="BL874" s="19" t="s">
        <v>317</v>
      </c>
      <c r="BM874" s="241" t="s">
        <v>6161</v>
      </c>
    </row>
    <row r="875" s="2" customFormat="1" ht="24.15" customHeight="1">
      <c r="A875" s="40"/>
      <c r="B875" s="41"/>
      <c r="C875" s="230" t="s">
        <v>1601</v>
      </c>
      <c r="D875" s="230" t="s">
        <v>204</v>
      </c>
      <c r="E875" s="231" t="s">
        <v>2529</v>
      </c>
      <c r="F875" s="232" t="s">
        <v>2530</v>
      </c>
      <c r="G875" s="233" t="s">
        <v>254</v>
      </c>
      <c r="H875" s="234">
        <v>40.450000000000003</v>
      </c>
      <c r="I875" s="235"/>
      <c r="J875" s="236">
        <f>ROUND(I875*H875,2)</f>
        <v>0</v>
      </c>
      <c r="K875" s="232" t="s">
        <v>208</v>
      </c>
      <c r="L875" s="46"/>
      <c r="M875" s="237" t="s">
        <v>1</v>
      </c>
      <c r="N875" s="238" t="s">
        <v>38</v>
      </c>
      <c r="O875" s="93"/>
      <c r="P875" s="239">
        <f>O875*H875</f>
        <v>0</v>
      </c>
      <c r="Q875" s="239">
        <v>0.0015</v>
      </c>
      <c r="R875" s="239">
        <f>Q875*H875</f>
        <v>0.060675000000000007</v>
      </c>
      <c r="S875" s="239">
        <v>0</v>
      </c>
      <c r="T875" s="24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1" t="s">
        <v>317</v>
      </c>
      <c r="AT875" s="241" t="s">
        <v>204</v>
      </c>
      <c r="AU875" s="241" t="s">
        <v>82</v>
      </c>
      <c r="AY875" s="19" t="s">
        <v>202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9" t="s">
        <v>80</v>
      </c>
      <c r="BK875" s="242">
        <f>ROUND(I875*H875,2)</f>
        <v>0</v>
      </c>
      <c r="BL875" s="19" t="s">
        <v>317</v>
      </c>
      <c r="BM875" s="241" t="s">
        <v>6162</v>
      </c>
    </row>
    <row r="876" s="2" customFormat="1" ht="16.5" customHeight="1">
      <c r="A876" s="40"/>
      <c r="B876" s="41"/>
      <c r="C876" s="230" t="s">
        <v>1603</v>
      </c>
      <c r="D876" s="230" t="s">
        <v>204</v>
      </c>
      <c r="E876" s="231" t="s">
        <v>6163</v>
      </c>
      <c r="F876" s="232" t="s">
        <v>6164</v>
      </c>
      <c r="G876" s="233" t="s">
        <v>844</v>
      </c>
      <c r="H876" s="234">
        <v>62.200000000000003</v>
      </c>
      <c r="I876" s="235"/>
      <c r="J876" s="236">
        <f>ROUND(I876*H876,2)</f>
        <v>0</v>
      </c>
      <c r="K876" s="232" t="s">
        <v>208</v>
      </c>
      <c r="L876" s="46"/>
      <c r="M876" s="237" t="s">
        <v>1</v>
      </c>
      <c r="N876" s="238" t="s">
        <v>38</v>
      </c>
      <c r="O876" s="93"/>
      <c r="P876" s="239">
        <f>O876*H876</f>
        <v>0</v>
      </c>
      <c r="Q876" s="239">
        <v>3.0000000000000001E-05</v>
      </c>
      <c r="R876" s="239">
        <f>Q876*H876</f>
        <v>0.001866</v>
      </c>
      <c r="S876" s="239">
        <v>0</v>
      </c>
      <c r="T876" s="240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1" t="s">
        <v>317</v>
      </c>
      <c r="AT876" s="241" t="s">
        <v>204</v>
      </c>
      <c r="AU876" s="241" t="s">
        <v>82</v>
      </c>
      <c r="AY876" s="19" t="s">
        <v>202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9" t="s">
        <v>80</v>
      </c>
      <c r="BK876" s="242">
        <f>ROUND(I876*H876,2)</f>
        <v>0</v>
      </c>
      <c r="BL876" s="19" t="s">
        <v>317</v>
      </c>
      <c r="BM876" s="241" t="s">
        <v>6165</v>
      </c>
    </row>
    <row r="877" s="2" customFormat="1" ht="16.5" customHeight="1">
      <c r="A877" s="40"/>
      <c r="B877" s="41"/>
      <c r="C877" s="230" t="s">
        <v>1608</v>
      </c>
      <c r="D877" s="230" t="s">
        <v>204</v>
      </c>
      <c r="E877" s="231" t="s">
        <v>2533</v>
      </c>
      <c r="F877" s="232" t="s">
        <v>2534</v>
      </c>
      <c r="G877" s="233" t="s">
        <v>844</v>
      </c>
      <c r="H877" s="234">
        <v>62.200000000000003</v>
      </c>
      <c r="I877" s="235"/>
      <c r="J877" s="236">
        <f>ROUND(I877*H877,2)</f>
        <v>0</v>
      </c>
      <c r="K877" s="232" t="s">
        <v>208</v>
      </c>
      <c r="L877" s="46"/>
      <c r="M877" s="237" t="s">
        <v>1</v>
      </c>
      <c r="N877" s="238" t="s">
        <v>38</v>
      </c>
      <c r="O877" s="93"/>
      <c r="P877" s="239">
        <f>O877*H877</f>
        <v>0</v>
      </c>
      <c r="Q877" s="239">
        <v>0.00032200000000000002</v>
      </c>
      <c r="R877" s="239">
        <f>Q877*H877</f>
        <v>0.020028400000000002</v>
      </c>
      <c r="S877" s="239">
        <v>0</v>
      </c>
      <c r="T877" s="240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1" t="s">
        <v>317</v>
      </c>
      <c r="AT877" s="241" t="s">
        <v>204</v>
      </c>
      <c r="AU877" s="241" t="s">
        <v>82</v>
      </c>
      <c r="AY877" s="19" t="s">
        <v>202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9" t="s">
        <v>80</v>
      </c>
      <c r="BK877" s="242">
        <f>ROUND(I877*H877,2)</f>
        <v>0</v>
      </c>
      <c r="BL877" s="19" t="s">
        <v>317</v>
      </c>
      <c r="BM877" s="241" t="s">
        <v>6166</v>
      </c>
    </row>
    <row r="878" s="14" customFormat="1">
      <c r="A878" s="14"/>
      <c r="B878" s="254"/>
      <c r="C878" s="255"/>
      <c r="D878" s="245" t="s">
        <v>211</v>
      </c>
      <c r="E878" s="256" t="s">
        <v>1</v>
      </c>
      <c r="F878" s="257" t="s">
        <v>6167</v>
      </c>
      <c r="G878" s="255"/>
      <c r="H878" s="258">
        <v>15.1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4" t="s">
        <v>211</v>
      </c>
      <c r="AU878" s="264" t="s">
        <v>82</v>
      </c>
      <c r="AV878" s="14" t="s">
        <v>82</v>
      </c>
      <c r="AW878" s="14" t="s">
        <v>30</v>
      </c>
      <c r="AX878" s="14" t="s">
        <v>73</v>
      </c>
      <c r="AY878" s="264" t="s">
        <v>202</v>
      </c>
    </row>
    <row r="879" s="14" customFormat="1">
      <c r="A879" s="14"/>
      <c r="B879" s="254"/>
      <c r="C879" s="255"/>
      <c r="D879" s="245" t="s">
        <v>211</v>
      </c>
      <c r="E879" s="256" t="s">
        <v>1</v>
      </c>
      <c r="F879" s="257" t="s">
        <v>6168</v>
      </c>
      <c r="G879" s="255"/>
      <c r="H879" s="258">
        <v>10.5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4" t="s">
        <v>211</v>
      </c>
      <c r="AU879" s="264" t="s">
        <v>82</v>
      </c>
      <c r="AV879" s="14" t="s">
        <v>82</v>
      </c>
      <c r="AW879" s="14" t="s">
        <v>30</v>
      </c>
      <c r="AX879" s="14" t="s">
        <v>73</v>
      </c>
      <c r="AY879" s="264" t="s">
        <v>202</v>
      </c>
    </row>
    <row r="880" s="14" customFormat="1">
      <c r="A880" s="14"/>
      <c r="B880" s="254"/>
      <c r="C880" s="255"/>
      <c r="D880" s="245" t="s">
        <v>211</v>
      </c>
      <c r="E880" s="256" t="s">
        <v>1</v>
      </c>
      <c r="F880" s="257" t="s">
        <v>6169</v>
      </c>
      <c r="G880" s="255"/>
      <c r="H880" s="258">
        <v>10.5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4" t="s">
        <v>211</v>
      </c>
      <c r="AU880" s="264" t="s">
        <v>82</v>
      </c>
      <c r="AV880" s="14" t="s">
        <v>82</v>
      </c>
      <c r="AW880" s="14" t="s">
        <v>30</v>
      </c>
      <c r="AX880" s="14" t="s">
        <v>73</v>
      </c>
      <c r="AY880" s="264" t="s">
        <v>202</v>
      </c>
    </row>
    <row r="881" s="14" customFormat="1">
      <c r="A881" s="14"/>
      <c r="B881" s="254"/>
      <c r="C881" s="255"/>
      <c r="D881" s="245" t="s">
        <v>211</v>
      </c>
      <c r="E881" s="256" t="s">
        <v>1</v>
      </c>
      <c r="F881" s="257" t="s">
        <v>6170</v>
      </c>
      <c r="G881" s="255"/>
      <c r="H881" s="258">
        <v>10.5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4" t="s">
        <v>211</v>
      </c>
      <c r="AU881" s="264" t="s">
        <v>82</v>
      </c>
      <c r="AV881" s="14" t="s">
        <v>82</v>
      </c>
      <c r="AW881" s="14" t="s">
        <v>30</v>
      </c>
      <c r="AX881" s="14" t="s">
        <v>73</v>
      </c>
      <c r="AY881" s="264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5715</v>
      </c>
      <c r="G882" s="255"/>
      <c r="H882" s="258">
        <v>15.6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5" customFormat="1">
      <c r="A883" s="15"/>
      <c r="B883" s="265"/>
      <c r="C883" s="266"/>
      <c r="D883" s="245" t="s">
        <v>211</v>
      </c>
      <c r="E883" s="267" t="s">
        <v>1</v>
      </c>
      <c r="F883" s="268" t="s">
        <v>222</v>
      </c>
      <c r="G883" s="266"/>
      <c r="H883" s="269">
        <v>62.200000000000003</v>
      </c>
      <c r="I883" s="270"/>
      <c r="J883" s="266"/>
      <c r="K883" s="266"/>
      <c r="L883" s="271"/>
      <c r="M883" s="272"/>
      <c r="N883" s="273"/>
      <c r="O883" s="273"/>
      <c r="P883" s="273"/>
      <c r="Q883" s="273"/>
      <c r="R883" s="273"/>
      <c r="S883" s="273"/>
      <c r="T883" s="27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5" t="s">
        <v>211</v>
      </c>
      <c r="AU883" s="275" t="s">
        <v>82</v>
      </c>
      <c r="AV883" s="15" t="s">
        <v>209</v>
      </c>
      <c r="AW883" s="15" t="s">
        <v>30</v>
      </c>
      <c r="AX883" s="15" t="s">
        <v>80</v>
      </c>
      <c r="AY883" s="275" t="s">
        <v>202</v>
      </c>
    </row>
    <row r="884" s="2" customFormat="1" ht="24.15" customHeight="1">
      <c r="A884" s="40"/>
      <c r="B884" s="41"/>
      <c r="C884" s="230" t="s">
        <v>1612</v>
      </c>
      <c r="D884" s="230" t="s">
        <v>204</v>
      </c>
      <c r="E884" s="231" t="s">
        <v>3539</v>
      </c>
      <c r="F884" s="232" t="s">
        <v>6171</v>
      </c>
      <c r="G884" s="233" t="s">
        <v>2365</v>
      </c>
      <c r="H884" s="301"/>
      <c r="I884" s="235"/>
      <c r="J884" s="236">
        <f>ROUND(I884*H884,2)</f>
        <v>0</v>
      </c>
      <c r="K884" s="232" t="s">
        <v>208</v>
      </c>
      <c r="L884" s="46"/>
      <c r="M884" s="237" t="s">
        <v>1</v>
      </c>
      <c r="N884" s="238" t="s">
        <v>38</v>
      </c>
      <c r="O884" s="93"/>
      <c r="P884" s="239">
        <f>O884*H884</f>
        <v>0</v>
      </c>
      <c r="Q884" s="239">
        <v>0</v>
      </c>
      <c r="R884" s="239">
        <f>Q884*H884</f>
        <v>0</v>
      </c>
      <c r="S884" s="239">
        <v>0</v>
      </c>
      <c r="T884" s="240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1" t="s">
        <v>317</v>
      </c>
      <c r="AT884" s="241" t="s">
        <v>204</v>
      </c>
      <c r="AU884" s="241" t="s">
        <v>82</v>
      </c>
      <c r="AY884" s="19" t="s">
        <v>202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9" t="s">
        <v>80</v>
      </c>
      <c r="BK884" s="242">
        <f>ROUND(I884*H884,2)</f>
        <v>0</v>
      </c>
      <c r="BL884" s="19" t="s">
        <v>317</v>
      </c>
      <c r="BM884" s="241" t="s">
        <v>6172</v>
      </c>
    </row>
    <row r="885" s="12" customFormat="1" ht="22.8" customHeight="1">
      <c r="A885" s="12"/>
      <c r="B885" s="214"/>
      <c r="C885" s="215"/>
      <c r="D885" s="216" t="s">
        <v>72</v>
      </c>
      <c r="E885" s="228" t="s">
        <v>2610</v>
      </c>
      <c r="F885" s="228" t="s">
        <v>2611</v>
      </c>
      <c r="G885" s="215"/>
      <c r="H885" s="215"/>
      <c r="I885" s="218"/>
      <c r="J885" s="229">
        <f>BK885</f>
        <v>0</v>
      </c>
      <c r="K885" s="215"/>
      <c r="L885" s="220"/>
      <c r="M885" s="221"/>
      <c r="N885" s="222"/>
      <c r="O885" s="222"/>
      <c r="P885" s="223">
        <f>SUM(P886:P898)</f>
        <v>0</v>
      </c>
      <c r="Q885" s="222"/>
      <c r="R885" s="223">
        <f>SUM(R886:R898)</f>
        <v>0.11770487</v>
      </c>
      <c r="S885" s="222"/>
      <c r="T885" s="224">
        <f>SUM(T886:T898)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25" t="s">
        <v>82</v>
      </c>
      <c r="AT885" s="226" t="s">
        <v>72</v>
      </c>
      <c r="AU885" s="226" t="s">
        <v>80</v>
      </c>
      <c r="AY885" s="225" t="s">
        <v>202</v>
      </c>
      <c r="BK885" s="227">
        <f>SUM(BK886:BK898)</f>
        <v>0</v>
      </c>
    </row>
    <row r="886" s="2" customFormat="1" ht="24.15" customHeight="1">
      <c r="A886" s="40"/>
      <c r="B886" s="41"/>
      <c r="C886" s="230" t="s">
        <v>1614</v>
      </c>
      <c r="D886" s="230" t="s">
        <v>204</v>
      </c>
      <c r="E886" s="231" t="s">
        <v>6173</v>
      </c>
      <c r="F886" s="232" t="s">
        <v>6174</v>
      </c>
      <c r="G886" s="233" t="s">
        <v>254</v>
      </c>
      <c r="H886" s="234">
        <v>5.2729999999999997</v>
      </c>
      <c r="I886" s="235"/>
      <c r="J886" s="236">
        <f>ROUND(I886*H886,2)</f>
        <v>0</v>
      </c>
      <c r="K886" s="232" t="s">
        <v>208</v>
      </c>
      <c r="L886" s="46"/>
      <c r="M886" s="237" t="s">
        <v>1</v>
      </c>
      <c r="N886" s="238" t="s">
        <v>38</v>
      </c>
      <c r="O886" s="93"/>
      <c r="P886" s="239">
        <f>O886*H886</f>
        <v>0</v>
      </c>
      <c r="Q886" s="239">
        <v>0.00054000000000000001</v>
      </c>
      <c r="R886" s="239">
        <f>Q886*H886</f>
        <v>0.0028474199999999998</v>
      </c>
      <c r="S886" s="239">
        <v>0</v>
      </c>
      <c r="T886" s="24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1" t="s">
        <v>317</v>
      </c>
      <c r="AT886" s="241" t="s">
        <v>204</v>
      </c>
      <c r="AU886" s="241" t="s">
        <v>82</v>
      </c>
      <c r="AY886" s="19" t="s">
        <v>202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9" t="s">
        <v>80</v>
      </c>
      <c r="BK886" s="242">
        <f>ROUND(I886*H886,2)</f>
        <v>0</v>
      </c>
      <c r="BL886" s="19" t="s">
        <v>317</v>
      </c>
      <c r="BM886" s="241" t="s">
        <v>6175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5689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5690</v>
      </c>
      <c r="G888" s="255"/>
      <c r="H888" s="258">
        <v>5.2729999999999997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5" customFormat="1">
      <c r="A889" s="15"/>
      <c r="B889" s="265"/>
      <c r="C889" s="266"/>
      <c r="D889" s="245" t="s">
        <v>211</v>
      </c>
      <c r="E889" s="267" t="s">
        <v>1</v>
      </c>
      <c r="F889" s="268" t="s">
        <v>222</v>
      </c>
      <c r="G889" s="266"/>
      <c r="H889" s="269">
        <v>5.2729999999999997</v>
      </c>
      <c r="I889" s="270"/>
      <c r="J889" s="266"/>
      <c r="K889" s="266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211</v>
      </c>
      <c r="AU889" s="275" t="s">
        <v>82</v>
      </c>
      <c r="AV889" s="15" t="s">
        <v>209</v>
      </c>
      <c r="AW889" s="15" t="s">
        <v>30</v>
      </c>
      <c r="AX889" s="15" t="s">
        <v>80</v>
      </c>
      <c r="AY889" s="275" t="s">
        <v>202</v>
      </c>
    </row>
    <row r="890" s="2" customFormat="1" ht="37.8" customHeight="1">
      <c r="A890" s="40"/>
      <c r="B890" s="41"/>
      <c r="C890" s="230" t="s">
        <v>1619</v>
      </c>
      <c r="D890" s="230" t="s">
        <v>204</v>
      </c>
      <c r="E890" s="231" t="s">
        <v>6176</v>
      </c>
      <c r="F890" s="232" t="s">
        <v>6177</v>
      </c>
      <c r="G890" s="233" t="s">
        <v>254</v>
      </c>
      <c r="H890" s="234">
        <v>5.2729999999999997</v>
      </c>
      <c r="I890" s="235"/>
      <c r="J890" s="236">
        <f>ROUND(I890*H890,2)</f>
        <v>0</v>
      </c>
      <c r="K890" s="232" t="s">
        <v>2615</v>
      </c>
      <c r="L890" s="46"/>
      <c r="M890" s="237" t="s">
        <v>1</v>
      </c>
      <c r="N890" s="238" t="s">
        <v>38</v>
      </c>
      <c r="O890" s="93"/>
      <c r="P890" s="239">
        <f>O890*H890</f>
        <v>0</v>
      </c>
      <c r="Q890" s="239">
        <v>0.0054000000000000003</v>
      </c>
      <c r="R890" s="239">
        <f>Q890*H890</f>
        <v>0.028474199999999998</v>
      </c>
      <c r="S890" s="239">
        <v>0</v>
      </c>
      <c r="T890" s="24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1" t="s">
        <v>317</v>
      </c>
      <c r="AT890" s="241" t="s">
        <v>204</v>
      </c>
      <c r="AU890" s="241" t="s">
        <v>82</v>
      </c>
      <c r="AY890" s="19" t="s">
        <v>202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80</v>
      </c>
      <c r="BK890" s="242">
        <f>ROUND(I890*H890,2)</f>
        <v>0</v>
      </c>
      <c r="BL890" s="19" t="s">
        <v>317</v>
      </c>
      <c r="BM890" s="241" t="s">
        <v>6178</v>
      </c>
    </row>
    <row r="891" s="13" customFormat="1">
      <c r="A891" s="13"/>
      <c r="B891" s="243"/>
      <c r="C891" s="244"/>
      <c r="D891" s="245" t="s">
        <v>211</v>
      </c>
      <c r="E891" s="246" t="s">
        <v>1</v>
      </c>
      <c r="F891" s="247" t="s">
        <v>5689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211</v>
      </c>
      <c r="AU891" s="253" t="s">
        <v>82</v>
      </c>
      <c r="AV891" s="13" t="s">
        <v>80</v>
      </c>
      <c r="AW891" s="13" t="s">
        <v>30</v>
      </c>
      <c r="AX891" s="13" t="s">
        <v>73</v>
      </c>
      <c r="AY891" s="253" t="s">
        <v>202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5690</v>
      </c>
      <c r="G892" s="255"/>
      <c r="H892" s="258">
        <v>5.2729999999999997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73</v>
      </c>
      <c r="AY892" s="264" t="s">
        <v>202</v>
      </c>
    </row>
    <row r="893" s="15" customFormat="1">
      <c r="A893" s="15"/>
      <c r="B893" s="265"/>
      <c r="C893" s="266"/>
      <c r="D893" s="245" t="s">
        <v>211</v>
      </c>
      <c r="E893" s="267" t="s">
        <v>1</v>
      </c>
      <c r="F893" s="268" t="s">
        <v>222</v>
      </c>
      <c r="G893" s="266"/>
      <c r="H893" s="269">
        <v>5.2729999999999997</v>
      </c>
      <c r="I893" s="270"/>
      <c r="J893" s="266"/>
      <c r="K893" s="266"/>
      <c r="L893" s="271"/>
      <c r="M893" s="272"/>
      <c r="N893" s="273"/>
      <c r="O893" s="273"/>
      <c r="P893" s="273"/>
      <c r="Q893" s="273"/>
      <c r="R893" s="273"/>
      <c r="S893" s="273"/>
      <c r="T893" s="27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5" t="s">
        <v>211</v>
      </c>
      <c r="AU893" s="275" t="s">
        <v>82</v>
      </c>
      <c r="AV893" s="15" t="s">
        <v>209</v>
      </c>
      <c r="AW893" s="15" t="s">
        <v>30</v>
      </c>
      <c r="AX893" s="15" t="s">
        <v>80</v>
      </c>
      <c r="AY893" s="275" t="s">
        <v>202</v>
      </c>
    </row>
    <row r="894" s="2" customFormat="1" ht="21.75" customHeight="1">
      <c r="A894" s="40"/>
      <c r="B894" s="41"/>
      <c r="C894" s="230" t="s">
        <v>1641</v>
      </c>
      <c r="D894" s="230" t="s">
        <v>204</v>
      </c>
      <c r="E894" s="231" t="s">
        <v>6179</v>
      </c>
      <c r="F894" s="232" t="s">
        <v>6180</v>
      </c>
      <c r="G894" s="233" t="s">
        <v>844</v>
      </c>
      <c r="H894" s="234">
        <v>25</v>
      </c>
      <c r="I894" s="235"/>
      <c r="J894" s="236">
        <f>ROUND(I894*H894,2)</f>
        <v>0</v>
      </c>
      <c r="K894" s="232" t="s">
        <v>208</v>
      </c>
      <c r="L894" s="46"/>
      <c r="M894" s="237" t="s">
        <v>1</v>
      </c>
      <c r="N894" s="238" t="s">
        <v>38</v>
      </c>
      <c r="O894" s="93"/>
      <c r="P894" s="239">
        <f>O894*H894</f>
        <v>0</v>
      </c>
      <c r="Q894" s="239">
        <v>0.0034553299999999999</v>
      </c>
      <c r="R894" s="239">
        <f>Q894*H894</f>
        <v>0.086383249999999995</v>
      </c>
      <c r="S894" s="239">
        <v>0</v>
      </c>
      <c r="T894" s="24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1" t="s">
        <v>317</v>
      </c>
      <c r="AT894" s="241" t="s">
        <v>204</v>
      </c>
      <c r="AU894" s="241" t="s">
        <v>82</v>
      </c>
      <c r="AY894" s="19" t="s">
        <v>202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9" t="s">
        <v>80</v>
      </c>
      <c r="BK894" s="242">
        <f>ROUND(I894*H894,2)</f>
        <v>0</v>
      </c>
      <c r="BL894" s="19" t="s">
        <v>317</v>
      </c>
      <c r="BM894" s="241" t="s">
        <v>6181</v>
      </c>
    </row>
    <row r="895" s="13" customFormat="1">
      <c r="A895" s="13"/>
      <c r="B895" s="243"/>
      <c r="C895" s="244"/>
      <c r="D895" s="245" t="s">
        <v>211</v>
      </c>
      <c r="E895" s="246" t="s">
        <v>1</v>
      </c>
      <c r="F895" s="247" t="s">
        <v>6182</v>
      </c>
      <c r="G895" s="244"/>
      <c r="H895" s="246" t="s">
        <v>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211</v>
      </c>
      <c r="AU895" s="253" t="s">
        <v>82</v>
      </c>
      <c r="AV895" s="13" t="s">
        <v>80</v>
      </c>
      <c r="AW895" s="13" t="s">
        <v>30</v>
      </c>
      <c r="AX895" s="13" t="s">
        <v>73</v>
      </c>
      <c r="AY895" s="253" t="s">
        <v>202</v>
      </c>
    </row>
    <row r="896" s="14" customFormat="1">
      <c r="A896" s="14"/>
      <c r="B896" s="254"/>
      <c r="C896" s="255"/>
      <c r="D896" s="245" t="s">
        <v>211</v>
      </c>
      <c r="E896" s="256" t="s">
        <v>1</v>
      </c>
      <c r="F896" s="257" t="s">
        <v>5719</v>
      </c>
      <c r="G896" s="255"/>
      <c r="H896" s="258">
        <v>25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4" t="s">
        <v>211</v>
      </c>
      <c r="AU896" s="264" t="s">
        <v>82</v>
      </c>
      <c r="AV896" s="14" t="s">
        <v>82</v>
      </c>
      <c r="AW896" s="14" t="s">
        <v>30</v>
      </c>
      <c r="AX896" s="14" t="s">
        <v>73</v>
      </c>
      <c r="AY896" s="264" t="s">
        <v>202</v>
      </c>
    </row>
    <row r="897" s="15" customFormat="1">
      <c r="A897" s="15"/>
      <c r="B897" s="265"/>
      <c r="C897" s="266"/>
      <c r="D897" s="245" t="s">
        <v>211</v>
      </c>
      <c r="E897" s="267" t="s">
        <v>1</v>
      </c>
      <c r="F897" s="268" t="s">
        <v>222</v>
      </c>
      <c r="G897" s="266"/>
      <c r="H897" s="269">
        <v>25</v>
      </c>
      <c r="I897" s="270"/>
      <c r="J897" s="266"/>
      <c r="K897" s="266"/>
      <c r="L897" s="271"/>
      <c r="M897" s="272"/>
      <c r="N897" s="273"/>
      <c r="O897" s="273"/>
      <c r="P897" s="273"/>
      <c r="Q897" s="273"/>
      <c r="R897" s="273"/>
      <c r="S897" s="273"/>
      <c r="T897" s="27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5" t="s">
        <v>211</v>
      </c>
      <c r="AU897" s="275" t="s">
        <v>82</v>
      </c>
      <c r="AV897" s="15" t="s">
        <v>209</v>
      </c>
      <c r="AW897" s="15" t="s">
        <v>30</v>
      </c>
      <c r="AX897" s="15" t="s">
        <v>80</v>
      </c>
      <c r="AY897" s="275" t="s">
        <v>202</v>
      </c>
    </row>
    <row r="898" s="2" customFormat="1" ht="24.15" customHeight="1">
      <c r="A898" s="40"/>
      <c r="B898" s="41"/>
      <c r="C898" s="230" t="s">
        <v>1645</v>
      </c>
      <c r="D898" s="230" t="s">
        <v>204</v>
      </c>
      <c r="E898" s="231" t="s">
        <v>6183</v>
      </c>
      <c r="F898" s="232" t="s">
        <v>6184</v>
      </c>
      <c r="G898" s="233" t="s">
        <v>2365</v>
      </c>
      <c r="H898" s="301"/>
      <c r="I898" s="235"/>
      <c r="J898" s="236">
        <f>ROUND(I898*H898,2)</f>
        <v>0</v>
      </c>
      <c r="K898" s="232" t="s">
        <v>208</v>
      </c>
      <c r="L898" s="46"/>
      <c r="M898" s="237" t="s">
        <v>1</v>
      </c>
      <c r="N898" s="238" t="s">
        <v>38</v>
      </c>
      <c r="O898" s="93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1" t="s">
        <v>317</v>
      </c>
      <c r="AT898" s="241" t="s">
        <v>204</v>
      </c>
      <c r="AU898" s="241" t="s">
        <v>82</v>
      </c>
      <c r="AY898" s="19" t="s">
        <v>202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9" t="s">
        <v>80</v>
      </c>
      <c r="BK898" s="242">
        <f>ROUND(I898*H898,2)</f>
        <v>0</v>
      </c>
      <c r="BL898" s="19" t="s">
        <v>317</v>
      </c>
      <c r="BM898" s="241" t="s">
        <v>6185</v>
      </c>
    </row>
    <row r="899" s="12" customFormat="1" ht="22.8" customHeight="1">
      <c r="A899" s="12"/>
      <c r="B899" s="214"/>
      <c r="C899" s="215"/>
      <c r="D899" s="216" t="s">
        <v>72</v>
      </c>
      <c r="E899" s="228" t="s">
        <v>2619</v>
      </c>
      <c r="F899" s="228" t="s">
        <v>2620</v>
      </c>
      <c r="G899" s="215"/>
      <c r="H899" s="215"/>
      <c r="I899" s="218"/>
      <c r="J899" s="229">
        <f>BK899</f>
        <v>0</v>
      </c>
      <c r="K899" s="215"/>
      <c r="L899" s="220"/>
      <c r="M899" s="221"/>
      <c r="N899" s="222"/>
      <c r="O899" s="222"/>
      <c r="P899" s="223">
        <f>SUM(P900:P944)</f>
        <v>0</v>
      </c>
      <c r="Q899" s="222"/>
      <c r="R899" s="223">
        <f>SUM(R900:R944)</f>
        <v>5.8294305</v>
      </c>
      <c r="S899" s="222"/>
      <c r="T899" s="224">
        <f>SUM(T900:T944)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25" t="s">
        <v>82</v>
      </c>
      <c r="AT899" s="226" t="s">
        <v>72</v>
      </c>
      <c r="AU899" s="226" t="s">
        <v>80</v>
      </c>
      <c r="AY899" s="225" t="s">
        <v>202</v>
      </c>
      <c r="BK899" s="227">
        <f>SUM(BK900:BK944)</f>
        <v>0</v>
      </c>
    </row>
    <row r="900" s="2" customFormat="1" ht="16.5" customHeight="1">
      <c r="A900" s="40"/>
      <c r="B900" s="41"/>
      <c r="C900" s="230" t="s">
        <v>1649</v>
      </c>
      <c r="D900" s="230" t="s">
        <v>204</v>
      </c>
      <c r="E900" s="231" t="s">
        <v>3542</v>
      </c>
      <c r="F900" s="232" t="s">
        <v>3543</v>
      </c>
      <c r="G900" s="233" t="s">
        <v>254</v>
      </c>
      <c r="H900" s="234">
        <v>98.308000000000007</v>
      </c>
      <c r="I900" s="235"/>
      <c r="J900" s="236">
        <f>ROUND(I900*H900,2)</f>
        <v>0</v>
      </c>
      <c r="K900" s="232" t="s">
        <v>208</v>
      </c>
      <c r="L900" s="46"/>
      <c r="M900" s="237" t="s">
        <v>1</v>
      </c>
      <c r="N900" s="238" t="s">
        <v>38</v>
      </c>
      <c r="O900" s="93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1" t="s">
        <v>317</v>
      </c>
      <c r="AT900" s="241" t="s">
        <v>204</v>
      </c>
      <c r="AU900" s="241" t="s">
        <v>82</v>
      </c>
      <c r="AY900" s="19" t="s">
        <v>202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9" t="s">
        <v>80</v>
      </c>
      <c r="BK900" s="242">
        <f>ROUND(I900*H900,2)</f>
        <v>0</v>
      </c>
      <c r="BL900" s="19" t="s">
        <v>317</v>
      </c>
      <c r="BM900" s="241" t="s">
        <v>6186</v>
      </c>
    </row>
    <row r="901" s="2" customFormat="1" ht="16.5" customHeight="1">
      <c r="A901" s="40"/>
      <c r="B901" s="41"/>
      <c r="C901" s="230" t="s">
        <v>1671</v>
      </c>
      <c r="D901" s="230" t="s">
        <v>204</v>
      </c>
      <c r="E901" s="231" t="s">
        <v>2648</v>
      </c>
      <c r="F901" s="232" t="s">
        <v>6187</v>
      </c>
      <c r="G901" s="233" t="s">
        <v>254</v>
      </c>
      <c r="H901" s="234">
        <v>98.308000000000007</v>
      </c>
      <c r="I901" s="235"/>
      <c r="J901" s="236">
        <f>ROUND(I901*H901,2)</f>
        <v>0</v>
      </c>
      <c r="K901" s="232" t="s">
        <v>208</v>
      </c>
      <c r="L901" s="46"/>
      <c r="M901" s="237" t="s">
        <v>1</v>
      </c>
      <c r="N901" s="238" t="s">
        <v>38</v>
      </c>
      <c r="O901" s="93"/>
      <c r="P901" s="239">
        <f>O901*H901</f>
        <v>0</v>
      </c>
      <c r="Q901" s="239">
        <v>0.00029999999999999997</v>
      </c>
      <c r="R901" s="239">
        <f>Q901*H901</f>
        <v>0.029492399999999998</v>
      </c>
      <c r="S901" s="239">
        <v>0</v>
      </c>
      <c r="T901" s="240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1" t="s">
        <v>317</v>
      </c>
      <c r="AT901" s="241" t="s">
        <v>204</v>
      </c>
      <c r="AU901" s="241" t="s">
        <v>82</v>
      </c>
      <c r="AY901" s="19" t="s">
        <v>202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9" t="s">
        <v>80</v>
      </c>
      <c r="BK901" s="242">
        <f>ROUND(I901*H901,2)</f>
        <v>0</v>
      </c>
      <c r="BL901" s="19" t="s">
        <v>317</v>
      </c>
      <c r="BM901" s="241" t="s">
        <v>6188</v>
      </c>
    </row>
    <row r="902" s="14" customFormat="1">
      <c r="A902" s="14"/>
      <c r="B902" s="254"/>
      <c r="C902" s="255"/>
      <c r="D902" s="245" t="s">
        <v>211</v>
      </c>
      <c r="E902" s="256" t="s">
        <v>1</v>
      </c>
      <c r="F902" s="257" t="s">
        <v>6189</v>
      </c>
      <c r="G902" s="255"/>
      <c r="H902" s="258">
        <v>26.991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211</v>
      </c>
      <c r="AU902" s="264" t="s">
        <v>82</v>
      </c>
      <c r="AV902" s="14" t="s">
        <v>82</v>
      </c>
      <c r="AW902" s="14" t="s">
        <v>30</v>
      </c>
      <c r="AX902" s="14" t="s">
        <v>73</v>
      </c>
      <c r="AY902" s="264" t="s">
        <v>202</v>
      </c>
    </row>
    <row r="903" s="14" customFormat="1">
      <c r="A903" s="14"/>
      <c r="B903" s="254"/>
      <c r="C903" s="255"/>
      <c r="D903" s="245" t="s">
        <v>211</v>
      </c>
      <c r="E903" s="256" t="s">
        <v>1</v>
      </c>
      <c r="F903" s="257" t="s">
        <v>6190</v>
      </c>
      <c r="G903" s="255"/>
      <c r="H903" s="258">
        <v>16.620999999999999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4" t="s">
        <v>211</v>
      </c>
      <c r="AU903" s="264" t="s">
        <v>82</v>
      </c>
      <c r="AV903" s="14" t="s">
        <v>82</v>
      </c>
      <c r="AW903" s="14" t="s">
        <v>30</v>
      </c>
      <c r="AX903" s="14" t="s">
        <v>73</v>
      </c>
      <c r="AY903" s="264" t="s">
        <v>202</v>
      </c>
    </row>
    <row r="904" s="14" customFormat="1">
      <c r="A904" s="14"/>
      <c r="B904" s="254"/>
      <c r="C904" s="255"/>
      <c r="D904" s="245" t="s">
        <v>211</v>
      </c>
      <c r="E904" s="256" t="s">
        <v>1</v>
      </c>
      <c r="F904" s="257" t="s">
        <v>6191</v>
      </c>
      <c r="G904" s="255"/>
      <c r="H904" s="258">
        <v>16.620999999999999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4" t="s">
        <v>211</v>
      </c>
      <c r="AU904" s="264" t="s">
        <v>82</v>
      </c>
      <c r="AV904" s="14" t="s">
        <v>82</v>
      </c>
      <c r="AW904" s="14" t="s">
        <v>30</v>
      </c>
      <c r="AX904" s="14" t="s">
        <v>73</v>
      </c>
      <c r="AY904" s="264" t="s">
        <v>202</v>
      </c>
    </row>
    <row r="905" s="14" customFormat="1">
      <c r="A905" s="14"/>
      <c r="B905" s="254"/>
      <c r="C905" s="255"/>
      <c r="D905" s="245" t="s">
        <v>211</v>
      </c>
      <c r="E905" s="256" t="s">
        <v>1</v>
      </c>
      <c r="F905" s="257" t="s">
        <v>6192</v>
      </c>
      <c r="G905" s="255"/>
      <c r="H905" s="258">
        <v>16.620999999999999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211</v>
      </c>
      <c r="AU905" s="264" t="s">
        <v>82</v>
      </c>
      <c r="AV905" s="14" t="s">
        <v>82</v>
      </c>
      <c r="AW905" s="14" t="s">
        <v>30</v>
      </c>
      <c r="AX905" s="14" t="s">
        <v>73</v>
      </c>
      <c r="AY905" s="264" t="s">
        <v>202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6193</v>
      </c>
      <c r="G906" s="255"/>
      <c r="H906" s="258">
        <v>21.454000000000001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73</v>
      </c>
      <c r="AY906" s="264" t="s">
        <v>202</v>
      </c>
    </row>
    <row r="907" s="15" customFormat="1">
      <c r="A907" s="15"/>
      <c r="B907" s="265"/>
      <c r="C907" s="266"/>
      <c r="D907" s="245" t="s">
        <v>211</v>
      </c>
      <c r="E907" s="267" t="s">
        <v>1</v>
      </c>
      <c r="F907" s="268" t="s">
        <v>222</v>
      </c>
      <c r="G907" s="266"/>
      <c r="H907" s="269">
        <v>98.307999999999993</v>
      </c>
      <c r="I907" s="270"/>
      <c r="J907" s="266"/>
      <c r="K907" s="266"/>
      <c r="L907" s="271"/>
      <c r="M907" s="272"/>
      <c r="N907" s="273"/>
      <c r="O907" s="273"/>
      <c r="P907" s="273"/>
      <c r="Q907" s="273"/>
      <c r="R907" s="273"/>
      <c r="S907" s="273"/>
      <c r="T907" s="27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5" t="s">
        <v>211</v>
      </c>
      <c r="AU907" s="275" t="s">
        <v>82</v>
      </c>
      <c r="AV907" s="15" t="s">
        <v>209</v>
      </c>
      <c r="AW907" s="15" t="s">
        <v>30</v>
      </c>
      <c r="AX907" s="15" t="s">
        <v>80</v>
      </c>
      <c r="AY907" s="275" t="s">
        <v>202</v>
      </c>
    </row>
    <row r="908" s="2" customFormat="1" ht="24.15" customHeight="1">
      <c r="A908" s="40"/>
      <c r="B908" s="41"/>
      <c r="C908" s="230" t="s">
        <v>1682</v>
      </c>
      <c r="D908" s="230" t="s">
        <v>204</v>
      </c>
      <c r="E908" s="231" t="s">
        <v>2627</v>
      </c>
      <c r="F908" s="232" t="s">
        <v>2628</v>
      </c>
      <c r="G908" s="233" t="s">
        <v>254</v>
      </c>
      <c r="H908" s="234">
        <v>98.308000000000007</v>
      </c>
      <c r="I908" s="235"/>
      <c r="J908" s="236">
        <f>ROUND(I908*H908,2)</f>
        <v>0</v>
      </c>
      <c r="K908" s="232" t="s">
        <v>208</v>
      </c>
      <c r="L908" s="46"/>
      <c r="M908" s="237" t="s">
        <v>1</v>
      </c>
      <c r="N908" s="238" t="s">
        <v>38</v>
      </c>
      <c r="O908" s="93"/>
      <c r="P908" s="239">
        <f>O908*H908</f>
        <v>0</v>
      </c>
      <c r="Q908" s="239">
        <v>0.0015</v>
      </c>
      <c r="R908" s="239">
        <f>Q908*H908</f>
        <v>0.14746200000000001</v>
      </c>
      <c r="S908" s="239">
        <v>0</v>
      </c>
      <c r="T908" s="240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1" t="s">
        <v>317</v>
      </c>
      <c r="AT908" s="241" t="s">
        <v>204</v>
      </c>
      <c r="AU908" s="241" t="s">
        <v>82</v>
      </c>
      <c r="AY908" s="19" t="s">
        <v>202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9" t="s">
        <v>80</v>
      </c>
      <c r="BK908" s="242">
        <f>ROUND(I908*H908,2)</f>
        <v>0</v>
      </c>
      <c r="BL908" s="19" t="s">
        <v>317</v>
      </c>
      <c r="BM908" s="241" t="s">
        <v>6194</v>
      </c>
    </row>
    <row r="909" s="14" customFormat="1">
      <c r="A909" s="14"/>
      <c r="B909" s="254"/>
      <c r="C909" s="255"/>
      <c r="D909" s="245" t="s">
        <v>211</v>
      </c>
      <c r="E909" s="256" t="s">
        <v>1</v>
      </c>
      <c r="F909" s="257" t="s">
        <v>6195</v>
      </c>
      <c r="G909" s="255"/>
      <c r="H909" s="258">
        <v>98.308000000000007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4" t="s">
        <v>211</v>
      </c>
      <c r="AU909" s="264" t="s">
        <v>82</v>
      </c>
      <c r="AV909" s="14" t="s">
        <v>82</v>
      </c>
      <c r="AW909" s="14" t="s">
        <v>30</v>
      </c>
      <c r="AX909" s="14" t="s">
        <v>73</v>
      </c>
      <c r="AY909" s="264" t="s">
        <v>202</v>
      </c>
    </row>
    <row r="910" s="15" customFormat="1">
      <c r="A910" s="15"/>
      <c r="B910" s="265"/>
      <c r="C910" s="266"/>
      <c r="D910" s="245" t="s">
        <v>211</v>
      </c>
      <c r="E910" s="267" t="s">
        <v>1</v>
      </c>
      <c r="F910" s="268" t="s">
        <v>222</v>
      </c>
      <c r="G910" s="266"/>
      <c r="H910" s="269">
        <v>98.308000000000007</v>
      </c>
      <c r="I910" s="270"/>
      <c r="J910" s="266"/>
      <c r="K910" s="266"/>
      <c r="L910" s="271"/>
      <c r="M910" s="272"/>
      <c r="N910" s="273"/>
      <c r="O910" s="273"/>
      <c r="P910" s="273"/>
      <c r="Q910" s="273"/>
      <c r="R910" s="273"/>
      <c r="S910" s="273"/>
      <c r="T910" s="27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5" t="s">
        <v>211</v>
      </c>
      <c r="AU910" s="275" t="s">
        <v>82</v>
      </c>
      <c r="AV910" s="15" t="s">
        <v>209</v>
      </c>
      <c r="AW910" s="15" t="s">
        <v>30</v>
      </c>
      <c r="AX910" s="15" t="s">
        <v>80</v>
      </c>
      <c r="AY910" s="275" t="s">
        <v>202</v>
      </c>
    </row>
    <row r="911" s="2" customFormat="1" ht="33" customHeight="1">
      <c r="A911" s="40"/>
      <c r="B911" s="41"/>
      <c r="C911" s="230" t="s">
        <v>1688</v>
      </c>
      <c r="D911" s="230" t="s">
        <v>204</v>
      </c>
      <c r="E911" s="231" t="s">
        <v>2652</v>
      </c>
      <c r="F911" s="232" t="s">
        <v>2653</v>
      </c>
      <c r="G911" s="233" t="s">
        <v>254</v>
      </c>
      <c r="H911" s="234">
        <v>98.308000000000007</v>
      </c>
      <c r="I911" s="235"/>
      <c r="J911" s="236">
        <f>ROUND(I911*H911,2)</f>
        <v>0</v>
      </c>
      <c r="K911" s="232" t="s">
        <v>208</v>
      </c>
      <c r="L911" s="46"/>
      <c r="M911" s="237" t="s">
        <v>1</v>
      </c>
      <c r="N911" s="238" t="s">
        <v>38</v>
      </c>
      <c r="O911" s="93"/>
      <c r="P911" s="239">
        <f>O911*H911</f>
        <v>0</v>
      </c>
      <c r="Q911" s="239">
        <v>0.0060000000000000001</v>
      </c>
      <c r="R911" s="239">
        <f>Q911*H911</f>
        <v>0.58984800000000004</v>
      </c>
      <c r="S911" s="239">
        <v>0</v>
      </c>
      <c r="T911" s="240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1" t="s">
        <v>317</v>
      </c>
      <c r="AT911" s="241" t="s">
        <v>204</v>
      </c>
      <c r="AU911" s="241" t="s">
        <v>82</v>
      </c>
      <c r="AY911" s="19" t="s">
        <v>202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9" t="s">
        <v>80</v>
      </c>
      <c r="BK911" s="242">
        <f>ROUND(I911*H911,2)</f>
        <v>0</v>
      </c>
      <c r="BL911" s="19" t="s">
        <v>317</v>
      </c>
      <c r="BM911" s="241" t="s">
        <v>6196</v>
      </c>
    </row>
    <row r="912" s="14" customFormat="1">
      <c r="A912" s="14"/>
      <c r="B912" s="254"/>
      <c r="C912" s="255"/>
      <c r="D912" s="245" t="s">
        <v>211</v>
      </c>
      <c r="E912" s="256" t="s">
        <v>1</v>
      </c>
      <c r="F912" s="257" t="s">
        <v>6189</v>
      </c>
      <c r="G912" s="255"/>
      <c r="H912" s="258">
        <v>26.991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211</v>
      </c>
      <c r="AU912" s="264" t="s">
        <v>82</v>
      </c>
      <c r="AV912" s="14" t="s">
        <v>82</v>
      </c>
      <c r="AW912" s="14" t="s">
        <v>30</v>
      </c>
      <c r="AX912" s="14" t="s">
        <v>73</v>
      </c>
      <c r="AY912" s="264" t="s">
        <v>202</v>
      </c>
    </row>
    <row r="913" s="14" customFormat="1">
      <c r="A913" s="14"/>
      <c r="B913" s="254"/>
      <c r="C913" s="255"/>
      <c r="D913" s="245" t="s">
        <v>211</v>
      </c>
      <c r="E913" s="256" t="s">
        <v>1</v>
      </c>
      <c r="F913" s="257" t="s">
        <v>6190</v>
      </c>
      <c r="G913" s="255"/>
      <c r="H913" s="258">
        <v>16.620999999999999</v>
      </c>
      <c r="I913" s="259"/>
      <c r="J913" s="255"/>
      <c r="K913" s="255"/>
      <c r="L913" s="260"/>
      <c r="M913" s="261"/>
      <c r="N913" s="262"/>
      <c r="O913" s="262"/>
      <c r="P913" s="262"/>
      <c r="Q913" s="262"/>
      <c r="R913" s="262"/>
      <c r="S913" s="262"/>
      <c r="T913" s="26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4" t="s">
        <v>211</v>
      </c>
      <c r="AU913" s="264" t="s">
        <v>82</v>
      </c>
      <c r="AV913" s="14" t="s">
        <v>82</v>
      </c>
      <c r="AW913" s="14" t="s">
        <v>30</v>
      </c>
      <c r="AX913" s="14" t="s">
        <v>73</v>
      </c>
      <c r="AY913" s="264" t="s">
        <v>202</v>
      </c>
    </row>
    <row r="914" s="14" customFormat="1">
      <c r="A914" s="14"/>
      <c r="B914" s="254"/>
      <c r="C914" s="255"/>
      <c r="D914" s="245" t="s">
        <v>211</v>
      </c>
      <c r="E914" s="256" t="s">
        <v>1</v>
      </c>
      <c r="F914" s="257" t="s">
        <v>6191</v>
      </c>
      <c r="G914" s="255"/>
      <c r="H914" s="258">
        <v>16.620999999999999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211</v>
      </c>
      <c r="AU914" s="264" t="s">
        <v>82</v>
      </c>
      <c r="AV914" s="14" t="s">
        <v>82</v>
      </c>
      <c r="AW914" s="14" t="s">
        <v>30</v>
      </c>
      <c r="AX914" s="14" t="s">
        <v>73</v>
      </c>
      <c r="AY914" s="264" t="s">
        <v>202</v>
      </c>
    </row>
    <row r="915" s="14" customFormat="1">
      <c r="A915" s="14"/>
      <c r="B915" s="254"/>
      <c r="C915" s="255"/>
      <c r="D915" s="245" t="s">
        <v>211</v>
      </c>
      <c r="E915" s="256" t="s">
        <v>1</v>
      </c>
      <c r="F915" s="257" t="s">
        <v>6192</v>
      </c>
      <c r="G915" s="255"/>
      <c r="H915" s="258">
        <v>16.620999999999999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4" t="s">
        <v>211</v>
      </c>
      <c r="AU915" s="264" t="s">
        <v>82</v>
      </c>
      <c r="AV915" s="14" t="s">
        <v>82</v>
      </c>
      <c r="AW915" s="14" t="s">
        <v>30</v>
      </c>
      <c r="AX915" s="14" t="s">
        <v>73</v>
      </c>
      <c r="AY915" s="264" t="s">
        <v>202</v>
      </c>
    </row>
    <row r="916" s="14" customFormat="1">
      <c r="A916" s="14"/>
      <c r="B916" s="254"/>
      <c r="C916" s="255"/>
      <c r="D916" s="245" t="s">
        <v>211</v>
      </c>
      <c r="E916" s="256" t="s">
        <v>1</v>
      </c>
      <c r="F916" s="257" t="s">
        <v>6193</v>
      </c>
      <c r="G916" s="255"/>
      <c r="H916" s="258">
        <v>21.454000000000001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4" t="s">
        <v>211</v>
      </c>
      <c r="AU916" s="264" t="s">
        <v>82</v>
      </c>
      <c r="AV916" s="14" t="s">
        <v>82</v>
      </c>
      <c r="AW916" s="14" t="s">
        <v>30</v>
      </c>
      <c r="AX916" s="14" t="s">
        <v>73</v>
      </c>
      <c r="AY916" s="264" t="s">
        <v>202</v>
      </c>
    </row>
    <row r="917" s="15" customFormat="1">
      <c r="A917" s="15"/>
      <c r="B917" s="265"/>
      <c r="C917" s="266"/>
      <c r="D917" s="245" t="s">
        <v>211</v>
      </c>
      <c r="E917" s="267" t="s">
        <v>1</v>
      </c>
      <c r="F917" s="268" t="s">
        <v>222</v>
      </c>
      <c r="G917" s="266"/>
      <c r="H917" s="269">
        <v>98.307999999999993</v>
      </c>
      <c r="I917" s="270"/>
      <c r="J917" s="266"/>
      <c r="K917" s="266"/>
      <c r="L917" s="271"/>
      <c r="M917" s="272"/>
      <c r="N917" s="273"/>
      <c r="O917" s="273"/>
      <c r="P917" s="273"/>
      <c r="Q917" s="273"/>
      <c r="R917" s="273"/>
      <c r="S917" s="273"/>
      <c r="T917" s="274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5" t="s">
        <v>211</v>
      </c>
      <c r="AU917" s="275" t="s">
        <v>82</v>
      </c>
      <c r="AV917" s="15" t="s">
        <v>209</v>
      </c>
      <c r="AW917" s="15" t="s">
        <v>30</v>
      </c>
      <c r="AX917" s="15" t="s">
        <v>80</v>
      </c>
      <c r="AY917" s="275" t="s">
        <v>202</v>
      </c>
    </row>
    <row r="918" s="2" customFormat="1" ht="16.5" customHeight="1">
      <c r="A918" s="40"/>
      <c r="B918" s="41"/>
      <c r="C918" s="287" t="s">
        <v>1693</v>
      </c>
      <c r="D918" s="287" t="s">
        <v>534</v>
      </c>
      <c r="E918" s="288" t="s">
        <v>6197</v>
      </c>
      <c r="F918" s="289" t="s">
        <v>6198</v>
      </c>
      <c r="G918" s="290" t="s">
        <v>254</v>
      </c>
      <c r="H918" s="291">
        <v>113.054</v>
      </c>
      <c r="I918" s="292"/>
      <c r="J918" s="293">
        <f>ROUND(I918*H918,2)</f>
        <v>0</v>
      </c>
      <c r="K918" s="289" t="s">
        <v>208</v>
      </c>
      <c r="L918" s="294"/>
      <c r="M918" s="295" t="s">
        <v>1</v>
      </c>
      <c r="N918" s="296" t="s">
        <v>38</v>
      </c>
      <c r="O918" s="93"/>
      <c r="P918" s="239">
        <f>O918*H918</f>
        <v>0</v>
      </c>
      <c r="Q918" s="239">
        <v>0.0129</v>
      </c>
      <c r="R918" s="239">
        <f>Q918*H918</f>
        <v>1.4583965999999999</v>
      </c>
      <c r="S918" s="239">
        <v>0</v>
      </c>
      <c r="T918" s="240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1" t="s">
        <v>442</v>
      </c>
      <c r="AT918" s="241" t="s">
        <v>534</v>
      </c>
      <c r="AU918" s="241" t="s">
        <v>82</v>
      </c>
      <c r="AY918" s="19" t="s">
        <v>202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9" t="s">
        <v>80</v>
      </c>
      <c r="BK918" s="242">
        <f>ROUND(I918*H918,2)</f>
        <v>0</v>
      </c>
      <c r="BL918" s="19" t="s">
        <v>317</v>
      </c>
      <c r="BM918" s="241" t="s">
        <v>6199</v>
      </c>
    </row>
    <row r="919" s="14" customFormat="1">
      <c r="A919" s="14"/>
      <c r="B919" s="254"/>
      <c r="C919" s="255"/>
      <c r="D919" s="245" t="s">
        <v>211</v>
      </c>
      <c r="E919" s="256" t="s">
        <v>1</v>
      </c>
      <c r="F919" s="257" t="s">
        <v>6200</v>
      </c>
      <c r="G919" s="255"/>
      <c r="H919" s="258">
        <v>113.054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4" t="s">
        <v>211</v>
      </c>
      <c r="AU919" s="264" t="s">
        <v>82</v>
      </c>
      <c r="AV919" s="14" t="s">
        <v>82</v>
      </c>
      <c r="AW919" s="14" t="s">
        <v>30</v>
      </c>
      <c r="AX919" s="14" t="s">
        <v>80</v>
      </c>
      <c r="AY919" s="264" t="s">
        <v>202</v>
      </c>
    </row>
    <row r="920" s="2" customFormat="1" ht="37.8" customHeight="1">
      <c r="A920" s="40"/>
      <c r="B920" s="41"/>
      <c r="C920" s="230" t="s">
        <v>1697</v>
      </c>
      <c r="D920" s="230" t="s">
        <v>204</v>
      </c>
      <c r="E920" s="231" t="s">
        <v>6201</v>
      </c>
      <c r="F920" s="232" t="s">
        <v>6202</v>
      </c>
      <c r="G920" s="233" t="s">
        <v>254</v>
      </c>
      <c r="H920" s="234">
        <v>98.308000000000007</v>
      </c>
      <c r="I920" s="235"/>
      <c r="J920" s="236">
        <f>ROUND(I920*H920,2)</f>
        <v>0</v>
      </c>
      <c r="K920" s="232" t="s">
        <v>1</v>
      </c>
      <c r="L920" s="46"/>
      <c r="M920" s="237" t="s">
        <v>1</v>
      </c>
      <c r="N920" s="238" t="s">
        <v>38</v>
      </c>
      <c r="O920" s="93"/>
      <c r="P920" s="239">
        <f>O920*H920</f>
        <v>0</v>
      </c>
      <c r="Q920" s="239">
        <v>0</v>
      </c>
      <c r="R920" s="239">
        <f>Q920*H920</f>
        <v>0</v>
      </c>
      <c r="S920" s="239">
        <v>0</v>
      </c>
      <c r="T920" s="240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1" t="s">
        <v>317</v>
      </c>
      <c r="AT920" s="241" t="s">
        <v>204</v>
      </c>
      <c r="AU920" s="241" t="s">
        <v>82</v>
      </c>
      <c r="AY920" s="19" t="s">
        <v>202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9" t="s">
        <v>80</v>
      </c>
      <c r="BK920" s="242">
        <f>ROUND(I920*H920,2)</f>
        <v>0</v>
      </c>
      <c r="BL920" s="19" t="s">
        <v>317</v>
      </c>
      <c r="BM920" s="241" t="s">
        <v>6203</v>
      </c>
    </row>
    <row r="921" s="2" customFormat="1" ht="24.15" customHeight="1">
      <c r="A921" s="40"/>
      <c r="B921" s="41"/>
      <c r="C921" s="230" t="s">
        <v>1702</v>
      </c>
      <c r="D921" s="230" t="s">
        <v>204</v>
      </c>
      <c r="E921" s="231" t="s">
        <v>3557</v>
      </c>
      <c r="F921" s="232" t="s">
        <v>3558</v>
      </c>
      <c r="G921" s="233" t="s">
        <v>254</v>
      </c>
      <c r="H921" s="234">
        <v>98.308000000000007</v>
      </c>
      <c r="I921" s="235"/>
      <c r="J921" s="236">
        <f>ROUND(I921*H921,2)</f>
        <v>0</v>
      </c>
      <c r="K921" s="232" t="s">
        <v>208</v>
      </c>
      <c r="L921" s="46"/>
      <c r="M921" s="237" t="s">
        <v>1</v>
      </c>
      <c r="N921" s="238" t="s">
        <v>38</v>
      </c>
      <c r="O921" s="93"/>
      <c r="P921" s="239">
        <f>O921*H921</f>
        <v>0</v>
      </c>
      <c r="Q921" s="239">
        <v>0</v>
      </c>
      <c r="R921" s="239">
        <f>Q921*H921</f>
        <v>0</v>
      </c>
      <c r="S921" s="239">
        <v>0</v>
      </c>
      <c r="T921" s="240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1" t="s">
        <v>317</v>
      </c>
      <c r="AT921" s="241" t="s">
        <v>204</v>
      </c>
      <c r="AU921" s="241" t="s">
        <v>82</v>
      </c>
      <c r="AY921" s="19" t="s">
        <v>202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9" t="s">
        <v>80</v>
      </c>
      <c r="BK921" s="242">
        <f>ROUND(I921*H921,2)</f>
        <v>0</v>
      </c>
      <c r="BL921" s="19" t="s">
        <v>317</v>
      </c>
      <c r="BM921" s="241" t="s">
        <v>6204</v>
      </c>
    </row>
    <row r="922" s="2" customFormat="1" ht="21.75" customHeight="1">
      <c r="A922" s="40"/>
      <c r="B922" s="41"/>
      <c r="C922" s="230" t="s">
        <v>1708</v>
      </c>
      <c r="D922" s="230" t="s">
        <v>204</v>
      </c>
      <c r="E922" s="231" t="s">
        <v>6205</v>
      </c>
      <c r="F922" s="232" t="s">
        <v>6206</v>
      </c>
      <c r="G922" s="233" t="s">
        <v>844</v>
      </c>
      <c r="H922" s="234">
        <v>65.780000000000001</v>
      </c>
      <c r="I922" s="235"/>
      <c r="J922" s="236">
        <f>ROUND(I922*H922,2)</f>
        <v>0</v>
      </c>
      <c r="K922" s="232" t="s">
        <v>1</v>
      </c>
      <c r="L922" s="46"/>
      <c r="M922" s="237" t="s">
        <v>1</v>
      </c>
      <c r="N922" s="238" t="s">
        <v>38</v>
      </c>
      <c r="O922" s="93"/>
      <c r="P922" s="239">
        <f>O922*H922</f>
        <v>0</v>
      </c>
      <c r="Q922" s="239">
        <v>0.00055000000000000003</v>
      </c>
      <c r="R922" s="239">
        <f>Q922*H922</f>
        <v>0.036179000000000003</v>
      </c>
      <c r="S922" s="239">
        <v>0</v>
      </c>
      <c r="T922" s="240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1" t="s">
        <v>317</v>
      </c>
      <c r="AT922" s="241" t="s">
        <v>204</v>
      </c>
      <c r="AU922" s="241" t="s">
        <v>82</v>
      </c>
      <c r="AY922" s="19" t="s">
        <v>202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9" t="s">
        <v>80</v>
      </c>
      <c r="BK922" s="242">
        <f>ROUND(I922*H922,2)</f>
        <v>0</v>
      </c>
      <c r="BL922" s="19" t="s">
        <v>317</v>
      </c>
      <c r="BM922" s="241" t="s">
        <v>6207</v>
      </c>
    </row>
    <row r="923" s="14" customFormat="1">
      <c r="A923" s="14"/>
      <c r="B923" s="254"/>
      <c r="C923" s="255"/>
      <c r="D923" s="245" t="s">
        <v>211</v>
      </c>
      <c r="E923" s="256" t="s">
        <v>1</v>
      </c>
      <c r="F923" s="257" t="s">
        <v>5711</v>
      </c>
      <c r="G923" s="255"/>
      <c r="H923" s="258">
        <v>14.5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4" t="s">
        <v>211</v>
      </c>
      <c r="AU923" s="264" t="s">
        <v>82</v>
      </c>
      <c r="AV923" s="14" t="s">
        <v>82</v>
      </c>
      <c r="AW923" s="14" t="s">
        <v>30</v>
      </c>
      <c r="AX923" s="14" t="s">
        <v>73</v>
      </c>
      <c r="AY923" s="264" t="s">
        <v>202</v>
      </c>
    </row>
    <row r="924" s="14" customFormat="1">
      <c r="A924" s="14"/>
      <c r="B924" s="254"/>
      <c r="C924" s="255"/>
      <c r="D924" s="245" t="s">
        <v>211</v>
      </c>
      <c r="E924" s="256" t="s">
        <v>1</v>
      </c>
      <c r="F924" s="257" t="s">
        <v>5712</v>
      </c>
      <c r="G924" s="255"/>
      <c r="H924" s="258">
        <v>9.9000000000000004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4" t="s">
        <v>211</v>
      </c>
      <c r="AU924" s="264" t="s">
        <v>82</v>
      </c>
      <c r="AV924" s="14" t="s">
        <v>82</v>
      </c>
      <c r="AW924" s="14" t="s">
        <v>30</v>
      </c>
      <c r="AX924" s="14" t="s">
        <v>73</v>
      </c>
      <c r="AY924" s="264" t="s">
        <v>202</v>
      </c>
    </row>
    <row r="925" s="14" customFormat="1">
      <c r="A925" s="14"/>
      <c r="B925" s="254"/>
      <c r="C925" s="255"/>
      <c r="D925" s="245" t="s">
        <v>211</v>
      </c>
      <c r="E925" s="256" t="s">
        <v>1</v>
      </c>
      <c r="F925" s="257" t="s">
        <v>5713</v>
      </c>
      <c r="G925" s="255"/>
      <c r="H925" s="258">
        <v>9.9000000000000004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211</v>
      </c>
      <c r="AU925" s="264" t="s">
        <v>82</v>
      </c>
      <c r="AV925" s="14" t="s">
        <v>82</v>
      </c>
      <c r="AW925" s="14" t="s">
        <v>30</v>
      </c>
      <c r="AX925" s="14" t="s">
        <v>73</v>
      </c>
      <c r="AY925" s="264" t="s">
        <v>202</v>
      </c>
    </row>
    <row r="926" s="14" customFormat="1">
      <c r="A926" s="14"/>
      <c r="B926" s="254"/>
      <c r="C926" s="255"/>
      <c r="D926" s="245" t="s">
        <v>211</v>
      </c>
      <c r="E926" s="256" t="s">
        <v>1</v>
      </c>
      <c r="F926" s="257" t="s">
        <v>5714</v>
      </c>
      <c r="G926" s="255"/>
      <c r="H926" s="258">
        <v>9.9000000000000004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4" t="s">
        <v>211</v>
      </c>
      <c r="AU926" s="264" t="s">
        <v>82</v>
      </c>
      <c r="AV926" s="14" t="s">
        <v>82</v>
      </c>
      <c r="AW926" s="14" t="s">
        <v>30</v>
      </c>
      <c r="AX926" s="14" t="s">
        <v>73</v>
      </c>
      <c r="AY926" s="264" t="s">
        <v>202</v>
      </c>
    </row>
    <row r="927" s="14" customFormat="1">
      <c r="A927" s="14"/>
      <c r="B927" s="254"/>
      <c r="C927" s="255"/>
      <c r="D927" s="245" t="s">
        <v>211</v>
      </c>
      <c r="E927" s="256" t="s">
        <v>1</v>
      </c>
      <c r="F927" s="257" t="s">
        <v>5715</v>
      </c>
      <c r="G927" s="255"/>
      <c r="H927" s="258">
        <v>15.6</v>
      </c>
      <c r="I927" s="259"/>
      <c r="J927" s="255"/>
      <c r="K927" s="255"/>
      <c r="L927" s="260"/>
      <c r="M927" s="261"/>
      <c r="N927" s="262"/>
      <c r="O927" s="262"/>
      <c r="P927" s="262"/>
      <c r="Q927" s="262"/>
      <c r="R927" s="262"/>
      <c r="S927" s="262"/>
      <c r="T927" s="26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4" t="s">
        <v>211</v>
      </c>
      <c r="AU927" s="264" t="s">
        <v>82</v>
      </c>
      <c r="AV927" s="14" t="s">
        <v>82</v>
      </c>
      <c r="AW927" s="14" t="s">
        <v>30</v>
      </c>
      <c r="AX927" s="14" t="s">
        <v>73</v>
      </c>
      <c r="AY927" s="264" t="s">
        <v>202</v>
      </c>
    </row>
    <row r="928" s="16" customFormat="1">
      <c r="A928" s="16"/>
      <c r="B928" s="276"/>
      <c r="C928" s="277"/>
      <c r="D928" s="245" t="s">
        <v>211</v>
      </c>
      <c r="E928" s="278" t="s">
        <v>1</v>
      </c>
      <c r="F928" s="279" t="s">
        <v>241</v>
      </c>
      <c r="G928" s="277"/>
      <c r="H928" s="280">
        <v>59.799999999999997</v>
      </c>
      <c r="I928" s="281"/>
      <c r="J928" s="277"/>
      <c r="K928" s="277"/>
      <c r="L928" s="282"/>
      <c r="M928" s="283"/>
      <c r="N928" s="284"/>
      <c r="O928" s="284"/>
      <c r="P928" s="284"/>
      <c r="Q928" s="284"/>
      <c r="R928" s="284"/>
      <c r="S928" s="284"/>
      <c r="T928" s="285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86" t="s">
        <v>211</v>
      </c>
      <c r="AU928" s="286" t="s">
        <v>82</v>
      </c>
      <c r="AV928" s="16" t="s">
        <v>90</v>
      </c>
      <c r="AW928" s="16" t="s">
        <v>30</v>
      </c>
      <c r="AX928" s="16" t="s">
        <v>73</v>
      </c>
      <c r="AY928" s="286" t="s">
        <v>202</v>
      </c>
    </row>
    <row r="929" s="14" customFormat="1">
      <c r="A929" s="14"/>
      <c r="B929" s="254"/>
      <c r="C929" s="255"/>
      <c r="D929" s="245" t="s">
        <v>211</v>
      </c>
      <c r="E929" s="256" t="s">
        <v>1</v>
      </c>
      <c r="F929" s="257" t="s">
        <v>6208</v>
      </c>
      <c r="G929" s="255"/>
      <c r="H929" s="258">
        <v>5.9800000000000004</v>
      </c>
      <c r="I929" s="259"/>
      <c r="J929" s="255"/>
      <c r="K929" s="255"/>
      <c r="L929" s="260"/>
      <c r="M929" s="261"/>
      <c r="N929" s="262"/>
      <c r="O929" s="262"/>
      <c r="P929" s="262"/>
      <c r="Q929" s="262"/>
      <c r="R929" s="262"/>
      <c r="S929" s="262"/>
      <c r="T929" s="26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4" t="s">
        <v>211</v>
      </c>
      <c r="AU929" s="264" t="s">
        <v>82</v>
      </c>
      <c r="AV929" s="14" t="s">
        <v>82</v>
      </c>
      <c r="AW929" s="14" t="s">
        <v>30</v>
      </c>
      <c r="AX929" s="14" t="s">
        <v>73</v>
      </c>
      <c r="AY929" s="264" t="s">
        <v>202</v>
      </c>
    </row>
    <row r="930" s="15" customFormat="1">
      <c r="A930" s="15"/>
      <c r="B930" s="265"/>
      <c r="C930" s="266"/>
      <c r="D930" s="245" t="s">
        <v>211</v>
      </c>
      <c r="E930" s="267" t="s">
        <v>1</v>
      </c>
      <c r="F930" s="268" t="s">
        <v>222</v>
      </c>
      <c r="G930" s="266"/>
      <c r="H930" s="269">
        <v>65.780000000000001</v>
      </c>
      <c r="I930" s="270"/>
      <c r="J930" s="266"/>
      <c r="K930" s="266"/>
      <c r="L930" s="271"/>
      <c r="M930" s="272"/>
      <c r="N930" s="273"/>
      <c r="O930" s="273"/>
      <c r="P930" s="273"/>
      <c r="Q930" s="273"/>
      <c r="R930" s="273"/>
      <c r="S930" s="273"/>
      <c r="T930" s="27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5" t="s">
        <v>211</v>
      </c>
      <c r="AU930" s="275" t="s">
        <v>82</v>
      </c>
      <c r="AV930" s="15" t="s">
        <v>209</v>
      </c>
      <c r="AW930" s="15" t="s">
        <v>30</v>
      </c>
      <c r="AX930" s="15" t="s">
        <v>80</v>
      </c>
      <c r="AY930" s="275" t="s">
        <v>202</v>
      </c>
    </row>
    <row r="931" s="2" customFormat="1" ht="16.5" customHeight="1">
      <c r="A931" s="40"/>
      <c r="B931" s="41"/>
      <c r="C931" s="230" t="s">
        <v>1715</v>
      </c>
      <c r="D931" s="230" t="s">
        <v>204</v>
      </c>
      <c r="E931" s="231" t="s">
        <v>6209</v>
      </c>
      <c r="F931" s="232" t="s">
        <v>6210</v>
      </c>
      <c r="G931" s="233" t="s">
        <v>844</v>
      </c>
      <c r="H931" s="234">
        <v>44</v>
      </c>
      <c r="I931" s="235"/>
      <c r="J931" s="236">
        <f>ROUND(I931*H931,2)</f>
        <v>0</v>
      </c>
      <c r="K931" s="232" t="s">
        <v>208</v>
      </c>
      <c r="L931" s="46"/>
      <c r="M931" s="237" t="s">
        <v>1</v>
      </c>
      <c r="N931" s="238" t="s">
        <v>38</v>
      </c>
      <c r="O931" s="93"/>
      <c r="P931" s="239">
        <f>O931*H931</f>
        <v>0</v>
      </c>
      <c r="Q931" s="239">
        <v>3.0000000000000001E-05</v>
      </c>
      <c r="R931" s="239">
        <f>Q931*H931</f>
        <v>0.00132</v>
      </c>
      <c r="S931" s="239">
        <v>0</v>
      </c>
      <c r="T931" s="240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1" t="s">
        <v>317</v>
      </c>
      <c r="AT931" s="241" t="s">
        <v>204</v>
      </c>
      <c r="AU931" s="241" t="s">
        <v>82</v>
      </c>
      <c r="AY931" s="19" t="s">
        <v>202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9" t="s">
        <v>80</v>
      </c>
      <c r="BK931" s="242">
        <f>ROUND(I931*H931,2)</f>
        <v>0</v>
      </c>
      <c r="BL931" s="19" t="s">
        <v>317</v>
      </c>
      <c r="BM931" s="241" t="s">
        <v>6211</v>
      </c>
    </row>
    <row r="932" s="14" customFormat="1">
      <c r="A932" s="14"/>
      <c r="B932" s="254"/>
      <c r="C932" s="255"/>
      <c r="D932" s="245" t="s">
        <v>211</v>
      </c>
      <c r="E932" s="256" t="s">
        <v>1</v>
      </c>
      <c r="F932" s="257" t="s">
        <v>6212</v>
      </c>
      <c r="G932" s="255"/>
      <c r="H932" s="258">
        <v>40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211</v>
      </c>
      <c r="AU932" s="264" t="s">
        <v>82</v>
      </c>
      <c r="AV932" s="14" t="s">
        <v>82</v>
      </c>
      <c r="AW932" s="14" t="s">
        <v>30</v>
      </c>
      <c r="AX932" s="14" t="s">
        <v>73</v>
      </c>
      <c r="AY932" s="264" t="s">
        <v>202</v>
      </c>
    </row>
    <row r="933" s="16" customFormat="1">
      <c r="A933" s="16"/>
      <c r="B933" s="276"/>
      <c r="C933" s="277"/>
      <c r="D933" s="245" t="s">
        <v>211</v>
      </c>
      <c r="E933" s="278" t="s">
        <v>1</v>
      </c>
      <c r="F933" s="279" t="s">
        <v>241</v>
      </c>
      <c r="G933" s="277"/>
      <c r="H933" s="280">
        <v>40</v>
      </c>
      <c r="I933" s="281"/>
      <c r="J933" s="277"/>
      <c r="K933" s="277"/>
      <c r="L933" s="282"/>
      <c r="M933" s="283"/>
      <c r="N933" s="284"/>
      <c r="O933" s="284"/>
      <c r="P933" s="284"/>
      <c r="Q933" s="284"/>
      <c r="R933" s="284"/>
      <c r="S933" s="284"/>
      <c r="T933" s="285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6" t="s">
        <v>211</v>
      </c>
      <c r="AU933" s="286" t="s">
        <v>82</v>
      </c>
      <c r="AV933" s="16" t="s">
        <v>90</v>
      </c>
      <c r="AW933" s="16" t="s">
        <v>30</v>
      </c>
      <c r="AX933" s="16" t="s">
        <v>73</v>
      </c>
      <c r="AY933" s="286" t="s">
        <v>202</v>
      </c>
    </row>
    <row r="934" s="14" customFormat="1">
      <c r="A934" s="14"/>
      <c r="B934" s="254"/>
      <c r="C934" s="255"/>
      <c r="D934" s="245" t="s">
        <v>211</v>
      </c>
      <c r="E934" s="256" t="s">
        <v>1</v>
      </c>
      <c r="F934" s="257" t="s">
        <v>6213</v>
      </c>
      <c r="G934" s="255"/>
      <c r="H934" s="258">
        <v>4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211</v>
      </c>
      <c r="AU934" s="264" t="s">
        <v>82</v>
      </c>
      <c r="AV934" s="14" t="s">
        <v>82</v>
      </c>
      <c r="AW934" s="14" t="s">
        <v>30</v>
      </c>
      <c r="AX934" s="14" t="s">
        <v>73</v>
      </c>
      <c r="AY934" s="264" t="s">
        <v>202</v>
      </c>
    </row>
    <row r="935" s="15" customFormat="1">
      <c r="A935" s="15"/>
      <c r="B935" s="265"/>
      <c r="C935" s="266"/>
      <c r="D935" s="245" t="s">
        <v>211</v>
      </c>
      <c r="E935" s="267" t="s">
        <v>1</v>
      </c>
      <c r="F935" s="268" t="s">
        <v>222</v>
      </c>
      <c r="G935" s="266"/>
      <c r="H935" s="269">
        <v>44</v>
      </c>
      <c r="I935" s="270"/>
      <c r="J935" s="266"/>
      <c r="K935" s="266"/>
      <c r="L935" s="271"/>
      <c r="M935" s="272"/>
      <c r="N935" s="273"/>
      <c r="O935" s="273"/>
      <c r="P935" s="273"/>
      <c r="Q935" s="273"/>
      <c r="R935" s="273"/>
      <c r="S935" s="273"/>
      <c r="T935" s="27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5" t="s">
        <v>211</v>
      </c>
      <c r="AU935" s="275" t="s">
        <v>82</v>
      </c>
      <c r="AV935" s="15" t="s">
        <v>209</v>
      </c>
      <c r="AW935" s="15" t="s">
        <v>30</v>
      </c>
      <c r="AX935" s="15" t="s">
        <v>80</v>
      </c>
      <c r="AY935" s="275" t="s">
        <v>202</v>
      </c>
    </row>
    <row r="936" s="2" customFormat="1" ht="37.8" customHeight="1">
      <c r="A936" s="40"/>
      <c r="B936" s="41"/>
      <c r="C936" s="230" t="s">
        <v>1721</v>
      </c>
      <c r="D936" s="230" t="s">
        <v>204</v>
      </c>
      <c r="E936" s="231" t="s">
        <v>6214</v>
      </c>
      <c r="F936" s="232" t="s">
        <v>6215</v>
      </c>
      <c r="G936" s="233" t="s">
        <v>254</v>
      </c>
      <c r="H936" s="234">
        <v>91.939999999999998</v>
      </c>
      <c r="I936" s="235"/>
      <c r="J936" s="236">
        <f>ROUND(I936*H936,2)</f>
        <v>0</v>
      </c>
      <c r="K936" s="232" t="s">
        <v>208</v>
      </c>
      <c r="L936" s="46"/>
      <c r="M936" s="237" t="s">
        <v>1</v>
      </c>
      <c r="N936" s="238" t="s">
        <v>38</v>
      </c>
      <c r="O936" s="93"/>
      <c r="P936" s="239">
        <f>O936*H936</f>
        <v>0</v>
      </c>
      <c r="Q936" s="239">
        <v>0.0050499999999999998</v>
      </c>
      <c r="R936" s="239">
        <f>Q936*H936</f>
        <v>0.46429699999999996</v>
      </c>
      <c r="S936" s="239">
        <v>0</v>
      </c>
      <c r="T936" s="240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1" t="s">
        <v>317</v>
      </c>
      <c r="AT936" s="241" t="s">
        <v>204</v>
      </c>
      <c r="AU936" s="241" t="s">
        <v>82</v>
      </c>
      <c r="AY936" s="19" t="s">
        <v>202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9" t="s">
        <v>80</v>
      </c>
      <c r="BK936" s="242">
        <f>ROUND(I936*H936,2)</f>
        <v>0</v>
      </c>
      <c r="BL936" s="19" t="s">
        <v>317</v>
      </c>
      <c r="BM936" s="241" t="s">
        <v>6216</v>
      </c>
    </row>
    <row r="937" s="14" customFormat="1">
      <c r="A937" s="14"/>
      <c r="B937" s="254"/>
      <c r="C937" s="255"/>
      <c r="D937" s="245" t="s">
        <v>211</v>
      </c>
      <c r="E937" s="256" t="s">
        <v>1</v>
      </c>
      <c r="F937" s="257" t="s">
        <v>6217</v>
      </c>
      <c r="G937" s="255"/>
      <c r="H937" s="258">
        <v>91.939999999999998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211</v>
      </c>
      <c r="AU937" s="264" t="s">
        <v>82</v>
      </c>
      <c r="AV937" s="14" t="s">
        <v>82</v>
      </c>
      <c r="AW937" s="14" t="s">
        <v>30</v>
      </c>
      <c r="AX937" s="14" t="s">
        <v>73</v>
      </c>
      <c r="AY937" s="264" t="s">
        <v>202</v>
      </c>
    </row>
    <row r="938" s="15" customFormat="1">
      <c r="A938" s="15"/>
      <c r="B938" s="265"/>
      <c r="C938" s="266"/>
      <c r="D938" s="245" t="s">
        <v>211</v>
      </c>
      <c r="E938" s="267" t="s">
        <v>1</v>
      </c>
      <c r="F938" s="268" t="s">
        <v>222</v>
      </c>
      <c r="G938" s="266"/>
      <c r="H938" s="269">
        <v>91.939999999999998</v>
      </c>
      <c r="I938" s="270"/>
      <c r="J938" s="266"/>
      <c r="K938" s="266"/>
      <c r="L938" s="271"/>
      <c r="M938" s="272"/>
      <c r="N938" s="273"/>
      <c r="O938" s="273"/>
      <c r="P938" s="273"/>
      <c r="Q938" s="273"/>
      <c r="R938" s="273"/>
      <c r="S938" s="273"/>
      <c r="T938" s="274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5" t="s">
        <v>211</v>
      </c>
      <c r="AU938" s="275" t="s">
        <v>82</v>
      </c>
      <c r="AV938" s="15" t="s">
        <v>209</v>
      </c>
      <c r="AW938" s="15" t="s">
        <v>30</v>
      </c>
      <c r="AX938" s="15" t="s">
        <v>80</v>
      </c>
      <c r="AY938" s="275" t="s">
        <v>202</v>
      </c>
    </row>
    <row r="939" s="2" customFormat="1" ht="21.75" customHeight="1">
      <c r="A939" s="40"/>
      <c r="B939" s="41"/>
      <c r="C939" s="287" t="s">
        <v>1726</v>
      </c>
      <c r="D939" s="287" t="s">
        <v>534</v>
      </c>
      <c r="E939" s="288" t="s">
        <v>6218</v>
      </c>
      <c r="F939" s="289" t="s">
        <v>6219</v>
      </c>
      <c r="G939" s="290" t="s">
        <v>466</v>
      </c>
      <c r="H939" s="291">
        <v>6204.8710000000001</v>
      </c>
      <c r="I939" s="292"/>
      <c r="J939" s="293">
        <f>ROUND(I939*H939,2)</f>
        <v>0</v>
      </c>
      <c r="K939" s="289" t="s">
        <v>208</v>
      </c>
      <c r="L939" s="294"/>
      <c r="M939" s="295" t="s">
        <v>1</v>
      </c>
      <c r="N939" s="296" t="s">
        <v>38</v>
      </c>
      <c r="O939" s="93"/>
      <c r="P939" s="239">
        <f>O939*H939</f>
        <v>0</v>
      </c>
      <c r="Q939" s="239">
        <v>0.00050000000000000001</v>
      </c>
      <c r="R939" s="239">
        <f>Q939*H939</f>
        <v>3.1024354999999999</v>
      </c>
      <c r="S939" s="239">
        <v>0</v>
      </c>
      <c r="T939" s="240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41" t="s">
        <v>442</v>
      </c>
      <c r="AT939" s="241" t="s">
        <v>534</v>
      </c>
      <c r="AU939" s="241" t="s">
        <v>82</v>
      </c>
      <c r="AY939" s="19" t="s">
        <v>202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9" t="s">
        <v>80</v>
      </c>
      <c r="BK939" s="242">
        <f>ROUND(I939*H939,2)</f>
        <v>0</v>
      </c>
      <c r="BL939" s="19" t="s">
        <v>317</v>
      </c>
      <c r="BM939" s="241" t="s">
        <v>6220</v>
      </c>
    </row>
    <row r="940" s="2" customFormat="1">
      <c r="A940" s="40"/>
      <c r="B940" s="41"/>
      <c r="C940" s="42"/>
      <c r="D940" s="245" t="s">
        <v>586</v>
      </c>
      <c r="E940" s="42"/>
      <c r="F940" s="297" t="s">
        <v>3587</v>
      </c>
      <c r="G940" s="42"/>
      <c r="H940" s="42"/>
      <c r="I940" s="298"/>
      <c r="J940" s="42"/>
      <c r="K940" s="42"/>
      <c r="L940" s="46"/>
      <c r="M940" s="299"/>
      <c r="N940" s="300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586</v>
      </c>
      <c r="AU940" s="19" t="s">
        <v>82</v>
      </c>
    </row>
    <row r="941" s="14" customFormat="1">
      <c r="A941" s="14"/>
      <c r="B941" s="254"/>
      <c r="C941" s="255"/>
      <c r="D941" s="245" t="s">
        <v>211</v>
      </c>
      <c r="E941" s="256" t="s">
        <v>1</v>
      </c>
      <c r="F941" s="257" t="s">
        <v>6221</v>
      </c>
      <c r="G941" s="255"/>
      <c r="H941" s="258">
        <v>5395.54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211</v>
      </c>
      <c r="AU941" s="264" t="s">
        <v>82</v>
      </c>
      <c r="AV941" s="14" t="s">
        <v>82</v>
      </c>
      <c r="AW941" s="14" t="s">
        <v>30</v>
      </c>
      <c r="AX941" s="14" t="s">
        <v>73</v>
      </c>
      <c r="AY941" s="264" t="s">
        <v>202</v>
      </c>
    </row>
    <row r="942" s="15" customFormat="1">
      <c r="A942" s="15"/>
      <c r="B942" s="265"/>
      <c r="C942" s="266"/>
      <c r="D942" s="245" t="s">
        <v>211</v>
      </c>
      <c r="E942" s="267" t="s">
        <v>1</v>
      </c>
      <c r="F942" s="268" t="s">
        <v>222</v>
      </c>
      <c r="G942" s="266"/>
      <c r="H942" s="269">
        <v>5395.54</v>
      </c>
      <c r="I942" s="270"/>
      <c r="J942" s="266"/>
      <c r="K942" s="266"/>
      <c r="L942" s="271"/>
      <c r="M942" s="272"/>
      <c r="N942" s="273"/>
      <c r="O942" s="273"/>
      <c r="P942" s="273"/>
      <c r="Q942" s="273"/>
      <c r="R942" s="273"/>
      <c r="S942" s="273"/>
      <c r="T942" s="27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5" t="s">
        <v>211</v>
      </c>
      <c r="AU942" s="275" t="s">
        <v>82</v>
      </c>
      <c r="AV942" s="15" t="s">
        <v>209</v>
      </c>
      <c r="AW942" s="15" t="s">
        <v>30</v>
      </c>
      <c r="AX942" s="15" t="s">
        <v>73</v>
      </c>
      <c r="AY942" s="275" t="s">
        <v>202</v>
      </c>
    </row>
    <row r="943" s="14" customFormat="1">
      <c r="A943" s="14"/>
      <c r="B943" s="254"/>
      <c r="C943" s="255"/>
      <c r="D943" s="245" t="s">
        <v>211</v>
      </c>
      <c r="E943" s="256" t="s">
        <v>1</v>
      </c>
      <c r="F943" s="257" t="s">
        <v>6222</v>
      </c>
      <c r="G943" s="255"/>
      <c r="H943" s="258">
        <v>6204.8710000000001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211</v>
      </c>
      <c r="AU943" s="264" t="s">
        <v>82</v>
      </c>
      <c r="AV943" s="14" t="s">
        <v>82</v>
      </c>
      <c r="AW943" s="14" t="s">
        <v>30</v>
      </c>
      <c r="AX943" s="14" t="s">
        <v>80</v>
      </c>
      <c r="AY943" s="264" t="s">
        <v>202</v>
      </c>
    </row>
    <row r="944" s="2" customFormat="1" ht="24.15" customHeight="1">
      <c r="A944" s="40"/>
      <c r="B944" s="41"/>
      <c r="C944" s="230" t="s">
        <v>1730</v>
      </c>
      <c r="D944" s="230" t="s">
        <v>204</v>
      </c>
      <c r="E944" s="231" t="s">
        <v>6223</v>
      </c>
      <c r="F944" s="232" t="s">
        <v>6224</v>
      </c>
      <c r="G944" s="233" t="s">
        <v>2365</v>
      </c>
      <c r="H944" s="301"/>
      <c r="I944" s="235"/>
      <c r="J944" s="236">
        <f>ROUND(I944*H944,2)</f>
        <v>0</v>
      </c>
      <c r="K944" s="232" t="s">
        <v>208</v>
      </c>
      <c r="L944" s="46"/>
      <c r="M944" s="237" t="s">
        <v>1</v>
      </c>
      <c r="N944" s="238" t="s">
        <v>38</v>
      </c>
      <c r="O944" s="93"/>
      <c r="P944" s="239">
        <f>O944*H944</f>
        <v>0</v>
      </c>
      <c r="Q944" s="239">
        <v>0</v>
      </c>
      <c r="R944" s="239">
        <f>Q944*H944</f>
        <v>0</v>
      </c>
      <c r="S944" s="239">
        <v>0</v>
      </c>
      <c r="T944" s="24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1" t="s">
        <v>317</v>
      </c>
      <c r="AT944" s="241" t="s">
        <v>204</v>
      </c>
      <c r="AU944" s="241" t="s">
        <v>82</v>
      </c>
      <c r="AY944" s="19" t="s">
        <v>202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9" t="s">
        <v>80</v>
      </c>
      <c r="BK944" s="242">
        <f>ROUND(I944*H944,2)</f>
        <v>0</v>
      </c>
      <c r="BL944" s="19" t="s">
        <v>317</v>
      </c>
      <c r="BM944" s="241" t="s">
        <v>6225</v>
      </c>
    </row>
    <row r="945" s="12" customFormat="1" ht="22.8" customHeight="1">
      <c r="A945" s="12"/>
      <c r="B945" s="214"/>
      <c r="C945" s="215"/>
      <c r="D945" s="216" t="s">
        <v>72</v>
      </c>
      <c r="E945" s="228" t="s">
        <v>2671</v>
      </c>
      <c r="F945" s="228" t="s">
        <v>2672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SUM(P946:P951)</f>
        <v>0</v>
      </c>
      <c r="Q945" s="222"/>
      <c r="R945" s="223">
        <f>SUM(R946:R951)</f>
        <v>0.055651166338000005</v>
      </c>
      <c r="S945" s="222"/>
      <c r="T945" s="224">
        <f>SUM(T946:T951)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82</v>
      </c>
      <c r="AT945" s="226" t="s">
        <v>72</v>
      </c>
      <c r="AU945" s="226" t="s">
        <v>80</v>
      </c>
      <c r="AY945" s="225" t="s">
        <v>202</v>
      </c>
      <c r="BK945" s="227">
        <f>SUM(BK946:BK951)</f>
        <v>0</v>
      </c>
    </row>
    <row r="946" s="2" customFormat="1" ht="33" customHeight="1">
      <c r="A946" s="40"/>
      <c r="B946" s="41"/>
      <c r="C946" s="230" t="s">
        <v>1736</v>
      </c>
      <c r="D946" s="230" t="s">
        <v>204</v>
      </c>
      <c r="E946" s="231" t="s">
        <v>3604</v>
      </c>
      <c r="F946" s="232" t="s">
        <v>3605</v>
      </c>
      <c r="G946" s="233" t="s">
        <v>254</v>
      </c>
      <c r="H946" s="234">
        <v>0.38200000000000001</v>
      </c>
      <c r="I946" s="235"/>
      <c r="J946" s="236">
        <f>ROUND(I946*H946,2)</f>
        <v>0</v>
      </c>
      <c r="K946" s="232" t="s">
        <v>208</v>
      </c>
      <c r="L946" s="46"/>
      <c r="M946" s="237" t="s">
        <v>1</v>
      </c>
      <c r="N946" s="238" t="s">
        <v>38</v>
      </c>
      <c r="O946" s="93"/>
      <c r="P946" s="239">
        <f>O946*H946</f>
        <v>0</v>
      </c>
      <c r="Q946" s="239">
        <v>0.042900959000000002</v>
      </c>
      <c r="R946" s="239">
        <f>Q946*H946</f>
        <v>0.016388166338000002</v>
      </c>
      <c r="S946" s="239">
        <v>0</v>
      </c>
      <c r="T946" s="24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1" t="s">
        <v>317</v>
      </c>
      <c r="AT946" s="241" t="s">
        <v>204</v>
      </c>
      <c r="AU946" s="241" t="s">
        <v>82</v>
      </c>
      <c r="AY946" s="19" t="s">
        <v>202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9" t="s">
        <v>80</v>
      </c>
      <c r="BK946" s="242">
        <f>ROUND(I946*H946,2)</f>
        <v>0</v>
      </c>
      <c r="BL946" s="19" t="s">
        <v>317</v>
      </c>
      <c r="BM946" s="241" t="s">
        <v>6226</v>
      </c>
    </row>
    <row r="947" s="14" customFormat="1">
      <c r="A947" s="14"/>
      <c r="B947" s="254"/>
      <c r="C947" s="255"/>
      <c r="D947" s="245" t="s">
        <v>211</v>
      </c>
      <c r="E947" s="256" t="s">
        <v>1</v>
      </c>
      <c r="F947" s="257" t="s">
        <v>6227</v>
      </c>
      <c r="G947" s="255"/>
      <c r="H947" s="258">
        <v>0.38200000000000001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211</v>
      </c>
      <c r="AU947" s="264" t="s">
        <v>82</v>
      </c>
      <c r="AV947" s="14" t="s">
        <v>82</v>
      </c>
      <c r="AW947" s="14" t="s">
        <v>30</v>
      </c>
      <c r="AX947" s="14" t="s">
        <v>73</v>
      </c>
      <c r="AY947" s="264" t="s">
        <v>202</v>
      </c>
    </row>
    <row r="948" s="15" customFormat="1">
      <c r="A948" s="15"/>
      <c r="B948" s="265"/>
      <c r="C948" s="266"/>
      <c r="D948" s="245" t="s">
        <v>211</v>
      </c>
      <c r="E948" s="267" t="s">
        <v>1</v>
      </c>
      <c r="F948" s="268" t="s">
        <v>222</v>
      </c>
      <c r="G948" s="266"/>
      <c r="H948" s="269">
        <v>0.38200000000000001</v>
      </c>
      <c r="I948" s="270"/>
      <c r="J948" s="266"/>
      <c r="K948" s="266"/>
      <c r="L948" s="271"/>
      <c r="M948" s="272"/>
      <c r="N948" s="273"/>
      <c r="O948" s="273"/>
      <c r="P948" s="273"/>
      <c r="Q948" s="273"/>
      <c r="R948" s="273"/>
      <c r="S948" s="273"/>
      <c r="T948" s="27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5" t="s">
        <v>211</v>
      </c>
      <c r="AU948" s="275" t="s">
        <v>82</v>
      </c>
      <c r="AV948" s="15" t="s">
        <v>209</v>
      </c>
      <c r="AW948" s="15" t="s">
        <v>30</v>
      </c>
      <c r="AX948" s="15" t="s">
        <v>80</v>
      </c>
      <c r="AY948" s="275" t="s">
        <v>202</v>
      </c>
    </row>
    <row r="949" s="2" customFormat="1" ht="16.5" customHeight="1">
      <c r="A949" s="40"/>
      <c r="B949" s="41"/>
      <c r="C949" s="287" t="s">
        <v>1741</v>
      </c>
      <c r="D949" s="287" t="s">
        <v>534</v>
      </c>
      <c r="E949" s="288" t="s">
        <v>3609</v>
      </c>
      <c r="F949" s="289" t="s">
        <v>6228</v>
      </c>
      <c r="G949" s="290" t="s">
        <v>254</v>
      </c>
      <c r="H949" s="291">
        <v>0.497</v>
      </c>
      <c r="I949" s="292"/>
      <c r="J949" s="293">
        <f>ROUND(I949*H949,2)</f>
        <v>0</v>
      </c>
      <c r="K949" s="289" t="s">
        <v>208</v>
      </c>
      <c r="L949" s="294"/>
      <c r="M949" s="295" t="s">
        <v>1</v>
      </c>
      <c r="N949" s="296" t="s">
        <v>38</v>
      </c>
      <c r="O949" s="93"/>
      <c r="P949" s="239">
        <f>O949*H949</f>
        <v>0</v>
      </c>
      <c r="Q949" s="239">
        <v>0.079000000000000001</v>
      </c>
      <c r="R949" s="239">
        <f>Q949*H949</f>
        <v>0.039262999999999999</v>
      </c>
      <c r="S949" s="239">
        <v>0</v>
      </c>
      <c r="T949" s="24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1" t="s">
        <v>442</v>
      </c>
      <c r="AT949" s="241" t="s">
        <v>534</v>
      </c>
      <c r="AU949" s="241" t="s">
        <v>82</v>
      </c>
      <c r="AY949" s="19" t="s">
        <v>202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9" t="s">
        <v>80</v>
      </c>
      <c r="BK949" s="242">
        <f>ROUND(I949*H949,2)</f>
        <v>0</v>
      </c>
      <c r="BL949" s="19" t="s">
        <v>317</v>
      </c>
      <c r="BM949" s="241" t="s">
        <v>6229</v>
      </c>
    </row>
    <row r="950" s="14" customFormat="1">
      <c r="A950" s="14"/>
      <c r="B950" s="254"/>
      <c r="C950" s="255"/>
      <c r="D950" s="245" t="s">
        <v>211</v>
      </c>
      <c r="E950" s="256" t="s">
        <v>1</v>
      </c>
      <c r="F950" s="257" t="s">
        <v>6230</v>
      </c>
      <c r="G950" s="255"/>
      <c r="H950" s="258">
        <v>0.497</v>
      </c>
      <c r="I950" s="259"/>
      <c r="J950" s="255"/>
      <c r="K950" s="255"/>
      <c r="L950" s="260"/>
      <c r="M950" s="261"/>
      <c r="N950" s="262"/>
      <c r="O950" s="262"/>
      <c r="P950" s="262"/>
      <c r="Q950" s="262"/>
      <c r="R950" s="262"/>
      <c r="S950" s="262"/>
      <c r="T950" s="26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4" t="s">
        <v>211</v>
      </c>
      <c r="AU950" s="264" t="s">
        <v>82</v>
      </c>
      <c r="AV950" s="14" t="s">
        <v>82</v>
      </c>
      <c r="AW950" s="14" t="s">
        <v>30</v>
      </c>
      <c r="AX950" s="14" t="s">
        <v>80</v>
      </c>
      <c r="AY950" s="264" t="s">
        <v>202</v>
      </c>
    </row>
    <row r="951" s="2" customFormat="1" ht="24.15" customHeight="1">
      <c r="A951" s="40"/>
      <c r="B951" s="41"/>
      <c r="C951" s="230" t="s">
        <v>1747</v>
      </c>
      <c r="D951" s="230" t="s">
        <v>204</v>
      </c>
      <c r="E951" s="231" t="s">
        <v>6231</v>
      </c>
      <c r="F951" s="232" t="s">
        <v>6232</v>
      </c>
      <c r="G951" s="233" t="s">
        <v>2365</v>
      </c>
      <c r="H951" s="301"/>
      <c r="I951" s="235"/>
      <c r="J951" s="236">
        <f>ROUND(I951*H951,2)</f>
        <v>0</v>
      </c>
      <c r="K951" s="232" t="s">
        <v>208</v>
      </c>
      <c r="L951" s="46"/>
      <c r="M951" s="237" t="s">
        <v>1</v>
      </c>
      <c r="N951" s="238" t="s">
        <v>38</v>
      </c>
      <c r="O951" s="93"/>
      <c r="P951" s="239">
        <f>O951*H951</f>
        <v>0</v>
      </c>
      <c r="Q951" s="239">
        <v>0</v>
      </c>
      <c r="R951" s="239">
        <f>Q951*H951</f>
        <v>0</v>
      </c>
      <c r="S951" s="239">
        <v>0</v>
      </c>
      <c r="T951" s="240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1" t="s">
        <v>317</v>
      </c>
      <c r="AT951" s="241" t="s">
        <v>204</v>
      </c>
      <c r="AU951" s="241" t="s">
        <v>82</v>
      </c>
      <c r="AY951" s="19" t="s">
        <v>202</v>
      </c>
      <c r="BE951" s="242">
        <f>IF(N951="základní",J951,0)</f>
        <v>0</v>
      </c>
      <c r="BF951" s="242">
        <f>IF(N951="snížená",J951,0)</f>
        <v>0</v>
      </c>
      <c r="BG951" s="242">
        <f>IF(N951="zákl. přenesená",J951,0)</f>
        <v>0</v>
      </c>
      <c r="BH951" s="242">
        <f>IF(N951="sníž. přenesená",J951,0)</f>
        <v>0</v>
      </c>
      <c r="BI951" s="242">
        <f>IF(N951="nulová",J951,0)</f>
        <v>0</v>
      </c>
      <c r="BJ951" s="19" t="s">
        <v>80</v>
      </c>
      <c r="BK951" s="242">
        <f>ROUND(I951*H951,2)</f>
        <v>0</v>
      </c>
      <c r="BL951" s="19" t="s">
        <v>317</v>
      </c>
      <c r="BM951" s="241" t="s">
        <v>6233</v>
      </c>
    </row>
    <row r="952" s="12" customFormat="1" ht="22.8" customHeight="1">
      <c r="A952" s="12"/>
      <c r="B952" s="214"/>
      <c r="C952" s="215"/>
      <c r="D952" s="216" t="s">
        <v>72</v>
      </c>
      <c r="E952" s="228" t="s">
        <v>2697</v>
      </c>
      <c r="F952" s="228" t="s">
        <v>2698</v>
      </c>
      <c r="G952" s="215"/>
      <c r="H952" s="215"/>
      <c r="I952" s="218"/>
      <c r="J952" s="229">
        <f>BK952</f>
        <v>0</v>
      </c>
      <c r="K952" s="215"/>
      <c r="L952" s="220"/>
      <c r="M952" s="221"/>
      <c r="N952" s="222"/>
      <c r="O952" s="222"/>
      <c r="P952" s="223">
        <f>SUM(P953:P974)</f>
        <v>0</v>
      </c>
      <c r="Q952" s="222"/>
      <c r="R952" s="223">
        <f>SUM(R953:R974)</f>
        <v>0.0044436455400000009</v>
      </c>
      <c r="S952" s="222"/>
      <c r="T952" s="224">
        <f>SUM(T953:T974)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5" t="s">
        <v>82</v>
      </c>
      <c r="AT952" s="226" t="s">
        <v>72</v>
      </c>
      <c r="AU952" s="226" t="s">
        <v>80</v>
      </c>
      <c r="AY952" s="225" t="s">
        <v>202</v>
      </c>
      <c r="BK952" s="227">
        <f>SUM(BK953:BK974)</f>
        <v>0</v>
      </c>
    </row>
    <row r="953" s="2" customFormat="1" ht="24.15" customHeight="1">
      <c r="A953" s="40"/>
      <c r="B953" s="41"/>
      <c r="C953" s="230" t="s">
        <v>1750</v>
      </c>
      <c r="D953" s="230" t="s">
        <v>204</v>
      </c>
      <c r="E953" s="231" t="s">
        <v>3616</v>
      </c>
      <c r="F953" s="232" t="s">
        <v>3617</v>
      </c>
      <c r="G953" s="233" t="s">
        <v>254</v>
      </c>
      <c r="H953" s="234">
        <v>16.974</v>
      </c>
      <c r="I953" s="235"/>
      <c r="J953" s="236">
        <f>ROUND(I953*H953,2)</f>
        <v>0</v>
      </c>
      <c r="K953" s="232" t="s">
        <v>208</v>
      </c>
      <c r="L953" s="46"/>
      <c r="M953" s="237" t="s">
        <v>1</v>
      </c>
      <c r="N953" s="238" t="s">
        <v>38</v>
      </c>
      <c r="O953" s="93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1" t="s">
        <v>317</v>
      </c>
      <c r="AT953" s="241" t="s">
        <v>204</v>
      </c>
      <c r="AU953" s="241" t="s">
        <v>82</v>
      </c>
      <c r="AY953" s="19" t="s">
        <v>202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9" t="s">
        <v>80</v>
      </c>
      <c r="BK953" s="242">
        <f>ROUND(I953*H953,2)</f>
        <v>0</v>
      </c>
      <c r="BL953" s="19" t="s">
        <v>317</v>
      </c>
      <c r="BM953" s="241" t="s">
        <v>6234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6000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6001</v>
      </c>
      <c r="G955" s="255"/>
      <c r="H955" s="258">
        <v>16.974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73</v>
      </c>
      <c r="AY955" s="264" t="s">
        <v>202</v>
      </c>
    </row>
    <row r="956" s="15" customFormat="1">
      <c r="A956" s="15"/>
      <c r="B956" s="265"/>
      <c r="C956" s="266"/>
      <c r="D956" s="245" t="s">
        <v>211</v>
      </c>
      <c r="E956" s="267" t="s">
        <v>1</v>
      </c>
      <c r="F956" s="268" t="s">
        <v>222</v>
      </c>
      <c r="G956" s="266"/>
      <c r="H956" s="269">
        <v>16.974</v>
      </c>
      <c r="I956" s="270"/>
      <c r="J956" s="266"/>
      <c r="K956" s="266"/>
      <c r="L956" s="271"/>
      <c r="M956" s="272"/>
      <c r="N956" s="273"/>
      <c r="O956" s="273"/>
      <c r="P956" s="273"/>
      <c r="Q956" s="273"/>
      <c r="R956" s="273"/>
      <c r="S956" s="273"/>
      <c r="T956" s="27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5" t="s">
        <v>211</v>
      </c>
      <c r="AU956" s="275" t="s">
        <v>82</v>
      </c>
      <c r="AV956" s="15" t="s">
        <v>209</v>
      </c>
      <c r="AW956" s="15" t="s">
        <v>30</v>
      </c>
      <c r="AX956" s="15" t="s">
        <v>80</v>
      </c>
      <c r="AY956" s="275" t="s">
        <v>202</v>
      </c>
    </row>
    <row r="957" s="2" customFormat="1" ht="24.15" customHeight="1">
      <c r="A957" s="40"/>
      <c r="B957" s="41"/>
      <c r="C957" s="230" t="s">
        <v>1756</v>
      </c>
      <c r="D957" s="230" t="s">
        <v>204</v>
      </c>
      <c r="E957" s="231" t="s">
        <v>3619</v>
      </c>
      <c r="F957" s="232" t="s">
        <v>3620</v>
      </c>
      <c r="G957" s="233" t="s">
        <v>254</v>
      </c>
      <c r="H957" s="234">
        <v>16.974</v>
      </c>
      <c r="I957" s="235"/>
      <c r="J957" s="236">
        <f>ROUND(I957*H957,2)</f>
        <v>0</v>
      </c>
      <c r="K957" s="232" t="s">
        <v>208</v>
      </c>
      <c r="L957" s="46"/>
      <c r="M957" s="237" t="s">
        <v>1</v>
      </c>
      <c r="N957" s="238" t="s">
        <v>38</v>
      </c>
      <c r="O957" s="93"/>
      <c r="P957" s="239">
        <f>O957*H957</f>
        <v>0</v>
      </c>
      <c r="Q957" s="239">
        <v>0.00012766000000000001</v>
      </c>
      <c r="R957" s="239">
        <f>Q957*H957</f>
        <v>0.0021669008400000004</v>
      </c>
      <c r="S957" s="239">
        <v>0</v>
      </c>
      <c r="T957" s="240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1" t="s">
        <v>317</v>
      </c>
      <c r="AT957" s="241" t="s">
        <v>204</v>
      </c>
      <c r="AU957" s="241" t="s">
        <v>82</v>
      </c>
      <c r="AY957" s="19" t="s">
        <v>202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9" t="s">
        <v>80</v>
      </c>
      <c r="BK957" s="242">
        <f>ROUND(I957*H957,2)</f>
        <v>0</v>
      </c>
      <c r="BL957" s="19" t="s">
        <v>317</v>
      </c>
      <c r="BM957" s="241" t="s">
        <v>6235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6000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82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6001</v>
      </c>
      <c r="G959" s="255"/>
      <c r="H959" s="258">
        <v>16.974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82</v>
      </c>
      <c r="AV959" s="14" t="s">
        <v>82</v>
      </c>
      <c r="AW959" s="14" t="s">
        <v>30</v>
      </c>
      <c r="AX959" s="14" t="s">
        <v>73</v>
      </c>
      <c r="AY959" s="264" t="s">
        <v>202</v>
      </c>
    </row>
    <row r="960" s="15" customFormat="1">
      <c r="A960" s="15"/>
      <c r="B960" s="265"/>
      <c r="C960" s="266"/>
      <c r="D960" s="245" t="s">
        <v>211</v>
      </c>
      <c r="E960" s="267" t="s">
        <v>1</v>
      </c>
      <c r="F960" s="268" t="s">
        <v>222</v>
      </c>
      <c r="G960" s="266"/>
      <c r="H960" s="269">
        <v>16.974</v>
      </c>
      <c r="I960" s="270"/>
      <c r="J960" s="266"/>
      <c r="K960" s="266"/>
      <c r="L960" s="271"/>
      <c r="M960" s="272"/>
      <c r="N960" s="273"/>
      <c r="O960" s="273"/>
      <c r="P960" s="273"/>
      <c r="Q960" s="273"/>
      <c r="R960" s="273"/>
      <c r="S960" s="273"/>
      <c r="T960" s="27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5" t="s">
        <v>211</v>
      </c>
      <c r="AU960" s="275" t="s">
        <v>82</v>
      </c>
      <c r="AV960" s="15" t="s">
        <v>209</v>
      </c>
      <c r="AW960" s="15" t="s">
        <v>30</v>
      </c>
      <c r="AX960" s="15" t="s">
        <v>80</v>
      </c>
      <c r="AY960" s="275" t="s">
        <v>202</v>
      </c>
    </row>
    <row r="961" s="2" customFormat="1" ht="24.15" customHeight="1">
      <c r="A961" s="40"/>
      <c r="B961" s="41"/>
      <c r="C961" s="230" t="s">
        <v>1762</v>
      </c>
      <c r="D961" s="230" t="s">
        <v>204</v>
      </c>
      <c r="E961" s="231" t="s">
        <v>3622</v>
      </c>
      <c r="F961" s="232" t="s">
        <v>3623</v>
      </c>
      <c r="G961" s="233" t="s">
        <v>254</v>
      </c>
      <c r="H961" s="234">
        <v>16.974</v>
      </c>
      <c r="I961" s="235"/>
      <c r="J961" s="236">
        <f>ROUND(I961*H961,2)</f>
        <v>0</v>
      </c>
      <c r="K961" s="232" t="s">
        <v>208</v>
      </c>
      <c r="L961" s="46"/>
      <c r="M961" s="237" t="s">
        <v>1</v>
      </c>
      <c r="N961" s="238" t="s">
        <v>38</v>
      </c>
      <c r="O961" s="93"/>
      <c r="P961" s="239">
        <f>O961*H961</f>
        <v>0</v>
      </c>
      <c r="Q961" s="239">
        <v>0.00012305000000000001</v>
      </c>
      <c r="R961" s="239">
        <f>Q961*H961</f>
        <v>0.0020886507000000003</v>
      </c>
      <c r="S961" s="239">
        <v>0</v>
      </c>
      <c r="T961" s="240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1" t="s">
        <v>317</v>
      </c>
      <c r="AT961" s="241" t="s">
        <v>204</v>
      </c>
      <c r="AU961" s="241" t="s">
        <v>82</v>
      </c>
      <c r="AY961" s="19" t="s">
        <v>202</v>
      </c>
      <c r="BE961" s="242">
        <f>IF(N961="základní",J961,0)</f>
        <v>0</v>
      </c>
      <c r="BF961" s="242">
        <f>IF(N961="snížená",J961,0)</f>
        <v>0</v>
      </c>
      <c r="BG961" s="242">
        <f>IF(N961="zákl. přenesená",J961,0)</f>
        <v>0</v>
      </c>
      <c r="BH961" s="242">
        <f>IF(N961="sníž. přenesená",J961,0)</f>
        <v>0</v>
      </c>
      <c r="BI961" s="242">
        <f>IF(N961="nulová",J961,0)</f>
        <v>0</v>
      </c>
      <c r="BJ961" s="19" t="s">
        <v>80</v>
      </c>
      <c r="BK961" s="242">
        <f>ROUND(I961*H961,2)</f>
        <v>0</v>
      </c>
      <c r="BL961" s="19" t="s">
        <v>317</v>
      </c>
      <c r="BM961" s="241" t="s">
        <v>6236</v>
      </c>
    </row>
    <row r="962" s="13" customFormat="1">
      <c r="A962" s="13"/>
      <c r="B962" s="243"/>
      <c r="C962" s="244"/>
      <c r="D962" s="245" t="s">
        <v>211</v>
      </c>
      <c r="E962" s="246" t="s">
        <v>1</v>
      </c>
      <c r="F962" s="247" t="s">
        <v>6000</v>
      </c>
      <c r="G962" s="244"/>
      <c r="H962" s="246" t="s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211</v>
      </c>
      <c r="AU962" s="253" t="s">
        <v>82</v>
      </c>
      <c r="AV962" s="13" t="s">
        <v>80</v>
      </c>
      <c r="AW962" s="13" t="s">
        <v>30</v>
      </c>
      <c r="AX962" s="13" t="s">
        <v>73</v>
      </c>
      <c r="AY962" s="253" t="s">
        <v>202</v>
      </c>
    </row>
    <row r="963" s="14" customFormat="1">
      <c r="A963" s="14"/>
      <c r="B963" s="254"/>
      <c r="C963" s="255"/>
      <c r="D963" s="245" t="s">
        <v>211</v>
      </c>
      <c r="E963" s="256" t="s">
        <v>1</v>
      </c>
      <c r="F963" s="257" t="s">
        <v>6001</v>
      </c>
      <c r="G963" s="255"/>
      <c r="H963" s="258">
        <v>16.974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4" t="s">
        <v>211</v>
      </c>
      <c r="AU963" s="264" t="s">
        <v>82</v>
      </c>
      <c r="AV963" s="14" t="s">
        <v>82</v>
      </c>
      <c r="AW963" s="14" t="s">
        <v>30</v>
      </c>
      <c r="AX963" s="14" t="s">
        <v>73</v>
      </c>
      <c r="AY963" s="264" t="s">
        <v>202</v>
      </c>
    </row>
    <row r="964" s="15" customFormat="1">
      <c r="A964" s="15"/>
      <c r="B964" s="265"/>
      <c r="C964" s="266"/>
      <c r="D964" s="245" t="s">
        <v>211</v>
      </c>
      <c r="E964" s="267" t="s">
        <v>1</v>
      </c>
      <c r="F964" s="268" t="s">
        <v>222</v>
      </c>
      <c r="G964" s="266"/>
      <c r="H964" s="269">
        <v>16.974</v>
      </c>
      <c r="I964" s="270"/>
      <c r="J964" s="266"/>
      <c r="K964" s="266"/>
      <c r="L964" s="271"/>
      <c r="M964" s="272"/>
      <c r="N964" s="273"/>
      <c r="O964" s="273"/>
      <c r="P964" s="273"/>
      <c r="Q964" s="273"/>
      <c r="R964" s="273"/>
      <c r="S964" s="273"/>
      <c r="T964" s="27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5" t="s">
        <v>211</v>
      </c>
      <c r="AU964" s="275" t="s">
        <v>82</v>
      </c>
      <c r="AV964" s="15" t="s">
        <v>209</v>
      </c>
      <c r="AW964" s="15" t="s">
        <v>30</v>
      </c>
      <c r="AX964" s="15" t="s">
        <v>80</v>
      </c>
      <c r="AY964" s="275" t="s">
        <v>202</v>
      </c>
    </row>
    <row r="965" s="2" customFormat="1" ht="24.15" customHeight="1">
      <c r="A965" s="40"/>
      <c r="B965" s="41"/>
      <c r="C965" s="230" t="s">
        <v>1767</v>
      </c>
      <c r="D965" s="230" t="s">
        <v>204</v>
      </c>
      <c r="E965" s="231" t="s">
        <v>6237</v>
      </c>
      <c r="F965" s="232" t="s">
        <v>6238</v>
      </c>
      <c r="G965" s="233" t="s">
        <v>254</v>
      </c>
      <c r="H965" s="234">
        <v>0.70499999999999996</v>
      </c>
      <c r="I965" s="235"/>
      <c r="J965" s="236">
        <f>ROUND(I965*H965,2)</f>
        <v>0</v>
      </c>
      <c r="K965" s="232" t="s">
        <v>208</v>
      </c>
      <c r="L965" s="46"/>
      <c r="M965" s="237" t="s">
        <v>1</v>
      </c>
      <c r="N965" s="238" t="s">
        <v>38</v>
      </c>
      <c r="O965" s="93"/>
      <c r="P965" s="239">
        <f>O965*H965</f>
        <v>0</v>
      </c>
      <c r="Q965" s="239">
        <v>0.00014375</v>
      </c>
      <c r="R965" s="239">
        <f>Q965*H965</f>
        <v>0.00010134374999999999</v>
      </c>
      <c r="S965" s="239">
        <v>0</v>
      </c>
      <c r="T965" s="240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1" t="s">
        <v>317</v>
      </c>
      <c r="AT965" s="241" t="s">
        <v>204</v>
      </c>
      <c r="AU965" s="241" t="s">
        <v>82</v>
      </c>
      <c r="AY965" s="19" t="s">
        <v>202</v>
      </c>
      <c r="BE965" s="242">
        <f>IF(N965="základní",J965,0)</f>
        <v>0</v>
      </c>
      <c r="BF965" s="242">
        <f>IF(N965="snížená",J965,0)</f>
        <v>0</v>
      </c>
      <c r="BG965" s="242">
        <f>IF(N965="zákl. přenesená",J965,0)</f>
        <v>0</v>
      </c>
      <c r="BH965" s="242">
        <f>IF(N965="sníž. přenesená",J965,0)</f>
        <v>0</v>
      </c>
      <c r="BI965" s="242">
        <f>IF(N965="nulová",J965,0)</f>
        <v>0</v>
      </c>
      <c r="BJ965" s="19" t="s">
        <v>80</v>
      </c>
      <c r="BK965" s="242">
        <f>ROUND(I965*H965,2)</f>
        <v>0</v>
      </c>
      <c r="BL965" s="19" t="s">
        <v>317</v>
      </c>
      <c r="BM965" s="241" t="s">
        <v>6239</v>
      </c>
    </row>
    <row r="966" s="13" customFormat="1">
      <c r="A966" s="13"/>
      <c r="B966" s="243"/>
      <c r="C966" s="244"/>
      <c r="D966" s="245" t="s">
        <v>211</v>
      </c>
      <c r="E966" s="246" t="s">
        <v>1</v>
      </c>
      <c r="F966" s="247" t="s">
        <v>6240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211</v>
      </c>
      <c r="AU966" s="253" t="s">
        <v>82</v>
      </c>
      <c r="AV966" s="13" t="s">
        <v>80</v>
      </c>
      <c r="AW966" s="13" t="s">
        <v>30</v>
      </c>
      <c r="AX966" s="13" t="s">
        <v>73</v>
      </c>
      <c r="AY966" s="253" t="s">
        <v>202</v>
      </c>
    </row>
    <row r="967" s="13" customFormat="1">
      <c r="A967" s="13"/>
      <c r="B967" s="243"/>
      <c r="C967" s="244"/>
      <c r="D967" s="245" t="s">
        <v>211</v>
      </c>
      <c r="E967" s="246" t="s">
        <v>1</v>
      </c>
      <c r="F967" s="247" t="s">
        <v>6241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211</v>
      </c>
      <c r="AU967" s="253" t="s">
        <v>82</v>
      </c>
      <c r="AV967" s="13" t="s">
        <v>80</v>
      </c>
      <c r="AW967" s="13" t="s">
        <v>30</v>
      </c>
      <c r="AX967" s="13" t="s">
        <v>73</v>
      </c>
      <c r="AY967" s="253" t="s">
        <v>202</v>
      </c>
    </row>
    <row r="968" s="14" customFormat="1">
      <c r="A968" s="14"/>
      <c r="B968" s="254"/>
      <c r="C968" s="255"/>
      <c r="D968" s="245" t="s">
        <v>211</v>
      </c>
      <c r="E968" s="256" t="s">
        <v>1</v>
      </c>
      <c r="F968" s="257" t="s">
        <v>6242</v>
      </c>
      <c r="G968" s="255"/>
      <c r="H968" s="258">
        <v>0.70499999999999996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4" t="s">
        <v>211</v>
      </c>
      <c r="AU968" s="264" t="s">
        <v>82</v>
      </c>
      <c r="AV968" s="14" t="s">
        <v>82</v>
      </c>
      <c r="AW968" s="14" t="s">
        <v>30</v>
      </c>
      <c r="AX968" s="14" t="s">
        <v>73</v>
      </c>
      <c r="AY968" s="264" t="s">
        <v>202</v>
      </c>
    </row>
    <row r="969" s="15" customFormat="1">
      <c r="A969" s="15"/>
      <c r="B969" s="265"/>
      <c r="C969" s="266"/>
      <c r="D969" s="245" t="s">
        <v>211</v>
      </c>
      <c r="E969" s="267" t="s">
        <v>1</v>
      </c>
      <c r="F969" s="268" t="s">
        <v>222</v>
      </c>
      <c r="G969" s="266"/>
      <c r="H969" s="269">
        <v>0.70499999999999996</v>
      </c>
      <c r="I969" s="270"/>
      <c r="J969" s="266"/>
      <c r="K969" s="266"/>
      <c r="L969" s="271"/>
      <c r="M969" s="272"/>
      <c r="N969" s="273"/>
      <c r="O969" s="273"/>
      <c r="P969" s="273"/>
      <c r="Q969" s="273"/>
      <c r="R969" s="273"/>
      <c r="S969" s="273"/>
      <c r="T969" s="274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5" t="s">
        <v>211</v>
      </c>
      <c r="AU969" s="275" t="s">
        <v>82</v>
      </c>
      <c r="AV969" s="15" t="s">
        <v>209</v>
      </c>
      <c r="AW969" s="15" t="s">
        <v>30</v>
      </c>
      <c r="AX969" s="15" t="s">
        <v>80</v>
      </c>
      <c r="AY969" s="275" t="s">
        <v>202</v>
      </c>
    </row>
    <row r="970" s="2" customFormat="1" ht="24.15" customHeight="1">
      <c r="A970" s="40"/>
      <c r="B970" s="41"/>
      <c r="C970" s="230" t="s">
        <v>1772</v>
      </c>
      <c r="D970" s="230" t="s">
        <v>204</v>
      </c>
      <c r="E970" s="231" t="s">
        <v>6243</v>
      </c>
      <c r="F970" s="232" t="s">
        <v>6244</v>
      </c>
      <c r="G970" s="233" t="s">
        <v>254</v>
      </c>
      <c r="H970" s="234">
        <v>0.70499999999999996</v>
      </c>
      <c r="I970" s="235"/>
      <c r="J970" s="236">
        <f>ROUND(I970*H970,2)</f>
        <v>0</v>
      </c>
      <c r="K970" s="232" t="s">
        <v>208</v>
      </c>
      <c r="L970" s="46"/>
      <c r="M970" s="237" t="s">
        <v>1</v>
      </c>
      <c r="N970" s="238" t="s">
        <v>38</v>
      </c>
      <c r="O970" s="93"/>
      <c r="P970" s="239">
        <f>O970*H970</f>
        <v>0</v>
      </c>
      <c r="Q970" s="239">
        <v>0.00012305000000000001</v>
      </c>
      <c r="R970" s="239">
        <f>Q970*H970</f>
        <v>8.6750249999999998E-05</v>
      </c>
      <c r="S970" s="239">
        <v>0</v>
      </c>
      <c r="T970" s="240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41" t="s">
        <v>317</v>
      </c>
      <c r="AT970" s="241" t="s">
        <v>204</v>
      </c>
      <c r="AU970" s="241" t="s">
        <v>82</v>
      </c>
      <c r="AY970" s="19" t="s">
        <v>202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9" t="s">
        <v>80</v>
      </c>
      <c r="BK970" s="242">
        <f>ROUND(I970*H970,2)</f>
        <v>0</v>
      </c>
      <c r="BL970" s="19" t="s">
        <v>317</v>
      </c>
      <c r="BM970" s="241" t="s">
        <v>6245</v>
      </c>
    </row>
    <row r="971" s="13" customFormat="1">
      <c r="A971" s="13"/>
      <c r="B971" s="243"/>
      <c r="C971" s="244"/>
      <c r="D971" s="245" t="s">
        <v>211</v>
      </c>
      <c r="E971" s="246" t="s">
        <v>1</v>
      </c>
      <c r="F971" s="247" t="s">
        <v>6240</v>
      </c>
      <c r="G971" s="244"/>
      <c r="H971" s="246" t="s">
        <v>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211</v>
      </c>
      <c r="AU971" s="253" t="s">
        <v>82</v>
      </c>
      <c r="AV971" s="13" t="s">
        <v>80</v>
      </c>
      <c r="AW971" s="13" t="s">
        <v>30</v>
      </c>
      <c r="AX971" s="13" t="s">
        <v>73</v>
      </c>
      <c r="AY971" s="253" t="s">
        <v>202</v>
      </c>
    </row>
    <row r="972" s="13" customFormat="1">
      <c r="A972" s="13"/>
      <c r="B972" s="243"/>
      <c r="C972" s="244"/>
      <c r="D972" s="245" t="s">
        <v>211</v>
      </c>
      <c r="E972" s="246" t="s">
        <v>1</v>
      </c>
      <c r="F972" s="247" t="s">
        <v>6241</v>
      </c>
      <c r="G972" s="244"/>
      <c r="H972" s="246" t="s">
        <v>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211</v>
      </c>
      <c r="AU972" s="253" t="s">
        <v>82</v>
      </c>
      <c r="AV972" s="13" t="s">
        <v>80</v>
      </c>
      <c r="AW972" s="13" t="s">
        <v>30</v>
      </c>
      <c r="AX972" s="13" t="s">
        <v>73</v>
      </c>
      <c r="AY972" s="253" t="s">
        <v>202</v>
      </c>
    </row>
    <row r="973" s="14" customFormat="1">
      <c r="A973" s="14"/>
      <c r="B973" s="254"/>
      <c r="C973" s="255"/>
      <c r="D973" s="245" t="s">
        <v>211</v>
      </c>
      <c r="E973" s="256" t="s">
        <v>1</v>
      </c>
      <c r="F973" s="257" t="s">
        <v>6242</v>
      </c>
      <c r="G973" s="255"/>
      <c r="H973" s="258">
        <v>0.70499999999999996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211</v>
      </c>
      <c r="AU973" s="264" t="s">
        <v>82</v>
      </c>
      <c r="AV973" s="14" t="s">
        <v>82</v>
      </c>
      <c r="AW973" s="14" t="s">
        <v>30</v>
      </c>
      <c r="AX973" s="14" t="s">
        <v>73</v>
      </c>
      <c r="AY973" s="264" t="s">
        <v>202</v>
      </c>
    </row>
    <row r="974" s="15" customFormat="1">
      <c r="A974" s="15"/>
      <c r="B974" s="265"/>
      <c r="C974" s="266"/>
      <c r="D974" s="245" t="s">
        <v>211</v>
      </c>
      <c r="E974" s="267" t="s">
        <v>1</v>
      </c>
      <c r="F974" s="268" t="s">
        <v>222</v>
      </c>
      <c r="G974" s="266"/>
      <c r="H974" s="269">
        <v>0.70499999999999996</v>
      </c>
      <c r="I974" s="270"/>
      <c r="J974" s="266"/>
      <c r="K974" s="266"/>
      <c r="L974" s="271"/>
      <c r="M974" s="272"/>
      <c r="N974" s="273"/>
      <c r="O974" s="273"/>
      <c r="P974" s="273"/>
      <c r="Q974" s="273"/>
      <c r="R974" s="273"/>
      <c r="S974" s="273"/>
      <c r="T974" s="27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5" t="s">
        <v>211</v>
      </c>
      <c r="AU974" s="275" t="s">
        <v>82</v>
      </c>
      <c r="AV974" s="15" t="s">
        <v>209</v>
      </c>
      <c r="AW974" s="15" t="s">
        <v>30</v>
      </c>
      <c r="AX974" s="15" t="s">
        <v>80</v>
      </c>
      <c r="AY974" s="275" t="s">
        <v>202</v>
      </c>
    </row>
    <row r="975" s="12" customFormat="1" ht="22.8" customHeight="1">
      <c r="A975" s="12"/>
      <c r="B975" s="214"/>
      <c r="C975" s="215"/>
      <c r="D975" s="216" t="s">
        <v>72</v>
      </c>
      <c r="E975" s="228" t="s">
        <v>2705</v>
      </c>
      <c r="F975" s="228" t="s">
        <v>2706</v>
      </c>
      <c r="G975" s="215"/>
      <c r="H975" s="215"/>
      <c r="I975" s="218"/>
      <c r="J975" s="229">
        <f>BK975</f>
        <v>0</v>
      </c>
      <c r="K975" s="215"/>
      <c r="L975" s="220"/>
      <c r="M975" s="221"/>
      <c r="N975" s="222"/>
      <c r="O975" s="222"/>
      <c r="P975" s="223">
        <f>SUM(P976:P997)</f>
        <v>0</v>
      </c>
      <c r="Q975" s="222"/>
      <c r="R975" s="223">
        <f>SUM(R976:R997)</f>
        <v>0.080201119200000004</v>
      </c>
      <c r="S975" s="222"/>
      <c r="T975" s="224">
        <f>SUM(T976:T997)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25" t="s">
        <v>82</v>
      </c>
      <c r="AT975" s="226" t="s">
        <v>72</v>
      </c>
      <c r="AU975" s="226" t="s">
        <v>80</v>
      </c>
      <c r="AY975" s="225" t="s">
        <v>202</v>
      </c>
      <c r="BK975" s="227">
        <f>SUM(BK976:BK997)</f>
        <v>0</v>
      </c>
    </row>
    <row r="976" s="2" customFormat="1" ht="16.5" customHeight="1">
      <c r="A976" s="40"/>
      <c r="B976" s="41"/>
      <c r="C976" s="230" t="s">
        <v>1777</v>
      </c>
      <c r="D976" s="230" t="s">
        <v>204</v>
      </c>
      <c r="E976" s="231" t="s">
        <v>6246</v>
      </c>
      <c r="F976" s="232" t="s">
        <v>6247</v>
      </c>
      <c r="G976" s="233" t="s">
        <v>254</v>
      </c>
      <c r="H976" s="234">
        <v>75.599999999999994</v>
      </c>
      <c r="I976" s="235"/>
      <c r="J976" s="236">
        <f>ROUND(I976*H976,2)</f>
        <v>0</v>
      </c>
      <c r="K976" s="232" t="s">
        <v>208</v>
      </c>
      <c r="L976" s="46"/>
      <c r="M976" s="237" t="s">
        <v>1</v>
      </c>
      <c r="N976" s="238" t="s">
        <v>38</v>
      </c>
      <c r="O976" s="93"/>
      <c r="P976" s="239">
        <f>O976*H976</f>
        <v>0</v>
      </c>
      <c r="Q976" s="239">
        <v>0</v>
      </c>
      <c r="R976" s="239">
        <f>Q976*H976</f>
        <v>0</v>
      </c>
      <c r="S976" s="239">
        <v>0</v>
      </c>
      <c r="T976" s="240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41" t="s">
        <v>317</v>
      </c>
      <c r="AT976" s="241" t="s">
        <v>204</v>
      </c>
      <c r="AU976" s="241" t="s">
        <v>82</v>
      </c>
      <c r="AY976" s="19" t="s">
        <v>202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9" t="s">
        <v>80</v>
      </c>
      <c r="BK976" s="242">
        <f>ROUND(I976*H976,2)</f>
        <v>0</v>
      </c>
      <c r="BL976" s="19" t="s">
        <v>317</v>
      </c>
      <c r="BM976" s="241" t="s">
        <v>6248</v>
      </c>
    </row>
    <row r="977" s="14" customFormat="1">
      <c r="A977" s="14"/>
      <c r="B977" s="254"/>
      <c r="C977" s="255"/>
      <c r="D977" s="245" t="s">
        <v>211</v>
      </c>
      <c r="E977" s="256" t="s">
        <v>1</v>
      </c>
      <c r="F977" s="257" t="s">
        <v>6249</v>
      </c>
      <c r="G977" s="255"/>
      <c r="H977" s="258">
        <v>75.599999999999994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4" t="s">
        <v>211</v>
      </c>
      <c r="AU977" s="264" t="s">
        <v>82</v>
      </c>
      <c r="AV977" s="14" t="s">
        <v>82</v>
      </c>
      <c r="AW977" s="14" t="s">
        <v>30</v>
      </c>
      <c r="AX977" s="14" t="s">
        <v>73</v>
      </c>
      <c r="AY977" s="264" t="s">
        <v>202</v>
      </c>
    </row>
    <row r="978" s="15" customFormat="1">
      <c r="A978" s="15"/>
      <c r="B978" s="265"/>
      <c r="C978" s="266"/>
      <c r="D978" s="245" t="s">
        <v>211</v>
      </c>
      <c r="E978" s="267" t="s">
        <v>1</v>
      </c>
      <c r="F978" s="268" t="s">
        <v>222</v>
      </c>
      <c r="G978" s="266"/>
      <c r="H978" s="269">
        <v>75.599999999999994</v>
      </c>
      <c r="I978" s="270"/>
      <c r="J978" s="266"/>
      <c r="K978" s="266"/>
      <c r="L978" s="271"/>
      <c r="M978" s="272"/>
      <c r="N978" s="273"/>
      <c r="O978" s="273"/>
      <c r="P978" s="273"/>
      <c r="Q978" s="273"/>
      <c r="R978" s="273"/>
      <c r="S978" s="273"/>
      <c r="T978" s="27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5" t="s">
        <v>211</v>
      </c>
      <c r="AU978" s="275" t="s">
        <v>82</v>
      </c>
      <c r="AV978" s="15" t="s">
        <v>209</v>
      </c>
      <c r="AW978" s="15" t="s">
        <v>30</v>
      </c>
      <c r="AX978" s="15" t="s">
        <v>80</v>
      </c>
      <c r="AY978" s="275" t="s">
        <v>202</v>
      </c>
    </row>
    <row r="979" s="2" customFormat="1" ht="16.5" customHeight="1">
      <c r="A979" s="40"/>
      <c r="B979" s="41"/>
      <c r="C979" s="287" t="s">
        <v>1782</v>
      </c>
      <c r="D979" s="287" t="s">
        <v>534</v>
      </c>
      <c r="E979" s="288" t="s">
        <v>3656</v>
      </c>
      <c r="F979" s="289" t="s">
        <v>3657</v>
      </c>
      <c r="G979" s="290" t="s">
        <v>254</v>
      </c>
      <c r="H979" s="291">
        <v>83.159999999999997</v>
      </c>
      <c r="I979" s="292"/>
      <c r="J979" s="293">
        <f>ROUND(I979*H979,2)</f>
        <v>0</v>
      </c>
      <c r="K979" s="289" t="s">
        <v>208</v>
      </c>
      <c r="L979" s="294"/>
      <c r="M979" s="295" t="s">
        <v>1</v>
      </c>
      <c r="N979" s="296" t="s">
        <v>38</v>
      </c>
      <c r="O979" s="93"/>
      <c r="P979" s="239">
        <f>O979*H979</f>
        <v>0</v>
      </c>
      <c r="Q979" s="239">
        <v>0</v>
      </c>
      <c r="R979" s="239">
        <f>Q979*H979</f>
        <v>0</v>
      </c>
      <c r="S979" s="239">
        <v>0</v>
      </c>
      <c r="T979" s="24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1" t="s">
        <v>442</v>
      </c>
      <c r="AT979" s="241" t="s">
        <v>534</v>
      </c>
      <c r="AU979" s="241" t="s">
        <v>82</v>
      </c>
      <c r="AY979" s="19" t="s">
        <v>202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9" t="s">
        <v>80</v>
      </c>
      <c r="BK979" s="242">
        <f>ROUND(I979*H979,2)</f>
        <v>0</v>
      </c>
      <c r="BL979" s="19" t="s">
        <v>317</v>
      </c>
      <c r="BM979" s="241" t="s">
        <v>6250</v>
      </c>
    </row>
    <row r="980" s="14" customFormat="1">
      <c r="A980" s="14"/>
      <c r="B980" s="254"/>
      <c r="C980" s="255"/>
      <c r="D980" s="245" t="s">
        <v>211</v>
      </c>
      <c r="E980" s="256" t="s">
        <v>1</v>
      </c>
      <c r="F980" s="257" t="s">
        <v>6251</v>
      </c>
      <c r="G980" s="255"/>
      <c r="H980" s="258">
        <v>83.159999999999997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4" t="s">
        <v>211</v>
      </c>
      <c r="AU980" s="264" t="s">
        <v>82</v>
      </c>
      <c r="AV980" s="14" t="s">
        <v>82</v>
      </c>
      <c r="AW980" s="14" t="s">
        <v>30</v>
      </c>
      <c r="AX980" s="14" t="s">
        <v>80</v>
      </c>
      <c r="AY980" s="264" t="s">
        <v>202</v>
      </c>
    </row>
    <row r="981" s="2" customFormat="1" ht="44.25" customHeight="1">
      <c r="A981" s="40"/>
      <c r="B981" s="41"/>
      <c r="C981" s="230" t="s">
        <v>1788</v>
      </c>
      <c r="D981" s="230" t="s">
        <v>204</v>
      </c>
      <c r="E981" s="231" t="s">
        <v>3653</v>
      </c>
      <c r="F981" s="232" t="s">
        <v>6252</v>
      </c>
      <c r="G981" s="233" t="s">
        <v>254</v>
      </c>
      <c r="H981" s="234">
        <v>25.838000000000001</v>
      </c>
      <c r="I981" s="235"/>
      <c r="J981" s="236">
        <f>ROUND(I981*H981,2)</f>
        <v>0</v>
      </c>
      <c r="K981" s="232" t="s">
        <v>208</v>
      </c>
      <c r="L981" s="46"/>
      <c r="M981" s="237" t="s">
        <v>1</v>
      </c>
      <c r="N981" s="238" t="s">
        <v>38</v>
      </c>
      <c r="O981" s="93"/>
      <c r="P981" s="239">
        <f>O981*H981</f>
        <v>0</v>
      </c>
      <c r="Q981" s="239">
        <v>0</v>
      </c>
      <c r="R981" s="239">
        <f>Q981*H981</f>
        <v>0</v>
      </c>
      <c r="S981" s="239">
        <v>0</v>
      </c>
      <c r="T981" s="24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1" t="s">
        <v>317</v>
      </c>
      <c r="AT981" s="241" t="s">
        <v>204</v>
      </c>
      <c r="AU981" s="241" t="s">
        <v>82</v>
      </c>
      <c r="AY981" s="19" t="s">
        <v>202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9" t="s">
        <v>80</v>
      </c>
      <c r="BK981" s="242">
        <f>ROUND(I981*H981,2)</f>
        <v>0</v>
      </c>
      <c r="BL981" s="19" t="s">
        <v>317</v>
      </c>
      <c r="BM981" s="241" t="s">
        <v>6253</v>
      </c>
    </row>
    <row r="982" s="14" customFormat="1">
      <c r="A982" s="14"/>
      <c r="B982" s="254"/>
      <c r="C982" s="255"/>
      <c r="D982" s="245" t="s">
        <v>211</v>
      </c>
      <c r="E982" s="256" t="s">
        <v>1</v>
      </c>
      <c r="F982" s="257" t="s">
        <v>6254</v>
      </c>
      <c r="G982" s="255"/>
      <c r="H982" s="258">
        <v>14.805999999999999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211</v>
      </c>
      <c r="AU982" s="264" t="s">
        <v>82</v>
      </c>
      <c r="AV982" s="14" t="s">
        <v>82</v>
      </c>
      <c r="AW982" s="14" t="s">
        <v>30</v>
      </c>
      <c r="AX982" s="14" t="s">
        <v>73</v>
      </c>
      <c r="AY982" s="264" t="s">
        <v>202</v>
      </c>
    </row>
    <row r="983" s="14" customFormat="1">
      <c r="A983" s="14"/>
      <c r="B983" s="254"/>
      <c r="C983" s="255"/>
      <c r="D983" s="245" t="s">
        <v>211</v>
      </c>
      <c r="E983" s="256" t="s">
        <v>1</v>
      </c>
      <c r="F983" s="257" t="s">
        <v>6255</v>
      </c>
      <c r="G983" s="255"/>
      <c r="H983" s="258">
        <v>11.032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211</v>
      </c>
      <c r="AU983" s="264" t="s">
        <v>82</v>
      </c>
      <c r="AV983" s="14" t="s">
        <v>82</v>
      </c>
      <c r="AW983" s="14" t="s">
        <v>30</v>
      </c>
      <c r="AX983" s="14" t="s">
        <v>73</v>
      </c>
      <c r="AY983" s="264" t="s">
        <v>202</v>
      </c>
    </row>
    <row r="984" s="15" customFormat="1">
      <c r="A984" s="15"/>
      <c r="B984" s="265"/>
      <c r="C984" s="266"/>
      <c r="D984" s="245" t="s">
        <v>211</v>
      </c>
      <c r="E984" s="267" t="s">
        <v>1</v>
      </c>
      <c r="F984" s="268" t="s">
        <v>222</v>
      </c>
      <c r="G984" s="266"/>
      <c r="H984" s="269">
        <v>25.838000000000001</v>
      </c>
      <c r="I984" s="270"/>
      <c r="J984" s="266"/>
      <c r="K984" s="266"/>
      <c r="L984" s="271"/>
      <c r="M984" s="272"/>
      <c r="N984" s="273"/>
      <c r="O984" s="273"/>
      <c r="P984" s="273"/>
      <c r="Q984" s="273"/>
      <c r="R984" s="273"/>
      <c r="S984" s="273"/>
      <c r="T984" s="27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5" t="s">
        <v>211</v>
      </c>
      <c r="AU984" s="275" t="s">
        <v>82</v>
      </c>
      <c r="AV984" s="15" t="s">
        <v>209</v>
      </c>
      <c r="AW984" s="15" t="s">
        <v>30</v>
      </c>
      <c r="AX984" s="15" t="s">
        <v>80</v>
      </c>
      <c r="AY984" s="275" t="s">
        <v>202</v>
      </c>
    </row>
    <row r="985" s="2" customFormat="1">
      <c r="A985" s="40"/>
      <c r="B985" s="41"/>
      <c r="C985" s="42"/>
      <c r="D985" s="245" t="s">
        <v>5612</v>
      </c>
      <c r="E985" s="42"/>
      <c r="F985" s="330" t="s">
        <v>5613</v>
      </c>
      <c r="G985" s="42"/>
      <c r="H985" s="42"/>
      <c r="I985" s="42"/>
      <c r="J985" s="42"/>
      <c r="K985" s="42"/>
      <c r="L985" s="46"/>
      <c r="M985" s="299"/>
      <c r="N985" s="300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U985" s="19" t="s">
        <v>82</v>
      </c>
    </row>
    <row r="986" s="2" customFormat="1" ht="16.5" customHeight="1">
      <c r="A986" s="40"/>
      <c r="B986" s="41"/>
      <c r="C986" s="287" t="s">
        <v>1794</v>
      </c>
      <c r="D986" s="287" t="s">
        <v>534</v>
      </c>
      <c r="E986" s="288" t="s">
        <v>3656</v>
      </c>
      <c r="F986" s="289" t="s">
        <v>3657</v>
      </c>
      <c r="G986" s="290" t="s">
        <v>254</v>
      </c>
      <c r="H986" s="291">
        <v>28.422000000000001</v>
      </c>
      <c r="I986" s="292"/>
      <c r="J986" s="293">
        <f>ROUND(I986*H986,2)</f>
        <v>0</v>
      </c>
      <c r="K986" s="289" t="s">
        <v>208</v>
      </c>
      <c r="L986" s="294"/>
      <c r="M986" s="295" t="s">
        <v>1</v>
      </c>
      <c r="N986" s="296" t="s">
        <v>38</v>
      </c>
      <c r="O986" s="93"/>
      <c r="P986" s="239">
        <f>O986*H986</f>
        <v>0</v>
      </c>
      <c r="Q986" s="239">
        <v>0</v>
      </c>
      <c r="R986" s="239">
        <f>Q986*H986</f>
        <v>0</v>
      </c>
      <c r="S986" s="239">
        <v>0</v>
      </c>
      <c r="T986" s="24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1" t="s">
        <v>442</v>
      </c>
      <c r="AT986" s="241" t="s">
        <v>534</v>
      </c>
      <c r="AU986" s="241" t="s">
        <v>82</v>
      </c>
      <c r="AY986" s="19" t="s">
        <v>202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9" t="s">
        <v>80</v>
      </c>
      <c r="BK986" s="242">
        <f>ROUND(I986*H986,2)</f>
        <v>0</v>
      </c>
      <c r="BL986" s="19" t="s">
        <v>317</v>
      </c>
      <c r="BM986" s="241" t="s">
        <v>6256</v>
      </c>
    </row>
    <row r="987" s="14" customFormat="1">
      <c r="A987" s="14"/>
      <c r="B987" s="254"/>
      <c r="C987" s="255"/>
      <c r="D987" s="245" t="s">
        <v>211</v>
      </c>
      <c r="E987" s="256" t="s">
        <v>1</v>
      </c>
      <c r="F987" s="257" t="s">
        <v>6257</v>
      </c>
      <c r="G987" s="255"/>
      <c r="H987" s="258">
        <v>28.422000000000001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4" t="s">
        <v>211</v>
      </c>
      <c r="AU987" s="264" t="s">
        <v>82</v>
      </c>
      <c r="AV987" s="14" t="s">
        <v>82</v>
      </c>
      <c r="AW987" s="14" t="s">
        <v>30</v>
      </c>
      <c r="AX987" s="14" t="s">
        <v>80</v>
      </c>
      <c r="AY987" s="264" t="s">
        <v>202</v>
      </c>
    </row>
    <row r="988" s="2" customFormat="1" ht="24.15" customHeight="1">
      <c r="A988" s="40"/>
      <c r="B988" s="41"/>
      <c r="C988" s="230" t="s">
        <v>1800</v>
      </c>
      <c r="D988" s="230" t="s">
        <v>204</v>
      </c>
      <c r="E988" s="231" t="s">
        <v>6258</v>
      </c>
      <c r="F988" s="232" t="s">
        <v>6259</v>
      </c>
      <c r="G988" s="233" t="s">
        <v>254</v>
      </c>
      <c r="H988" s="234">
        <v>174.50200000000001</v>
      </c>
      <c r="I988" s="235"/>
      <c r="J988" s="236">
        <f>ROUND(I988*H988,2)</f>
        <v>0</v>
      </c>
      <c r="K988" s="232" t="s">
        <v>208</v>
      </c>
      <c r="L988" s="46"/>
      <c r="M988" s="237" t="s">
        <v>1</v>
      </c>
      <c r="N988" s="238" t="s">
        <v>38</v>
      </c>
      <c r="O988" s="93"/>
      <c r="P988" s="239">
        <f>O988*H988</f>
        <v>0</v>
      </c>
      <c r="Q988" s="239">
        <v>0.00020120000000000001</v>
      </c>
      <c r="R988" s="239">
        <f>Q988*H988</f>
        <v>0.035109802400000001</v>
      </c>
      <c r="S988" s="239">
        <v>0</v>
      </c>
      <c r="T988" s="240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1" t="s">
        <v>317</v>
      </c>
      <c r="AT988" s="241" t="s">
        <v>204</v>
      </c>
      <c r="AU988" s="241" t="s">
        <v>82</v>
      </c>
      <c r="AY988" s="19" t="s">
        <v>202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9" t="s">
        <v>80</v>
      </c>
      <c r="BK988" s="242">
        <f>ROUND(I988*H988,2)</f>
        <v>0</v>
      </c>
      <c r="BL988" s="19" t="s">
        <v>317</v>
      </c>
      <c r="BM988" s="241" t="s">
        <v>6260</v>
      </c>
    </row>
    <row r="989" s="13" customFormat="1">
      <c r="A989" s="13"/>
      <c r="B989" s="243"/>
      <c r="C989" s="244"/>
      <c r="D989" s="245" t="s">
        <v>211</v>
      </c>
      <c r="E989" s="246" t="s">
        <v>1</v>
      </c>
      <c r="F989" s="247" t="s">
        <v>6261</v>
      </c>
      <c r="G989" s="244"/>
      <c r="H989" s="246" t="s">
        <v>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211</v>
      </c>
      <c r="AU989" s="253" t="s">
        <v>82</v>
      </c>
      <c r="AV989" s="13" t="s">
        <v>80</v>
      </c>
      <c r="AW989" s="13" t="s">
        <v>30</v>
      </c>
      <c r="AX989" s="13" t="s">
        <v>73</v>
      </c>
      <c r="AY989" s="253" t="s">
        <v>202</v>
      </c>
    </row>
    <row r="990" s="14" customFormat="1">
      <c r="A990" s="14"/>
      <c r="B990" s="254"/>
      <c r="C990" s="255"/>
      <c r="D990" s="245" t="s">
        <v>211</v>
      </c>
      <c r="E990" s="256" t="s">
        <v>1</v>
      </c>
      <c r="F990" s="257" t="s">
        <v>6262</v>
      </c>
      <c r="G990" s="255"/>
      <c r="H990" s="258">
        <v>40.450000000000003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211</v>
      </c>
      <c r="AU990" s="264" t="s">
        <v>82</v>
      </c>
      <c r="AV990" s="14" t="s">
        <v>82</v>
      </c>
      <c r="AW990" s="14" t="s">
        <v>30</v>
      </c>
      <c r="AX990" s="14" t="s">
        <v>73</v>
      </c>
      <c r="AY990" s="264" t="s">
        <v>202</v>
      </c>
    </row>
    <row r="991" s="14" customFormat="1">
      <c r="A991" s="14"/>
      <c r="B991" s="254"/>
      <c r="C991" s="255"/>
      <c r="D991" s="245" t="s">
        <v>211</v>
      </c>
      <c r="E991" s="256" t="s">
        <v>1</v>
      </c>
      <c r="F991" s="257" t="s">
        <v>6263</v>
      </c>
      <c r="G991" s="255"/>
      <c r="H991" s="258">
        <v>134.05199999999999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211</v>
      </c>
      <c r="AU991" s="264" t="s">
        <v>82</v>
      </c>
      <c r="AV991" s="14" t="s">
        <v>82</v>
      </c>
      <c r="AW991" s="14" t="s">
        <v>30</v>
      </c>
      <c r="AX991" s="14" t="s">
        <v>73</v>
      </c>
      <c r="AY991" s="264" t="s">
        <v>202</v>
      </c>
    </row>
    <row r="992" s="15" customFormat="1">
      <c r="A992" s="15"/>
      <c r="B992" s="265"/>
      <c r="C992" s="266"/>
      <c r="D992" s="245" t="s">
        <v>211</v>
      </c>
      <c r="E992" s="267" t="s">
        <v>1</v>
      </c>
      <c r="F992" s="268" t="s">
        <v>222</v>
      </c>
      <c r="G992" s="266"/>
      <c r="H992" s="269">
        <v>174.50200000000001</v>
      </c>
      <c r="I992" s="270"/>
      <c r="J992" s="266"/>
      <c r="K992" s="266"/>
      <c r="L992" s="271"/>
      <c r="M992" s="272"/>
      <c r="N992" s="273"/>
      <c r="O992" s="273"/>
      <c r="P992" s="273"/>
      <c r="Q992" s="273"/>
      <c r="R992" s="273"/>
      <c r="S992" s="273"/>
      <c r="T992" s="27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5" t="s">
        <v>211</v>
      </c>
      <c r="AU992" s="275" t="s">
        <v>82</v>
      </c>
      <c r="AV992" s="15" t="s">
        <v>209</v>
      </c>
      <c r="AW992" s="15" t="s">
        <v>30</v>
      </c>
      <c r="AX992" s="15" t="s">
        <v>80</v>
      </c>
      <c r="AY992" s="275" t="s">
        <v>202</v>
      </c>
    </row>
    <row r="993" s="2" customFormat="1" ht="33" customHeight="1">
      <c r="A993" s="40"/>
      <c r="B993" s="41"/>
      <c r="C993" s="230" t="s">
        <v>1805</v>
      </c>
      <c r="D993" s="230" t="s">
        <v>204</v>
      </c>
      <c r="E993" s="231" t="s">
        <v>6264</v>
      </c>
      <c r="F993" s="232" t="s">
        <v>6265</v>
      </c>
      <c r="G993" s="233" t="s">
        <v>254</v>
      </c>
      <c r="H993" s="234">
        <v>174.50200000000001</v>
      </c>
      <c r="I993" s="235"/>
      <c r="J993" s="236">
        <f>ROUND(I993*H993,2)</f>
        <v>0</v>
      </c>
      <c r="K993" s="232" t="s">
        <v>208</v>
      </c>
      <c r="L993" s="46"/>
      <c r="M993" s="237" t="s">
        <v>1</v>
      </c>
      <c r="N993" s="238" t="s">
        <v>38</v>
      </c>
      <c r="O993" s="93"/>
      <c r="P993" s="239">
        <f>O993*H993</f>
        <v>0</v>
      </c>
      <c r="Q993" s="239">
        <v>0.00025839999999999999</v>
      </c>
      <c r="R993" s="239">
        <f>Q993*H993</f>
        <v>0.045091316800000003</v>
      </c>
      <c r="S993" s="239">
        <v>0</v>
      </c>
      <c r="T993" s="24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1" t="s">
        <v>317</v>
      </c>
      <c r="AT993" s="241" t="s">
        <v>204</v>
      </c>
      <c r="AU993" s="241" t="s">
        <v>82</v>
      </c>
      <c r="AY993" s="19" t="s">
        <v>202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9" t="s">
        <v>80</v>
      </c>
      <c r="BK993" s="242">
        <f>ROUND(I993*H993,2)</f>
        <v>0</v>
      </c>
      <c r="BL993" s="19" t="s">
        <v>317</v>
      </c>
      <c r="BM993" s="241" t="s">
        <v>6266</v>
      </c>
    </row>
    <row r="994" s="13" customFormat="1">
      <c r="A994" s="13"/>
      <c r="B994" s="243"/>
      <c r="C994" s="244"/>
      <c r="D994" s="245" t="s">
        <v>211</v>
      </c>
      <c r="E994" s="246" t="s">
        <v>1</v>
      </c>
      <c r="F994" s="247" t="s">
        <v>6267</v>
      </c>
      <c r="G994" s="244"/>
      <c r="H994" s="246" t="s">
        <v>1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211</v>
      </c>
      <c r="AU994" s="253" t="s">
        <v>82</v>
      </c>
      <c r="AV994" s="13" t="s">
        <v>80</v>
      </c>
      <c r="AW994" s="13" t="s">
        <v>30</v>
      </c>
      <c r="AX994" s="13" t="s">
        <v>73</v>
      </c>
      <c r="AY994" s="253" t="s">
        <v>202</v>
      </c>
    </row>
    <row r="995" s="14" customFormat="1">
      <c r="A995" s="14"/>
      <c r="B995" s="254"/>
      <c r="C995" s="255"/>
      <c r="D995" s="245" t="s">
        <v>211</v>
      </c>
      <c r="E995" s="256" t="s">
        <v>1</v>
      </c>
      <c r="F995" s="257" t="s">
        <v>6262</v>
      </c>
      <c r="G995" s="255"/>
      <c r="H995" s="258">
        <v>40.450000000000003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4" t="s">
        <v>211</v>
      </c>
      <c r="AU995" s="264" t="s">
        <v>82</v>
      </c>
      <c r="AV995" s="14" t="s">
        <v>82</v>
      </c>
      <c r="AW995" s="14" t="s">
        <v>30</v>
      </c>
      <c r="AX995" s="14" t="s">
        <v>73</v>
      </c>
      <c r="AY995" s="264" t="s">
        <v>202</v>
      </c>
    </row>
    <row r="996" s="14" customFormat="1">
      <c r="A996" s="14"/>
      <c r="B996" s="254"/>
      <c r="C996" s="255"/>
      <c r="D996" s="245" t="s">
        <v>211</v>
      </c>
      <c r="E996" s="256" t="s">
        <v>1</v>
      </c>
      <c r="F996" s="257" t="s">
        <v>6263</v>
      </c>
      <c r="G996" s="255"/>
      <c r="H996" s="258">
        <v>134.05199999999999</v>
      </c>
      <c r="I996" s="259"/>
      <c r="J996" s="255"/>
      <c r="K996" s="255"/>
      <c r="L996" s="260"/>
      <c r="M996" s="261"/>
      <c r="N996" s="262"/>
      <c r="O996" s="262"/>
      <c r="P996" s="262"/>
      <c r="Q996" s="262"/>
      <c r="R996" s="262"/>
      <c r="S996" s="262"/>
      <c r="T996" s="26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4" t="s">
        <v>211</v>
      </c>
      <c r="AU996" s="264" t="s">
        <v>82</v>
      </c>
      <c r="AV996" s="14" t="s">
        <v>82</v>
      </c>
      <c r="AW996" s="14" t="s">
        <v>30</v>
      </c>
      <c r="AX996" s="14" t="s">
        <v>73</v>
      </c>
      <c r="AY996" s="264" t="s">
        <v>202</v>
      </c>
    </row>
    <row r="997" s="15" customFormat="1">
      <c r="A997" s="15"/>
      <c r="B997" s="265"/>
      <c r="C997" s="266"/>
      <c r="D997" s="245" t="s">
        <v>211</v>
      </c>
      <c r="E997" s="267" t="s">
        <v>1</v>
      </c>
      <c r="F997" s="268" t="s">
        <v>222</v>
      </c>
      <c r="G997" s="266"/>
      <c r="H997" s="269">
        <v>174.50200000000001</v>
      </c>
      <c r="I997" s="270"/>
      <c r="J997" s="266"/>
      <c r="K997" s="266"/>
      <c r="L997" s="271"/>
      <c r="M997" s="331"/>
      <c r="N997" s="332"/>
      <c r="O997" s="332"/>
      <c r="P997" s="332"/>
      <c r="Q997" s="332"/>
      <c r="R997" s="332"/>
      <c r="S997" s="332"/>
      <c r="T997" s="33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5" t="s">
        <v>211</v>
      </c>
      <c r="AU997" s="275" t="s">
        <v>82</v>
      </c>
      <c r="AV997" s="15" t="s">
        <v>209</v>
      </c>
      <c r="AW997" s="15" t="s">
        <v>30</v>
      </c>
      <c r="AX997" s="15" t="s">
        <v>80</v>
      </c>
      <c r="AY997" s="275" t="s">
        <v>202</v>
      </c>
    </row>
    <row r="998" s="2" customFormat="1" ht="6.96" customHeight="1">
      <c r="A998" s="40"/>
      <c r="B998" s="68"/>
      <c r="C998" s="69"/>
      <c r="D998" s="69"/>
      <c r="E998" s="69"/>
      <c r="F998" s="69"/>
      <c r="G998" s="69"/>
      <c r="H998" s="69"/>
      <c r="I998" s="69"/>
      <c r="J998" s="69"/>
      <c r="K998" s="69"/>
      <c r="L998" s="46"/>
      <c r="M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</sheetData>
  <sheetProtection sheet="1" autoFilter="0" formatColumns="0" formatRows="0" objects="1" scenarios="1" spinCount="100000" saltValue="a9TJB3UroeiOpTyzjOysAnkaP8EGd0YCIaw4pBsX1DPCQCm6uJlwdIgMXy6MPA17NKidJT5rYcF2GZXZy1br8A==" hashValue="QlZ8MVGqIJ1KrnNX88CsjoKlpuNdEcN6d+7KEhss3gajuaq5CsllMBmCWIHFu3k1PiH46bX3imfhlQD/SNqZ1A==" algorithmName="SHA-512" password="CC35"/>
  <autoFilter ref="C150:K9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6268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ROUND((SUM(BE135:BE180)),  2)</f>
        <v>0</v>
      </c>
      <c r="G37" s="40"/>
      <c r="H37" s="40"/>
      <c r="I37" s="167">
        <v>0.20999999999999999</v>
      </c>
      <c r="J37" s="166">
        <f>ROUND(((SUM(BE135:BE180))*I37),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ROUND((SUM(BF135:BF180)),  2)</f>
        <v>0</v>
      </c>
      <c r="G38" s="40"/>
      <c r="H38" s="40"/>
      <c r="I38" s="167">
        <v>0.14999999999999999</v>
      </c>
      <c r="J38" s="166">
        <f>ROUND(((SUM(BF135:BF180))*I38),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ROUND((SUM(BG135:BG180)),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ROUND((SUM(BH135:BH180)),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ROUND((SUM(BI135:BI180)),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D.3.4.E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3683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4203</v>
      </c>
      <c r="E102" s="200"/>
      <c r="F102" s="200"/>
      <c r="G102" s="200"/>
      <c r="H102" s="200"/>
      <c r="I102" s="200"/>
      <c r="J102" s="201">
        <f>J137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4204</v>
      </c>
      <c r="E103" s="200"/>
      <c r="F103" s="200"/>
      <c r="G103" s="200"/>
      <c r="H103" s="200"/>
      <c r="I103" s="200"/>
      <c r="J103" s="201">
        <f>J138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4205</v>
      </c>
      <c r="E104" s="200"/>
      <c r="F104" s="200"/>
      <c r="G104" s="200"/>
      <c r="H104" s="200"/>
      <c r="I104" s="200"/>
      <c r="J104" s="201">
        <f>J143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4206</v>
      </c>
      <c r="E105" s="200"/>
      <c r="F105" s="200"/>
      <c r="G105" s="200"/>
      <c r="H105" s="200"/>
      <c r="I105" s="200"/>
      <c r="J105" s="201">
        <f>J150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4208</v>
      </c>
      <c r="E106" s="200"/>
      <c r="F106" s="200"/>
      <c r="G106" s="200"/>
      <c r="H106" s="200"/>
      <c r="I106" s="200"/>
      <c r="J106" s="201">
        <f>J152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4209</v>
      </c>
      <c r="E107" s="200"/>
      <c r="F107" s="200"/>
      <c r="G107" s="200"/>
      <c r="H107" s="200"/>
      <c r="I107" s="200"/>
      <c r="J107" s="201">
        <f>J160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4210</v>
      </c>
      <c r="E108" s="200"/>
      <c r="F108" s="200"/>
      <c r="G108" s="200"/>
      <c r="H108" s="200"/>
      <c r="I108" s="200"/>
      <c r="J108" s="201">
        <f>J161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4211</v>
      </c>
      <c r="E109" s="200"/>
      <c r="F109" s="200"/>
      <c r="G109" s="200"/>
      <c r="H109" s="200"/>
      <c r="I109" s="200"/>
      <c r="J109" s="201">
        <f>J166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4212</v>
      </c>
      <c r="E110" s="200"/>
      <c r="F110" s="200"/>
      <c r="G110" s="200"/>
      <c r="H110" s="200"/>
      <c r="I110" s="200"/>
      <c r="J110" s="201">
        <f>J168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4213</v>
      </c>
      <c r="E111" s="200"/>
      <c r="F111" s="200"/>
      <c r="G111" s="200"/>
      <c r="H111" s="200"/>
      <c r="I111" s="200"/>
      <c r="J111" s="201">
        <f>J172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187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86" t="str">
        <f>E7</f>
        <v>Kostelec n. Orlicí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3"/>
      <c r="C122" s="34" t="s">
        <v>148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1" customFormat="1" ht="16.5" customHeight="1">
      <c r="B123" s="23"/>
      <c r="C123" s="24"/>
      <c r="D123" s="24"/>
      <c r="E123" s="186" t="s">
        <v>149</v>
      </c>
      <c r="F123" s="24"/>
      <c r="G123" s="24"/>
      <c r="H123" s="24"/>
      <c r="I123" s="24"/>
      <c r="J123" s="24"/>
      <c r="K123" s="24"/>
      <c r="L123" s="22"/>
    </row>
    <row r="124" s="1" customFormat="1" ht="12" customHeight="1">
      <c r="B124" s="23"/>
      <c r="C124" s="34" t="s">
        <v>150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0"/>
      <c r="B125" s="41"/>
      <c r="C125" s="42"/>
      <c r="D125" s="42"/>
      <c r="E125" s="187" t="s">
        <v>5505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152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E13</f>
        <v xml:space="preserve">D.3.4.E - Zařízení technických instalací 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20</v>
      </c>
      <c r="D129" s="42"/>
      <c r="E129" s="42"/>
      <c r="F129" s="29" t="str">
        <f>F16</f>
        <v xml:space="preserve"> </v>
      </c>
      <c r="G129" s="42"/>
      <c r="H129" s="42"/>
      <c r="I129" s="34" t="s">
        <v>22</v>
      </c>
      <c r="J129" s="81" t="str">
        <f>IF(J16="","",J16)</f>
        <v>18. 1. 2023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24</v>
      </c>
      <c r="D131" s="42"/>
      <c r="E131" s="42"/>
      <c r="F131" s="29" t="str">
        <f>E19</f>
        <v xml:space="preserve"> </v>
      </c>
      <c r="G131" s="42"/>
      <c r="H131" s="42"/>
      <c r="I131" s="34" t="s">
        <v>29</v>
      </c>
      <c r="J131" s="38" t="str">
        <f>E25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27</v>
      </c>
      <c r="D132" s="42"/>
      <c r="E132" s="42"/>
      <c r="F132" s="29" t="str">
        <f>IF(E22="","",E22)</f>
        <v>Vyplň údaj</v>
      </c>
      <c r="G132" s="42"/>
      <c r="H132" s="42"/>
      <c r="I132" s="34" t="s">
        <v>31</v>
      </c>
      <c r="J132" s="38" t="str">
        <f>E28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03"/>
      <c r="B134" s="204"/>
      <c r="C134" s="205" t="s">
        <v>188</v>
      </c>
      <c r="D134" s="206" t="s">
        <v>58</v>
      </c>
      <c r="E134" s="206" t="s">
        <v>54</v>
      </c>
      <c r="F134" s="206" t="s">
        <v>55</v>
      </c>
      <c r="G134" s="206" t="s">
        <v>189</v>
      </c>
      <c r="H134" s="206" t="s">
        <v>190</v>
      </c>
      <c r="I134" s="206" t="s">
        <v>191</v>
      </c>
      <c r="J134" s="206" t="s">
        <v>156</v>
      </c>
      <c r="K134" s="207" t="s">
        <v>192</v>
      </c>
      <c r="L134" s="208"/>
      <c r="M134" s="102" t="s">
        <v>1</v>
      </c>
      <c r="N134" s="103" t="s">
        <v>37</v>
      </c>
      <c r="O134" s="103" t="s">
        <v>193</v>
      </c>
      <c r="P134" s="103" t="s">
        <v>194</v>
      </c>
      <c r="Q134" s="103" t="s">
        <v>195</v>
      </c>
      <c r="R134" s="103" t="s">
        <v>196</v>
      </c>
      <c r="S134" s="103" t="s">
        <v>197</v>
      </c>
      <c r="T134" s="104" t="s">
        <v>198</v>
      </c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</row>
    <row r="135" s="2" customFormat="1" ht="22.8" customHeight="1">
      <c r="A135" s="40"/>
      <c r="B135" s="41"/>
      <c r="C135" s="109" t="s">
        <v>199</v>
      </c>
      <c r="D135" s="42"/>
      <c r="E135" s="42"/>
      <c r="F135" s="42"/>
      <c r="G135" s="42"/>
      <c r="H135" s="42"/>
      <c r="I135" s="42"/>
      <c r="J135" s="209">
        <f>BK135</f>
        <v>0</v>
      </c>
      <c r="K135" s="42"/>
      <c r="L135" s="46"/>
      <c r="M135" s="105"/>
      <c r="N135" s="210"/>
      <c r="O135" s="106"/>
      <c r="P135" s="211">
        <f>P136</f>
        <v>0</v>
      </c>
      <c r="Q135" s="106"/>
      <c r="R135" s="211">
        <f>R136</f>
        <v>0.20920269</v>
      </c>
      <c r="S135" s="106"/>
      <c r="T135" s="212">
        <f>T136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72</v>
      </c>
      <c r="AU135" s="19" t="s">
        <v>158</v>
      </c>
      <c r="BK135" s="213">
        <f>BK136</f>
        <v>0</v>
      </c>
    </row>
    <row r="136" s="12" customFormat="1" ht="25.92" customHeight="1">
      <c r="A136" s="12"/>
      <c r="B136" s="214"/>
      <c r="C136" s="215"/>
      <c r="D136" s="216" t="s">
        <v>72</v>
      </c>
      <c r="E136" s="217" t="s">
        <v>1485</v>
      </c>
      <c r="F136" s="217" t="s">
        <v>1485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P137+P160</f>
        <v>0</v>
      </c>
      <c r="Q136" s="222"/>
      <c r="R136" s="223">
        <f>R137+R160</f>
        <v>0.20920269</v>
      </c>
      <c r="S136" s="222"/>
      <c r="T136" s="224">
        <f>T137+T160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73</v>
      </c>
      <c r="AY136" s="225" t="s">
        <v>202</v>
      </c>
      <c r="BK136" s="227">
        <f>BK137+BK160</f>
        <v>0</v>
      </c>
    </row>
    <row r="137" s="12" customFormat="1" ht="22.8" customHeight="1">
      <c r="A137" s="12"/>
      <c r="B137" s="214"/>
      <c r="C137" s="215"/>
      <c r="D137" s="216" t="s">
        <v>72</v>
      </c>
      <c r="E137" s="228" t="s">
        <v>4258</v>
      </c>
      <c r="F137" s="228" t="s">
        <v>4259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P138+P143+P150+P152</f>
        <v>0</v>
      </c>
      <c r="Q137" s="222"/>
      <c r="R137" s="223">
        <f>R138+R143+R150+R152</f>
        <v>0.1944902</v>
      </c>
      <c r="S137" s="222"/>
      <c r="T137" s="224">
        <f>T138+T143+T150+T152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72</v>
      </c>
      <c r="AU137" s="226" t="s">
        <v>80</v>
      </c>
      <c r="AY137" s="225" t="s">
        <v>202</v>
      </c>
      <c r="BK137" s="227">
        <f>BK138+BK143+BK150+BK152</f>
        <v>0</v>
      </c>
    </row>
    <row r="138" s="12" customFormat="1" ht="20.88" customHeight="1">
      <c r="A138" s="12"/>
      <c r="B138" s="214"/>
      <c r="C138" s="215"/>
      <c r="D138" s="216" t="s">
        <v>72</v>
      </c>
      <c r="E138" s="228" t="s">
        <v>4260</v>
      </c>
      <c r="F138" s="228" t="s">
        <v>4261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SUM(P139:P142)</f>
        <v>0</v>
      </c>
      <c r="Q138" s="222"/>
      <c r="R138" s="223">
        <f>SUM(R139:R142)</f>
        <v>0.045069999999999999</v>
      </c>
      <c r="S138" s="222"/>
      <c r="T138" s="22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72</v>
      </c>
      <c r="AU138" s="226" t="s">
        <v>82</v>
      </c>
      <c r="AY138" s="225" t="s">
        <v>202</v>
      </c>
      <c r="BK138" s="227">
        <f>SUM(BK139:BK142)</f>
        <v>0</v>
      </c>
    </row>
    <row r="139" s="2" customFormat="1" ht="37.8" customHeight="1">
      <c r="A139" s="40"/>
      <c r="B139" s="41"/>
      <c r="C139" s="230" t="s">
        <v>80</v>
      </c>
      <c r="D139" s="230" t="s">
        <v>204</v>
      </c>
      <c r="E139" s="231" t="s">
        <v>4262</v>
      </c>
      <c r="F139" s="232" t="s">
        <v>4263</v>
      </c>
      <c r="G139" s="233" t="s">
        <v>207</v>
      </c>
      <c r="H139" s="234">
        <v>85</v>
      </c>
      <c r="I139" s="235"/>
      <c r="J139" s="236">
        <f>ROUND(I139*H139,2)</f>
        <v>0</v>
      </c>
      <c r="K139" s="232" t="s">
        <v>1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6269</v>
      </c>
    </row>
    <row r="140" s="2" customFormat="1" ht="16.5" customHeight="1">
      <c r="A140" s="40"/>
      <c r="B140" s="41"/>
      <c r="C140" s="230" t="s">
        <v>82</v>
      </c>
      <c r="D140" s="230" t="s">
        <v>204</v>
      </c>
      <c r="E140" s="231" t="s">
        <v>4265</v>
      </c>
      <c r="F140" s="232" t="s">
        <v>4266</v>
      </c>
      <c r="G140" s="233" t="s">
        <v>207</v>
      </c>
      <c r="H140" s="234">
        <v>25</v>
      </c>
      <c r="I140" s="235"/>
      <c r="J140" s="236">
        <f>ROUND(I140*H140,2)</f>
        <v>0</v>
      </c>
      <c r="K140" s="232" t="s">
        <v>1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317</v>
      </c>
      <c r="AT140" s="241" t="s">
        <v>204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6270</v>
      </c>
    </row>
    <row r="141" s="2" customFormat="1" ht="16.5" customHeight="1">
      <c r="A141" s="40"/>
      <c r="B141" s="41"/>
      <c r="C141" s="230" t="s">
        <v>90</v>
      </c>
      <c r="D141" s="230" t="s">
        <v>204</v>
      </c>
      <c r="E141" s="231" t="s">
        <v>4268</v>
      </c>
      <c r="F141" s="232" t="s">
        <v>4269</v>
      </c>
      <c r="G141" s="233" t="s">
        <v>207</v>
      </c>
      <c r="H141" s="234">
        <v>60</v>
      </c>
      <c r="I141" s="235"/>
      <c r="J141" s="236">
        <f>ROUND(I141*H141,2)</f>
        <v>0</v>
      </c>
      <c r="K141" s="232" t="s">
        <v>1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6271</v>
      </c>
    </row>
    <row r="142" s="2" customFormat="1" ht="16.5" customHeight="1">
      <c r="A142" s="40"/>
      <c r="B142" s="41"/>
      <c r="C142" s="230" t="s">
        <v>209</v>
      </c>
      <c r="D142" s="230" t="s">
        <v>204</v>
      </c>
      <c r="E142" s="231" t="s">
        <v>6272</v>
      </c>
      <c r="F142" s="232" t="s">
        <v>6273</v>
      </c>
      <c r="G142" s="233" t="s">
        <v>466</v>
      </c>
      <c r="H142" s="234">
        <v>1</v>
      </c>
      <c r="I142" s="235"/>
      <c r="J142" s="236">
        <f>ROUND(I142*H142,2)</f>
        <v>0</v>
      </c>
      <c r="K142" s="232" t="s">
        <v>6274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0.045069999999999999</v>
      </c>
      <c r="R142" s="239">
        <f>Q142*H142</f>
        <v>0.045069999999999999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6275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4286</v>
      </c>
      <c r="F143" s="228" t="s">
        <v>4287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SUM(P144:P149)</f>
        <v>0</v>
      </c>
      <c r="Q143" s="222"/>
      <c r="R143" s="223">
        <f>SUM(R144:R149)</f>
        <v>0.14350019999999999</v>
      </c>
      <c r="S143" s="222"/>
      <c r="T143" s="22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72</v>
      </c>
      <c r="AU143" s="226" t="s">
        <v>82</v>
      </c>
      <c r="AY143" s="225" t="s">
        <v>202</v>
      </c>
      <c r="BK143" s="227">
        <f>SUM(BK144:BK149)</f>
        <v>0</v>
      </c>
    </row>
    <row r="144" s="2" customFormat="1" ht="21.75" customHeight="1">
      <c r="A144" s="40"/>
      <c r="B144" s="41"/>
      <c r="C144" s="230" t="s">
        <v>251</v>
      </c>
      <c r="D144" s="230" t="s">
        <v>204</v>
      </c>
      <c r="E144" s="231" t="s">
        <v>4288</v>
      </c>
      <c r="F144" s="232" t="s">
        <v>4289</v>
      </c>
      <c r="G144" s="233" t="s">
        <v>844</v>
      </c>
      <c r="H144" s="234">
        <v>17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0.0014215499999999999</v>
      </c>
      <c r="R144" s="239">
        <f>Q144*H144</f>
        <v>0.02416635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6276</v>
      </c>
    </row>
    <row r="145" s="2" customFormat="1" ht="21.75" customHeight="1">
      <c r="A145" s="40"/>
      <c r="B145" s="41"/>
      <c r="C145" s="230" t="s">
        <v>258</v>
      </c>
      <c r="D145" s="230" t="s">
        <v>204</v>
      </c>
      <c r="E145" s="231" t="s">
        <v>4095</v>
      </c>
      <c r="F145" s="232" t="s">
        <v>4291</v>
      </c>
      <c r="G145" s="233" t="s">
        <v>844</v>
      </c>
      <c r="H145" s="234">
        <v>8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0.007443</v>
      </c>
      <c r="R145" s="239">
        <f>Q145*H145</f>
        <v>0.059544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6277</v>
      </c>
    </row>
    <row r="146" s="2" customFormat="1" ht="24.15" customHeight="1">
      <c r="A146" s="40"/>
      <c r="B146" s="41"/>
      <c r="C146" s="230" t="s">
        <v>262</v>
      </c>
      <c r="D146" s="230" t="s">
        <v>204</v>
      </c>
      <c r="E146" s="231" t="s">
        <v>4296</v>
      </c>
      <c r="F146" s="232" t="s">
        <v>4297</v>
      </c>
      <c r="G146" s="233" t="s">
        <v>844</v>
      </c>
      <c r="H146" s="234">
        <v>2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0.00058679999999999995</v>
      </c>
      <c r="R146" s="239">
        <f>Q146*H146</f>
        <v>0.0011735999999999999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6278</v>
      </c>
    </row>
    <row r="147" s="2" customFormat="1" ht="33" customHeight="1">
      <c r="A147" s="40"/>
      <c r="B147" s="41"/>
      <c r="C147" s="230" t="s">
        <v>270</v>
      </c>
      <c r="D147" s="230" t="s">
        <v>204</v>
      </c>
      <c r="E147" s="231" t="s">
        <v>6279</v>
      </c>
      <c r="F147" s="232" t="s">
        <v>6280</v>
      </c>
      <c r="G147" s="233" t="s">
        <v>844</v>
      </c>
      <c r="H147" s="234">
        <v>55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6281</v>
      </c>
    </row>
    <row r="148" s="2" customFormat="1" ht="24.15" customHeight="1">
      <c r="A148" s="40"/>
      <c r="B148" s="41"/>
      <c r="C148" s="287" t="s">
        <v>274</v>
      </c>
      <c r="D148" s="287" t="s">
        <v>534</v>
      </c>
      <c r="E148" s="288" t="s">
        <v>6282</v>
      </c>
      <c r="F148" s="289" t="s">
        <v>6283</v>
      </c>
      <c r="G148" s="290" t="s">
        <v>844</v>
      </c>
      <c r="H148" s="291">
        <v>55.825000000000003</v>
      </c>
      <c r="I148" s="292"/>
      <c r="J148" s="293">
        <f>ROUND(I148*H148,2)</f>
        <v>0</v>
      </c>
      <c r="K148" s="289" t="s">
        <v>208</v>
      </c>
      <c r="L148" s="294"/>
      <c r="M148" s="295" t="s">
        <v>1</v>
      </c>
      <c r="N148" s="296" t="s">
        <v>38</v>
      </c>
      <c r="O148" s="93"/>
      <c r="P148" s="239">
        <f>O148*H148</f>
        <v>0</v>
      </c>
      <c r="Q148" s="239">
        <v>0.0010499999999999999</v>
      </c>
      <c r="R148" s="239">
        <f>Q148*H148</f>
        <v>0.058616250000000002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442</v>
      </c>
      <c r="AT148" s="241" t="s">
        <v>534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6284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6285</v>
      </c>
      <c r="G149" s="255"/>
      <c r="H149" s="258">
        <v>55.825000000000003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90</v>
      </c>
      <c r="AV149" s="14" t="s">
        <v>82</v>
      </c>
      <c r="AW149" s="14" t="s">
        <v>30</v>
      </c>
      <c r="AX149" s="14" t="s">
        <v>80</v>
      </c>
      <c r="AY149" s="264" t="s">
        <v>202</v>
      </c>
    </row>
    <row r="150" s="12" customFormat="1" ht="20.88" customHeight="1">
      <c r="A150" s="12"/>
      <c r="B150" s="214"/>
      <c r="C150" s="215"/>
      <c r="D150" s="216" t="s">
        <v>72</v>
      </c>
      <c r="E150" s="228" t="s">
        <v>4309</v>
      </c>
      <c r="F150" s="228" t="s">
        <v>4310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P151</f>
        <v>0</v>
      </c>
      <c r="Q150" s="222"/>
      <c r="R150" s="223">
        <f>R151</f>
        <v>0.0059199999999999999</v>
      </c>
      <c r="S150" s="222"/>
      <c r="T150" s="22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82</v>
      </c>
      <c r="AT150" s="226" t="s">
        <v>72</v>
      </c>
      <c r="AU150" s="226" t="s">
        <v>82</v>
      </c>
      <c r="AY150" s="225" t="s">
        <v>202</v>
      </c>
      <c r="BK150" s="227">
        <f>BK151</f>
        <v>0</v>
      </c>
    </row>
    <row r="151" s="2" customFormat="1" ht="24.15" customHeight="1">
      <c r="A151" s="40"/>
      <c r="B151" s="41"/>
      <c r="C151" s="230" t="s">
        <v>278</v>
      </c>
      <c r="D151" s="230" t="s">
        <v>204</v>
      </c>
      <c r="E151" s="231" t="s">
        <v>4317</v>
      </c>
      <c r="F151" s="232" t="s">
        <v>4318</v>
      </c>
      <c r="G151" s="233" t="s">
        <v>466</v>
      </c>
      <c r="H151" s="234">
        <v>4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0.00148</v>
      </c>
      <c r="R151" s="239">
        <f>Q151*H151</f>
        <v>0.0059199999999999999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6286</v>
      </c>
    </row>
    <row r="152" s="12" customFormat="1" ht="20.88" customHeight="1">
      <c r="A152" s="12"/>
      <c r="B152" s="214"/>
      <c r="C152" s="215"/>
      <c r="D152" s="216" t="s">
        <v>72</v>
      </c>
      <c r="E152" s="228" t="s">
        <v>4382</v>
      </c>
      <c r="F152" s="228" t="s">
        <v>4383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82</v>
      </c>
      <c r="AT152" s="226" t="s">
        <v>72</v>
      </c>
      <c r="AU152" s="226" t="s">
        <v>82</v>
      </c>
      <c r="AY152" s="225" t="s">
        <v>202</v>
      </c>
      <c r="BK152" s="227">
        <f>SUM(BK153:BK159)</f>
        <v>0</v>
      </c>
    </row>
    <row r="153" s="2" customFormat="1" ht="44.25" customHeight="1">
      <c r="A153" s="40"/>
      <c r="B153" s="41"/>
      <c r="C153" s="230" t="s">
        <v>284</v>
      </c>
      <c r="D153" s="230" t="s">
        <v>204</v>
      </c>
      <c r="E153" s="231" t="s">
        <v>4384</v>
      </c>
      <c r="F153" s="232" t="s">
        <v>4385</v>
      </c>
      <c r="G153" s="233" t="s">
        <v>2365</v>
      </c>
      <c r="H153" s="301"/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6287</v>
      </c>
    </row>
    <row r="154" s="2" customFormat="1" ht="16.5" customHeight="1">
      <c r="A154" s="40"/>
      <c r="B154" s="41"/>
      <c r="C154" s="230" t="s">
        <v>294</v>
      </c>
      <c r="D154" s="230" t="s">
        <v>204</v>
      </c>
      <c r="E154" s="231" t="s">
        <v>4387</v>
      </c>
      <c r="F154" s="232" t="s">
        <v>4388</v>
      </c>
      <c r="G154" s="233" t="s">
        <v>1085</v>
      </c>
      <c r="H154" s="234">
        <v>1</v>
      </c>
      <c r="I154" s="235"/>
      <c r="J154" s="236">
        <f>ROUND(I154*H154,2)</f>
        <v>0</v>
      </c>
      <c r="K154" s="232" t="s">
        <v>1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6288</v>
      </c>
    </row>
    <row r="155" s="2" customFormat="1" ht="16.5" customHeight="1">
      <c r="A155" s="40"/>
      <c r="B155" s="41"/>
      <c r="C155" s="230" t="s">
        <v>301</v>
      </c>
      <c r="D155" s="230" t="s">
        <v>204</v>
      </c>
      <c r="E155" s="231" t="s">
        <v>4390</v>
      </c>
      <c r="F155" s="232" t="s">
        <v>3817</v>
      </c>
      <c r="G155" s="233" t="s">
        <v>2365</v>
      </c>
      <c r="H155" s="301"/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6289</v>
      </c>
    </row>
    <row r="156" s="2" customFormat="1" ht="16.5" customHeight="1">
      <c r="A156" s="40"/>
      <c r="B156" s="41"/>
      <c r="C156" s="230" t="s">
        <v>307</v>
      </c>
      <c r="D156" s="230" t="s">
        <v>204</v>
      </c>
      <c r="E156" s="231" t="s">
        <v>4392</v>
      </c>
      <c r="F156" s="232" t="s">
        <v>4393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6290</v>
      </c>
    </row>
    <row r="157" s="2" customFormat="1" ht="24.15" customHeight="1">
      <c r="A157" s="40"/>
      <c r="B157" s="41"/>
      <c r="C157" s="230" t="s">
        <v>8</v>
      </c>
      <c r="D157" s="230" t="s">
        <v>204</v>
      </c>
      <c r="E157" s="231" t="s">
        <v>4395</v>
      </c>
      <c r="F157" s="232" t="s">
        <v>4245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6291</v>
      </c>
    </row>
    <row r="158" s="2" customFormat="1" ht="16.5" customHeight="1">
      <c r="A158" s="40"/>
      <c r="B158" s="41"/>
      <c r="C158" s="230" t="s">
        <v>317</v>
      </c>
      <c r="D158" s="230" t="s">
        <v>204</v>
      </c>
      <c r="E158" s="231" t="s">
        <v>4397</v>
      </c>
      <c r="F158" s="232" t="s">
        <v>6292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6293</v>
      </c>
    </row>
    <row r="159" s="2" customFormat="1" ht="16.5" customHeight="1">
      <c r="A159" s="40"/>
      <c r="B159" s="41"/>
      <c r="C159" s="230" t="s">
        <v>325</v>
      </c>
      <c r="D159" s="230" t="s">
        <v>204</v>
      </c>
      <c r="E159" s="231" t="s">
        <v>4404</v>
      </c>
      <c r="F159" s="232" t="s">
        <v>4250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6294</v>
      </c>
    </row>
    <row r="160" s="12" customFormat="1" ht="22.8" customHeight="1">
      <c r="A160" s="12"/>
      <c r="B160" s="214"/>
      <c r="C160" s="215"/>
      <c r="D160" s="216" t="s">
        <v>72</v>
      </c>
      <c r="E160" s="228" t="s">
        <v>4406</v>
      </c>
      <c r="F160" s="228" t="s">
        <v>4407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P161+P166+P168+P172</f>
        <v>0</v>
      </c>
      <c r="Q160" s="222"/>
      <c r="R160" s="223">
        <f>R161+R166+R168+R172</f>
        <v>0.01471249</v>
      </c>
      <c r="S160" s="222"/>
      <c r="T160" s="224">
        <f>T161+T166+T168+T172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82</v>
      </c>
      <c r="AT160" s="226" t="s">
        <v>72</v>
      </c>
      <c r="AU160" s="226" t="s">
        <v>80</v>
      </c>
      <c r="AY160" s="225" t="s">
        <v>202</v>
      </c>
      <c r="BK160" s="227">
        <f>BK161+BK166+BK168+BK172</f>
        <v>0</v>
      </c>
    </row>
    <row r="161" s="12" customFormat="1" ht="20.88" customHeight="1">
      <c r="A161" s="12"/>
      <c r="B161" s="214"/>
      <c r="C161" s="215"/>
      <c r="D161" s="216" t="s">
        <v>72</v>
      </c>
      <c r="E161" s="228" t="s">
        <v>4408</v>
      </c>
      <c r="F161" s="228" t="s">
        <v>4409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SUM(P162:P165)</f>
        <v>0</v>
      </c>
      <c r="Q161" s="222"/>
      <c r="R161" s="223">
        <f>SUM(R162:R165)</f>
        <v>0.0098954999999999998</v>
      </c>
      <c r="S161" s="222"/>
      <c r="T161" s="22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72</v>
      </c>
      <c r="AU161" s="226" t="s">
        <v>82</v>
      </c>
      <c r="AY161" s="225" t="s">
        <v>202</v>
      </c>
      <c r="BK161" s="227">
        <f>SUM(BK162:BK165)</f>
        <v>0</v>
      </c>
    </row>
    <row r="162" s="2" customFormat="1" ht="24.15" customHeight="1">
      <c r="A162" s="40"/>
      <c r="B162" s="41"/>
      <c r="C162" s="230" t="s">
        <v>332</v>
      </c>
      <c r="D162" s="230" t="s">
        <v>204</v>
      </c>
      <c r="E162" s="231" t="s">
        <v>4416</v>
      </c>
      <c r="F162" s="232" t="s">
        <v>4417</v>
      </c>
      <c r="G162" s="233" t="s">
        <v>844</v>
      </c>
      <c r="H162" s="234">
        <v>5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0.00084230000000000004</v>
      </c>
      <c r="R162" s="239">
        <f>Q162*H162</f>
        <v>0.0042115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6295</v>
      </c>
    </row>
    <row r="163" s="2" customFormat="1" ht="24.15" customHeight="1">
      <c r="A163" s="40"/>
      <c r="B163" s="41"/>
      <c r="C163" s="230" t="s">
        <v>336</v>
      </c>
      <c r="D163" s="230" t="s">
        <v>204</v>
      </c>
      <c r="E163" s="231" t="s">
        <v>4593</v>
      </c>
      <c r="F163" s="232" t="s">
        <v>4594</v>
      </c>
      <c r="G163" s="233" t="s">
        <v>844</v>
      </c>
      <c r="H163" s="234">
        <v>20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6296</v>
      </c>
    </row>
    <row r="164" s="2" customFormat="1" ht="24.15" customHeight="1">
      <c r="A164" s="40"/>
      <c r="B164" s="41"/>
      <c r="C164" s="287" t="s">
        <v>341</v>
      </c>
      <c r="D164" s="287" t="s">
        <v>534</v>
      </c>
      <c r="E164" s="288" t="s">
        <v>4596</v>
      </c>
      <c r="F164" s="289" t="s">
        <v>4597</v>
      </c>
      <c r="G164" s="290" t="s">
        <v>844</v>
      </c>
      <c r="H164" s="291">
        <v>20.300000000000001</v>
      </c>
      <c r="I164" s="292"/>
      <c r="J164" s="293">
        <f>ROUND(I164*H164,2)</f>
        <v>0</v>
      </c>
      <c r="K164" s="289" t="s">
        <v>208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0.00027999999999999998</v>
      </c>
      <c r="R164" s="239">
        <f>Q164*H164</f>
        <v>0.0056839999999999998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442</v>
      </c>
      <c r="AT164" s="241" t="s">
        <v>534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6297</v>
      </c>
    </row>
    <row r="165" s="14" customFormat="1">
      <c r="A165" s="14"/>
      <c r="B165" s="254"/>
      <c r="C165" s="255"/>
      <c r="D165" s="245" t="s">
        <v>211</v>
      </c>
      <c r="E165" s="256" t="s">
        <v>1</v>
      </c>
      <c r="F165" s="257" t="s">
        <v>6298</v>
      </c>
      <c r="G165" s="255"/>
      <c r="H165" s="258">
        <v>20.300000000000001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211</v>
      </c>
      <c r="AU165" s="264" t="s">
        <v>90</v>
      </c>
      <c r="AV165" s="14" t="s">
        <v>82</v>
      </c>
      <c r="AW165" s="14" t="s">
        <v>30</v>
      </c>
      <c r="AX165" s="14" t="s">
        <v>80</v>
      </c>
      <c r="AY165" s="264" t="s">
        <v>202</v>
      </c>
    </row>
    <row r="166" s="12" customFormat="1" ht="20.88" customHeight="1">
      <c r="A166" s="12"/>
      <c r="B166" s="214"/>
      <c r="C166" s="215"/>
      <c r="D166" s="216" t="s">
        <v>72</v>
      </c>
      <c r="E166" s="228" t="s">
        <v>4440</v>
      </c>
      <c r="F166" s="228" t="s">
        <v>4441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P167</f>
        <v>0</v>
      </c>
      <c r="Q166" s="222"/>
      <c r="R166" s="223">
        <f>R167</f>
        <v>0</v>
      </c>
      <c r="S166" s="222"/>
      <c r="T166" s="22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82</v>
      </c>
      <c r="AT166" s="226" t="s">
        <v>72</v>
      </c>
      <c r="AU166" s="226" t="s">
        <v>82</v>
      </c>
      <c r="AY166" s="225" t="s">
        <v>202</v>
      </c>
      <c r="BK166" s="227">
        <f>BK167</f>
        <v>0</v>
      </c>
    </row>
    <row r="167" s="2" customFormat="1" ht="33" customHeight="1">
      <c r="A167" s="40"/>
      <c r="B167" s="41"/>
      <c r="C167" s="230" t="s">
        <v>7</v>
      </c>
      <c r="D167" s="230" t="s">
        <v>204</v>
      </c>
      <c r="E167" s="231" t="s">
        <v>4442</v>
      </c>
      <c r="F167" s="232" t="s">
        <v>4443</v>
      </c>
      <c r="G167" s="233" t="s">
        <v>844</v>
      </c>
      <c r="H167" s="234">
        <v>5</v>
      </c>
      <c r="I167" s="235"/>
      <c r="J167" s="236">
        <f>ROUND(I167*H167,2)</f>
        <v>0</v>
      </c>
      <c r="K167" s="232" t="s">
        <v>6299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6300</v>
      </c>
    </row>
    <row r="168" s="12" customFormat="1" ht="20.88" customHeight="1">
      <c r="A168" s="12"/>
      <c r="B168" s="214"/>
      <c r="C168" s="215"/>
      <c r="D168" s="216" t="s">
        <v>72</v>
      </c>
      <c r="E168" s="228" t="s">
        <v>4467</v>
      </c>
      <c r="F168" s="228" t="s">
        <v>4468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SUM(P169:P171)</f>
        <v>0</v>
      </c>
      <c r="Q168" s="222"/>
      <c r="R168" s="223">
        <f>SUM(R169:R171)</f>
        <v>0.0048169900000000002</v>
      </c>
      <c r="S168" s="222"/>
      <c r="T168" s="224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82</v>
      </c>
      <c r="AT168" s="226" t="s">
        <v>72</v>
      </c>
      <c r="AU168" s="226" t="s">
        <v>82</v>
      </c>
      <c r="AY168" s="225" t="s">
        <v>202</v>
      </c>
      <c r="BK168" s="227">
        <f>SUM(BK169:BK171)</f>
        <v>0</v>
      </c>
    </row>
    <row r="169" s="2" customFormat="1" ht="24.15" customHeight="1">
      <c r="A169" s="40"/>
      <c r="B169" s="41"/>
      <c r="C169" s="230" t="s">
        <v>355</v>
      </c>
      <c r="D169" s="230" t="s">
        <v>204</v>
      </c>
      <c r="E169" s="231" t="s">
        <v>4469</v>
      </c>
      <c r="F169" s="232" t="s">
        <v>4470</v>
      </c>
      <c r="G169" s="233" t="s">
        <v>466</v>
      </c>
      <c r="H169" s="234">
        <v>1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6301</v>
      </c>
    </row>
    <row r="170" s="2" customFormat="1" ht="24.15" customHeight="1">
      <c r="A170" s="40"/>
      <c r="B170" s="41"/>
      <c r="C170" s="230" t="s">
        <v>363</v>
      </c>
      <c r="D170" s="230" t="s">
        <v>204</v>
      </c>
      <c r="E170" s="231" t="s">
        <v>4538</v>
      </c>
      <c r="F170" s="232" t="s">
        <v>4539</v>
      </c>
      <c r="G170" s="233" t="s">
        <v>466</v>
      </c>
      <c r="H170" s="234">
        <v>1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0.00049956999999999996</v>
      </c>
      <c r="R170" s="239">
        <f>Q170*H170</f>
        <v>0.00049956999999999996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6302</v>
      </c>
    </row>
    <row r="171" s="2" customFormat="1" ht="16.5" customHeight="1">
      <c r="A171" s="40"/>
      <c r="B171" s="41"/>
      <c r="C171" s="230" t="s">
        <v>375</v>
      </c>
      <c r="D171" s="230" t="s">
        <v>204</v>
      </c>
      <c r="E171" s="231" t="s">
        <v>4508</v>
      </c>
      <c r="F171" s="232" t="s">
        <v>4509</v>
      </c>
      <c r="G171" s="233" t="s">
        <v>466</v>
      </c>
      <c r="H171" s="234">
        <v>6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0.00071957</v>
      </c>
      <c r="R171" s="239">
        <f>Q171*H171</f>
        <v>0.0043174199999999998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6303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4547</v>
      </c>
      <c r="F172" s="228" t="s">
        <v>4548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SUM(P173:P180)</f>
        <v>0</v>
      </c>
      <c r="Q172" s="222"/>
      <c r="R172" s="223">
        <f>SUM(R173:R180)</f>
        <v>0</v>
      </c>
      <c r="S172" s="222"/>
      <c r="T172" s="224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SUM(BK173:BK180)</f>
        <v>0</v>
      </c>
    </row>
    <row r="173" s="2" customFormat="1" ht="44.25" customHeight="1">
      <c r="A173" s="40"/>
      <c r="B173" s="41"/>
      <c r="C173" s="230" t="s">
        <v>382</v>
      </c>
      <c r="D173" s="230" t="s">
        <v>204</v>
      </c>
      <c r="E173" s="231" t="s">
        <v>4549</v>
      </c>
      <c r="F173" s="232" t="s">
        <v>4550</v>
      </c>
      <c r="G173" s="233" t="s">
        <v>2365</v>
      </c>
      <c r="H173" s="301"/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6304</v>
      </c>
    </row>
    <row r="174" s="2" customFormat="1" ht="16.5" customHeight="1">
      <c r="A174" s="40"/>
      <c r="B174" s="41"/>
      <c r="C174" s="230" t="s">
        <v>390</v>
      </c>
      <c r="D174" s="230" t="s">
        <v>204</v>
      </c>
      <c r="E174" s="231" t="s">
        <v>4552</v>
      </c>
      <c r="F174" s="232" t="s">
        <v>4388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1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6305</v>
      </c>
    </row>
    <row r="175" s="2" customFormat="1" ht="16.5" customHeight="1">
      <c r="A175" s="40"/>
      <c r="B175" s="41"/>
      <c r="C175" s="230" t="s">
        <v>395</v>
      </c>
      <c r="D175" s="230" t="s">
        <v>204</v>
      </c>
      <c r="E175" s="231" t="s">
        <v>4554</v>
      </c>
      <c r="F175" s="232" t="s">
        <v>4250</v>
      </c>
      <c r="G175" s="233" t="s">
        <v>1085</v>
      </c>
      <c r="H175" s="234">
        <v>1</v>
      </c>
      <c r="I175" s="235"/>
      <c r="J175" s="236">
        <f>ROUND(I175*H175,2)</f>
        <v>0</v>
      </c>
      <c r="K175" s="232" t="s">
        <v>1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6306</v>
      </c>
    </row>
    <row r="176" s="2" customFormat="1" ht="16.5" customHeight="1">
      <c r="A176" s="40"/>
      <c r="B176" s="41"/>
      <c r="C176" s="230" t="s">
        <v>399</v>
      </c>
      <c r="D176" s="230" t="s">
        <v>204</v>
      </c>
      <c r="E176" s="231" t="s">
        <v>4556</v>
      </c>
      <c r="F176" s="232" t="s">
        <v>3817</v>
      </c>
      <c r="G176" s="233" t="s">
        <v>2365</v>
      </c>
      <c r="H176" s="301"/>
      <c r="I176" s="235"/>
      <c r="J176" s="236">
        <f>ROUND(I176*H176,2)</f>
        <v>0</v>
      </c>
      <c r="K176" s="232" t="s">
        <v>1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317</v>
      </c>
      <c r="AT176" s="241" t="s">
        <v>204</v>
      </c>
      <c r="AU176" s="241" t="s">
        <v>90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6307</v>
      </c>
    </row>
    <row r="177" s="2" customFormat="1" ht="16.5" customHeight="1">
      <c r="A177" s="40"/>
      <c r="B177" s="41"/>
      <c r="C177" s="230" t="s">
        <v>405</v>
      </c>
      <c r="D177" s="230" t="s">
        <v>204</v>
      </c>
      <c r="E177" s="231" t="s">
        <v>4558</v>
      </c>
      <c r="F177" s="232" t="s">
        <v>4559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6308</v>
      </c>
    </row>
    <row r="178" s="2" customFormat="1" ht="24.15" customHeight="1">
      <c r="A178" s="40"/>
      <c r="B178" s="41"/>
      <c r="C178" s="230" t="s">
        <v>417</v>
      </c>
      <c r="D178" s="230" t="s">
        <v>204</v>
      </c>
      <c r="E178" s="231" t="s">
        <v>4561</v>
      </c>
      <c r="F178" s="232" t="s">
        <v>4245</v>
      </c>
      <c r="G178" s="233" t="s">
        <v>1085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6309</v>
      </c>
    </row>
    <row r="179" s="2" customFormat="1" ht="16.5" customHeight="1">
      <c r="A179" s="40"/>
      <c r="B179" s="41"/>
      <c r="C179" s="230" t="s">
        <v>426</v>
      </c>
      <c r="D179" s="230" t="s">
        <v>204</v>
      </c>
      <c r="E179" s="231" t="s">
        <v>4563</v>
      </c>
      <c r="F179" s="232" t="s">
        <v>4564</v>
      </c>
      <c r="G179" s="233" t="s">
        <v>1085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6310</v>
      </c>
    </row>
    <row r="180" s="2" customFormat="1" ht="16.5" customHeight="1">
      <c r="A180" s="40"/>
      <c r="B180" s="41"/>
      <c r="C180" s="230" t="s">
        <v>442</v>
      </c>
      <c r="D180" s="230" t="s">
        <v>204</v>
      </c>
      <c r="E180" s="231" t="s">
        <v>4566</v>
      </c>
      <c r="F180" s="232" t="s">
        <v>4567</v>
      </c>
      <c r="G180" s="233" t="s">
        <v>1085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307" t="s">
        <v>1</v>
      </c>
      <c r="N180" s="308" t="s">
        <v>38</v>
      </c>
      <c r="O180" s="304"/>
      <c r="P180" s="309">
        <f>O180*H180</f>
        <v>0</v>
      </c>
      <c r="Q180" s="309">
        <v>0</v>
      </c>
      <c r="R180" s="309">
        <f>Q180*H180</f>
        <v>0</v>
      </c>
      <c r="S180" s="309">
        <v>0</v>
      </c>
      <c r="T180" s="31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6311</v>
      </c>
    </row>
    <row r="181" s="2" customFormat="1" ht="6.96" customHeight="1">
      <c r="A181" s="40"/>
      <c r="B181" s="68"/>
      <c r="C181" s="69"/>
      <c r="D181" s="69"/>
      <c r="E181" s="69"/>
      <c r="F181" s="69"/>
      <c r="G181" s="69"/>
      <c r="H181" s="69"/>
      <c r="I181" s="69"/>
      <c r="J181" s="69"/>
      <c r="K181" s="69"/>
      <c r="L181" s="46"/>
      <c r="M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</sheetData>
  <sheetProtection sheet="1" autoFilter="0" formatColumns="0" formatRows="0" objects="1" scenarios="1" spinCount="100000" saltValue="3R8LMP9PEyCbl2WAQWmm81TUKR0zCw+BwzRvU/KMnUNmfYFjLwUlfVvLeij6dn9xIPcpoXT9QJX2ce0H1oTVyw==" hashValue="J8Yzk6OSHc4L8Ve4YlcU37HOkTi23i3I4DtmFvHvZ2QK/ppnjwGnP7SswtNvgTu8VCKvAQ9jXC3vHAJsMZ9RiA==" algorithmName="SHA-512" password="CC35"/>
  <autoFilter ref="C13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6312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ROUND((SUM(BE136:BE224)),  2)</f>
        <v>0</v>
      </c>
      <c r="G37" s="40"/>
      <c r="H37" s="40"/>
      <c r="I37" s="167">
        <v>0.20999999999999999</v>
      </c>
      <c r="J37" s="166">
        <f>ROUND(((SUM(BE136:BE224))*I37),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ROUND((SUM(BF136:BF224)),  2)</f>
        <v>0</v>
      </c>
      <c r="G38" s="40"/>
      <c r="H38" s="40"/>
      <c r="I38" s="167">
        <v>0.14999999999999999</v>
      </c>
      <c r="J38" s="166">
        <f>ROUND(((SUM(BF136:BF224))*I38),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ROUND((SUM(BG136:BG224)),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ROUND((SUM(BH136:BH224)),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ROUND((SUM(BI136:BI224)),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5505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D.3.4.G - Elektroinstalace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4666</v>
      </c>
      <c r="E101" s="195"/>
      <c r="F101" s="195"/>
      <c r="G101" s="195"/>
      <c r="H101" s="195"/>
      <c r="I101" s="195"/>
      <c r="J101" s="196">
        <f>J137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4667</v>
      </c>
      <c r="E102" s="200"/>
      <c r="F102" s="200"/>
      <c r="G102" s="200"/>
      <c r="H102" s="200"/>
      <c r="I102" s="200"/>
      <c r="J102" s="201">
        <f>J138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4668</v>
      </c>
      <c r="E103" s="200"/>
      <c r="F103" s="200"/>
      <c r="G103" s="200"/>
      <c r="H103" s="200"/>
      <c r="I103" s="200"/>
      <c r="J103" s="201">
        <f>J149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4669</v>
      </c>
      <c r="E104" s="200"/>
      <c r="F104" s="200"/>
      <c r="G104" s="200"/>
      <c r="H104" s="200"/>
      <c r="I104" s="200"/>
      <c r="J104" s="201">
        <f>J158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4670</v>
      </c>
      <c r="E105" s="200"/>
      <c r="F105" s="200"/>
      <c r="G105" s="200"/>
      <c r="H105" s="200"/>
      <c r="I105" s="200"/>
      <c r="J105" s="201">
        <f>J161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4671</v>
      </c>
      <c r="E106" s="200"/>
      <c r="F106" s="200"/>
      <c r="G106" s="200"/>
      <c r="H106" s="200"/>
      <c r="I106" s="200"/>
      <c r="J106" s="201">
        <f>J167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4672</v>
      </c>
      <c r="E107" s="200"/>
      <c r="F107" s="200"/>
      <c r="G107" s="200"/>
      <c r="H107" s="200"/>
      <c r="I107" s="200"/>
      <c r="J107" s="201">
        <f>J181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6313</v>
      </c>
      <c r="E108" s="200"/>
      <c r="F108" s="200"/>
      <c r="G108" s="200"/>
      <c r="H108" s="200"/>
      <c r="I108" s="200"/>
      <c r="J108" s="201">
        <f>J182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4680</v>
      </c>
      <c r="E109" s="200"/>
      <c r="F109" s="200"/>
      <c r="G109" s="200"/>
      <c r="H109" s="200"/>
      <c r="I109" s="200"/>
      <c r="J109" s="201">
        <f>J195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4681</v>
      </c>
      <c r="E110" s="195"/>
      <c r="F110" s="195"/>
      <c r="G110" s="195"/>
      <c r="H110" s="195"/>
      <c r="I110" s="195"/>
      <c r="J110" s="196">
        <f>J211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6314</v>
      </c>
      <c r="E111" s="195"/>
      <c r="F111" s="195"/>
      <c r="G111" s="195"/>
      <c r="H111" s="195"/>
      <c r="I111" s="195"/>
      <c r="J111" s="196">
        <f>J223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8"/>
      <c r="C112" s="134"/>
      <c r="D112" s="199" t="s">
        <v>6315</v>
      </c>
      <c r="E112" s="200"/>
      <c r="F112" s="200"/>
      <c r="G112" s="200"/>
      <c r="H112" s="200"/>
      <c r="I112" s="200"/>
      <c r="J112" s="201">
        <f>J224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187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Kostelec n. Orlicí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148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149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150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7" t="s">
        <v>5505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152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D.3.4.G - Elektroinstalace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18. 1. 2023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 xml:space="preserve"> </v>
      </c>
      <c r="G132" s="42"/>
      <c r="H132" s="42"/>
      <c r="I132" s="34" t="s">
        <v>29</v>
      </c>
      <c r="J132" s="38" t="str">
        <f>E25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27</v>
      </c>
      <c r="D133" s="42"/>
      <c r="E133" s="42"/>
      <c r="F133" s="29" t="str">
        <f>IF(E22="","",E22)</f>
        <v>Vyplň údaj</v>
      </c>
      <c r="G133" s="42"/>
      <c r="H133" s="42"/>
      <c r="I133" s="34" t="s">
        <v>31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3"/>
      <c r="B135" s="204"/>
      <c r="C135" s="205" t="s">
        <v>188</v>
      </c>
      <c r="D135" s="206" t="s">
        <v>58</v>
      </c>
      <c r="E135" s="206" t="s">
        <v>54</v>
      </c>
      <c r="F135" s="206" t="s">
        <v>55</v>
      </c>
      <c r="G135" s="206" t="s">
        <v>189</v>
      </c>
      <c r="H135" s="206" t="s">
        <v>190</v>
      </c>
      <c r="I135" s="206" t="s">
        <v>191</v>
      </c>
      <c r="J135" s="206" t="s">
        <v>156</v>
      </c>
      <c r="K135" s="207" t="s">
        <v>192</v>
      </c>
      <c r="L135" s="208"/>
      <c r="M135" s="102" t="s">
        <v>1</v>
      </c>
      <c r="N135" s="103" t="s">
        <v>37</v>
      </c>
      <c r="O135" s="103" t="s">
        <v>193</v>
      </c>
      <c r="P135" s="103" t="s">
        <v>194</v>
      </c>
      <c r="Q135" s="103" t="s">
        <v>195</v>
      </c>
      <c r="R135" s="103" t="s">
        <v>196</v>
      </c>
      <c r="S135" s="103" t="s">
        <v>197</v>
      </c>
      <c r="T135" s="104" t="s">
        <v>198</v>
      </c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</row>
    <row r="136" s="2" customFormat="1" ht="22.8" customHeight="1">
      <c r="A136" s="40"/>
      <c r="B136" s="41"/>
      <c r="C136" s="109" t="s">
        <v>199</v>
      </c>
      <c r="D136" s="42"/>
      <c r="E136" s="42"/>
      <c r="F136" s="42"/>
      <c r="G136" s="42"/>
      <c r="H136" s="42"/>
      <c r="I136" s="42"/>
      <c r="J136" s="209">
        <f>BK136</f>
        <v>0</v>
      </c>
      <c r="K136" s="42"/>
      <c r="L136" s="46"/>
      <c r="M136" s="105"/>
      <c r="N136" s="210"/>
      <c r="O136" s="106"/>
      <c r="P136" s="211">
        <f>P137+P211+P223</f>
        <v>0</v>
      </c>
      <c r="Q136" s="106"/>
      <c r="R136" s="211">
        <f>R137+R211+R223</f>
        <v>20.189930000000004</v>
      </c>
      <c r="S136" s="106"/>
      <c r="T136" s="212">
        <f>T137+T211+T223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72</v>
      </c>
      <c r="AU136" s="19" t="s">
        <v>158</v>
      </c>
      <c r="BK136" s="213">
        <f>BK137+BK211+BK223</f>
        <v>0</v>
      </c>
    </row>
    <row r="137" s="12" customFormat="1" ht="25.92" customHeight="1">
      <c r="A137" s="12"/>
      <c r="B137" s="214"/>
      <c r="C137" s="215"/>
      <c r="D137" s="216" t="s">
        <v>72</v>
      </c>
      <c r="E137" s="217" t="s">
        <v>4682</v>
      </c>
      <c r="F137" s="217" t="s">
        <v>4683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P138+P149+P158+P161+P167+P181+P195</f>
        <v>0</v>
      </c>
      <c r="Q137" s="222"/>
      <c r="R137" s="223">
        <f>R138+R149+R158+R161+R167+R181+R195</f>
        <v>20.189930000000004</v>
      </c>
      <c r="S137" s="222"/>
      <c r="T137" s="224">
        <f>T138+T149+T158+T161+T167+T181+T195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80</v>
      </c>
      <c r="AT137" s="226" t="s">
        <v>72</v>
      </c>
      <c r="AU137" s="226" t="s">
        <v>73</v>
      </c>
      <c r="AY137" s="225" t="s">
        <v>202</v>
      </c>
      <c r="BK137" s="227">
        <f>BK138+BK149+BK158+BK161+BK167+BK181+BK195</f>
        <v>0</v>
      </c>
    </row>
    <row r="138" s="12" customFormat="1" ht="22.8" customHeight="1">
      <c r="A138" s="12"/>
      <c r="B138" s="214"/>
      <c r="C138" s="215"/>
      <c r="D138" s="216" t="s">
        <v>72</v>
      </c>
      <c r="E138" s="228" t="s">
        <v>4684</v>
      </c>
      <c r="F138" s="228" t="s">
        <v>4685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SUM(P139:P148)</f>
        <v>0</v>
      </c>
      <c r="Q138" s="222"/>
      <c r="R138" s="223">
        <f>SUM(R139:R148)</f>
        <v>0.049259999999999998</v>
      </c>
      <c r="S138" s="222"/>
      <c r="T138" s="224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80</v>
      </c>
      <c r="AT138" s="226" t="s">
        <v>72</v>
      </c>
      <c r="AU138" s="226" t="s">
        <v>80</v>
      </c>
      <c r="AY138" s="225" t="s">
        <v>202</v>
      </c>
      <c r="BK138" s="227">
        <f>SUM(BK139:BK148)</f>
        <v>0</v>
      </c>
    </row>
    <row r="139" s="2" customFormat="1" ht="24.15" customHeight="1">
      <c r="A139" s="40"/>
      <c r="B139" s="41"/>
      <c r="C139" s="230" t="s">
        <v>80</v>
      </c>
      <c r="D139" s="230" t="s">
        <v>204</v>
      </c>
      <c r="E139" s="231" t="s">
        <v>4686</v>
      </c>
      <c r="F139" s="232" t="s">
        <v>4687</v>
      </c>
      <c r="G139" s="233" t="s">
        <v>466</v>
      </c>
      <c r="H139" s="234">
        <v>23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209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209</v>
      </c>
      <c r="BM139" s="241" t="s">
        <v>6316</v>
      </c>
    </row>
    <row r="140" s="2" customFormat="1" ht="16.5" customHeight="1">
      <c r="A140" s="40"/>
      <c r="B140" s="41"/>
      <c r="C140" s="287" t="s">
        <v>82</v>
      </c>
      <c r="D140" s="287" t="s">
        <v>534</v>
      </c>
      <c r="E140" s="288" t="s">
        <v>4689</v>
      </c>
      <c r="F140" s="289" t="s">
        <v>4693</v>
      </c>
      <c r="G140" s="290" t="s">
        <v>466</v>
      </c>
      <c r="H140" s="291">
        <v>15</v>
      </c>
      <c r="I140" s="292"/>
      <c r="J140" s="293">
        <f>ROUND(I140*H140,2)</f>
        <v>0</v>
      </c>
      <c r="K140" s="289" t="s">
        <v>1</v>
      </c>
      <c r="L140" s="294"/>
      <c r="M140" s="295" t="s">
        <v>1</v>
      </c>
      <c r="N140" s="296" t="s">
        <v>38</v>
      </c>
      <c r="O140" s="93"/>
      <c r="P140" s="239">
        <f>O140*H140</f>
        <v>0</v>
      </c>
      <c r="Q140" s="239">
        <v>0.0025999999999999999</v>
      </c>
      <c r="R140" s="239">
        <f>Q140*H140</f>
        <v>0.039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270</v>
      </c>
      <c r="AT140" s="241" t="s">
        <v>534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209</v>
      </c>
      <c r="BM140" s="241" t="s">
        <v>6317</v>
      </c>
    </row>
    <row r="141" s="2" customFormat="1" ht="16.5" customHeight="1">
      <c r="A141" s="40"/>
      <c r="B141" s="41"/>
      <c r="C141" s="287" t="s">
        <v>90</v>
      </c>
      <c r="D141" s="287" t="s">
        <v>534</v>
      </c>
      <c r="E141" s="288" t="s">
        <v>4692</v>
      </c>
      <c r="F141" s="289" t="s">
        <v>4690</v>
      </c>
      <c r="G141" s="290" t="s">
        <v>466</v>
      </c>
      <c r="H141" s="291">
        <v>2</v>
      </c>
      <c r="I141" s="292"/>
      <c r="J141" s="293">
        <f>ROUND(I141*H141,2)</f>
        <v>0</v>
      </c>
      <c r="K141" s="289" t="s">
        <v>1</v>
      </c>
      <c r="L141" s="294"/>
      <c r="M141" s="295" t="s">
        <v>1</v>
      </c>
      <c r="N141" s="296" t="s">
        <v>38</v>
      </c>
      <c r="O141" s="93"/>
      <c r="P141" s="239">
        <f>O141*H141</f>
        <v>0</v>
      </c>
      <c r="Q141" s="239">
        <v>0.00247</v>
      </c>
      <c r="R141" s="239">
        <f>Q141*H141</f>
        <v>0.0049399999999999999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270</v>
      </c>
      <c r="AT141" s="241" t="s">
        <v>534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6318</v>
      </c>
    </row>
    <row r="142" s="2" customFormat="1" ht="16.5" customHeight="1">
      <c r="A142" s="40"/>
      <c r="B142" s="41"/>
      <c r="C142" s="287" t="s">
        <v>209</v>
      </c>
      <c r="D142" s="287" t="s">
        <v>534</v>
      </c>
      <c r="E142" s="288" t="s">
        <v>4695</v>
      </c>
      <c r="F142" s="289" t="s">
        <v>6319</v>
      </c>
      <c r="G142" s="290" t="s">
        <v>466</v>
      </c>
      <c r="H142" s="291">
        <v>5</v>
      </c>
      <c r="I142" s="292"/>
      <c r="J142" s="293">
        <f>ROUND(I142*H142,2)</f>
        <v>0</v>
      </c>
      <c r="K142" s="289" t="s">
        <v>1</v>
      </c>
      <c r="L142" s="294"/>
      <c r="M142" s="295" t="s">
        <v>1</v>
      </c>
      <c r="N142" s="296" t="s">
        <v>38</v>
      </c>
      <c r="O142" s="93"/>
      <c r="P142" s="239">
        <f>O142*H142</f>
        <v>0</v>
      </c>
      <c r="Q142" s="239">
        <v>0.00096000000000000002</v>
      </c>
      <c r="R142" s="239">
        <f>Q142*H142</f>
        <v>0.0048000000000000004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270</v>
      </c>
      <c r="AT142" s="241" t="s">
        <v>534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6320</v>
      </c>
    </row>
    <row r="143" s="2" customFormat="1" ht="16.5" customHeight="1">
      <c r="A143" s="40"/>
      <c r="B143" s="41"/>
      <c r="C143" s="287" t="s">
        <v>251</v>
      </c>
      <c r="D143" s="287" t="s">
        <v>534</v>
      </c>
      <c r="E143" s="288" t="s">
        <v>4716</v>
      </c>
      <c r="F143" s="289" t="s">
        <v>4717</v>
      </c>
      <c r="G143" s="290" t="s">
        <v>466</v>
      </c>
      <c r="H143" s="291">
        <v>1</v>
      </c>
      <c r="I143" s="292"/>
      <c r="J143" s="293">
        <f>ROUND(I143*H143,2)</f>
        <v>0</v>
      </c>
      <c r="K143" s="289" t="s">
        <v>1</v>
      </c>
      <c r="L143" s="294"/>
      <c r="M143" s="295" t="s">
        <v>1</v>
      </c>
      <c r="N143" s="296" t="s">
        <v>38</v>
      </c>
      <c r="O143" s="93"/>
      <c r="P143" s="239">
        <f>O143*H143</f>
        <v>0</v>
      </c>
      <c r="Q143" s="239">
        <v>0.00051999999999999995</v>
      </c>
      <c r="R143" s="239">
        <f>Q143*H143</f>
        <v>0.00051999999999999995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270</v>
      </c>
      <c r="AT143" s="241" t="s">
        <v>534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6321</v>
      </c>
    </row>
    <row r="144" s="2" customFormat="1" ht="24.15" customHeight="1">
      <c r="A144" s="40"/>
      <c r="B144" s="41"/>
      <c r="C144" s="230" t="s">
        <v>258</v>
      </c>
      <c r="D144" s="230" t="s">
        <v>204</v>
      </c>
      <c r="E144" s="231" t="s">
        <v>4719</v>
      </c>
      <c r="F144" s="232" t="s">
        <v>4720</v>
      </c>
      <c r="G144" s="233" t="s">
        <v>466</v>
      </c>
      <c r="H144" s="234">
        <v>69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6322</v>
      </c>
    </row>
    <row r="145" s="2" customFormat="1" ht="16.5" customHeight="1">
      <c r="A145" s="40"/>
      <c r="B145" s="41"/>
      <c r="C145" s="287" t="s">
        <v>262</v>
      </c>
      <c r="D145" s="287" t="s">
        <v>534</v>
      </c>
      <c r="E145" s="288" t="s">
        <v>4722</v>
      </c>
      <c r="F145" s="289" t="s">
        <v>4723</v>
      </c>
      <c r="G145" s="290" t="s">
        <v>1085</v>
      </c>
      <c r="H145" s="291">
        <v>5</v>
      </c>
      <c r="I145" s="292"/>
      <c r="J145" s="293">
        <f>ROUND(I145*H145,2)</f>
        <v>0</v>
      </c>
      <c r="K145" s="289" t="s">
        <v>1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270</v>
      </c>
      <c r="AT145" s="241" t="s">
        <v>534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6323</v>
      </c>
    </row>
    <row r="146" s="2" customFormat="1" ht="16.5" customHeight="1">
      <c r="A146" s="40"/>
      <c r="B146" s="41"/>
      <c r="C146" s="287" t="s">
        <v>270</v>
      </c>
      <c r="D146" s="287" t="s">
        <v>534</v>
      </c>
      <c r="E146" s="288" t="s">
        <v>4725</v>
      </c>
      <c r="F146" s="289" t="s">
        <v>4726</v>
      </c>
      <c r="G146" s="290" t="s">
        <v>1085</v>
      </c>
      <c r="H146" s="291">
        <v>18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6324</v>
      </c>
    </row>
    <row r="147" s="2" customFormat="1" ht="16.5" customHeight="1">
      <c r="A147" s="40"/>
      <c r="B147" s="41"/>
      <c r="C147" s="287" t="s">
        <v>274</v>
      </c>
      <c r="D147" s="287" t="s">
        <v>534</v>
      </c>
      <c r="E147" s="288" t="s">
        <v>4731</v>
      </c>
      <c r="F147" s="289" t="s">
        <v>4732</v>
      </c>
      <c r="G147" s="290" t="s">
        <v>1085</v>
      </c>
      <c r="H147" s="291">
        <v>23</v>
      </c>
      <c r="I147" s="292"/>
      <c r="J147" s="293">
        <f>ROUND(I147*H147,2)</f>
        <v>0</v>
      </c>
      <c r="K147" s="289" t="s">
        <v>1</v>
      </c>
      <c r="L147" s="294"/>
      <c r="M147" s="295" t="s">
        <v>1</v>
      </c>
      <c r="N147" s="296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270</v>
      </c>
      <c r="AT147" s="241" t="s">
        <v>534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6325</v>
      </c>
    </row>
    <row r="148" s="2" customFormat="1" ht="16.5" customHeight="1">
      <c r="A148" s="40"/>
      <c r="B148" s="41"/>
      <c r="C148" s="230" t="s">
        <v>278</v>
      </c>
      <c r="D148" s="230" t="s">
        <v>204</v>
      </c>
      <c r="E148" s="231" t="s">
        <v>4734</v>
      </c>
      <c r="F148" s="232" t="s">
        <v>4735</v>
      </c>
      <c r="G148" s="233" t="s">
        <v>2864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6326</v>
      </c>
    </row>
    <row r="149" s="12" customFormat="1" ht="22.8" customHeight="1">
      <c r="A149" s="12"/>
      <c r="B149" s="214"/>
      <c r="C149" s="215"/>
      <c r="D149" s="216" t="s">
        <v>72</v>
      </c>
      <c r="E149" s="228" t="s">
        <v>14</v>
      </c>
      <c r="F149" s="228" t="s">
        <v>4737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0.00062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80</v>
      </c>
      <c r="AT149" s="226" t="s">
        <v>72</v>
      </c>
      <c r="AU149" s="226" t="s">
        <v>80</v>
      </c>
      <c r="AY149" s="225" t="s">
        <v>202</v>
      </c>
      <c r="BK149" s="227">
        <f>SUM(BK150:BK157)</f>
        <v>0</v>
      </c>
    </row>
    <row r="150" s="2" customFormat="1" ht="24.15" customHeight="1">
      <c r="A150" s="40"/>
      <c r="B150" s="41"/>
      <c r="C150" s="230" t="s">
        <v>284</v>
      </c>
      <c r="D150" s="230" t="s">
        <v>204</v>
      </c>
      <c r="E150" s="231" t="s">
        <v>4738</v>
      </c>
      <c r="F150" s="232" t="s">
        <v>4739</v>
      </c>
      <c r="G150" s="233" t="s">
        <v>466</v>
      </c>
      <c r="H150" s="234">
        <v>3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6327</v>
      </c>
    </row>
    <row r="151" s="2" customFormat="1" ht="24.15" customHeight="1">
      <c r="A151" s="40"/>
      <c r="B151" s="41"/>
      <c r="C151" s="287" t="s">
        <v>294</v>
      </c>
      <c r="D151" s="287" t="s">
        <v>534</v>
      </c>
      <c r="E151" s="288" t="s">
        <v>4741</v>
      </c>
      <c r="F151" s="289" t="s">
        <v>4742</v>
      </c>
      <c r="G151" s="290" t="s">
        <v>466</v>
      </c>
      <c r="H151" s="291">
        <v>1</v>
      </c>
      <c r="I151" s="292"/>
      <c r="J151" s="293">
        <f>ROUND(I151*H151,2)</f>
        <v>0</v>
      </c>
      <c r="K151" s="289" t="s">
        <v>208</v>
      </c>
      <c r="L151" s="294"/>
      <c r="M151" s="295" t="s">
        <v>1</v>
      </c>
      <c r="N151" s="296" t="s">
        <v>38</v>
      </c>
      <c r="O151" s="93"/>
      <c r="P151" s="239">
        <f>O151*H151</f>
        <v>0</v>
      </c>
      <c r="Q151" s="239">
        <v>4.0000000000000003E-05</v>
      </c>
      <c r="R151" s="239">
        <f>Q151*H151</f>
        <v>4.0000000000000003E-05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442</v>
      </c>
      <c r="AT151" s="241" t="s">
        <v>534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6328</v>
      </c>
    </row>
    <row r="152" s="2" customFormat="1" ht="16.5" customHeight="1">
      <c r="A152" s="40"/>
      <c r="B152" s="41"/>
      <c r="C152" s="287" t="s">
        <v>301</v>
      </c>
      <c r="D152" s="287" t="s">
        <v>534</v>
      </c>
      <c r="E152" s="288" t="s">
        <v>4747</v>
      </c>
      <c r="F152" s="289" t="s">
        <v>4748</v>
      </c>
      <c r="G152" s="290" t="s">
        <v>1085</v>
      </c>
      <c r="H152" s="291">
        <v>2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270</v>
      </c>
      <c r="AT152" s="241" t="s">
        <v>534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6329</v>
      </c>
    </row>
    <row r="153" s="2" customFormat="1" ht="24.15" customHeight="1">
      <c r="A153" s="40"/>
      <c r="B153" s="41"/>
      <c r="C153" s="230" t="s">
        <v>307</v>
      </c>
      <c r="D153" s="230" t="s">
        <v>204</v>
      </c>
      <c r="E153" s="231" t="s">
        <v>4756</v>
      </c>
      <c r="F153" s="232" t="s">
        <v>4757</v>
      </c>
      <c r="G153" s="233" t="s">
        <v>466</v>
      </c>
      <c r="H153" s="234">
        <v>4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6330</v>
      </c>
    </row>
    <row r="154" s="2" customFormat="1" ht="24.15" customHeight="1">
      <c r="A154" s="40"/>
      <c r="B154" s="41"/>
      <c r="C154" s="287" t="s">
        <v>8</v>
      </c>
      <c r="D154" s="287" t="s">
        <v>534</v>
      </c>
      <c r="E154" s="288" t="s">
        <v>4759</v>
      </c>
      <c r="F154" s="289" t="s">
        <v>4760</v>
      </c>
      <c r="G154" s="290" t="s">
        <v>466</v>
      </c>
      <c r="H154" s="291">
        <v>4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5.0000000000000002E-05</v>
      </c>
      <c r="R154" s="239">
        <f>Q154*H154</f>
        <v>0.00020000000000000001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442</v>
      </c>
      <c r="AT154" s="241" t="s">
        <v>534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6331</v>
      </c>
    </row>
    <row r="155" s="2" customFormat="1" ht="24.15" customHeight="1">
      <c r="A155" s="40"/>
      <c r="B155" s="41"/>
      <c r="C155" s="230" t="s">
        <v>317</v>
      </c>
      <c r="D155" s="230" t="s">
        <v>204</v>
      </c>
      <c r="E155" s="231" t="s">
        <v>4771</v>
      </c>
      <c r="F155" s="232" t="s">
        <v>4772</v>
      </c>
      <c r="G155" s="233" t="s">
        <v>466</v>
      </c>
      <c r="H155" s="234">
        <v>4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6332</v>
      </c>
    </row>
    <row r="156" s="2" customFormat="1" ht="24.15" customHeight="1">
      <c r="A156" s="40"/>
      <c r="B156" s="41"/>
      <c r="C156" s="287" t="s">
        <v>325</v>
      </c>
      <c r="D156" s="287" t="s">
        <v>534</v>
      </c>
      <c r="E156" s="288" t="s">
        <v>4774</v>
      </c>
      <c r="F156" s="289" t="s">
        <v>4775</v>
      </c>
      <c r="G156" s="290" t="s">
        <v>466</v>
      </c>
      <c r="H156" s="291">
        <v>3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9.0000000000000006E-05</v>
      </c>
      <c r="R156" s="239">
        <f>Q156*H156</f>
        <v>0.00027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442</v>
      </c>
      <c r="AT156" s="241" t="s">
        <v>534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6333</v>
      </c>
    </row>
    <row r="157" s="2" customFormat="1" ht="24.15" customHeight="1">
      <c r="A157" s="40"/>
      <c r="B157" s="41"/>
      <c r="C157" s="287" t="s">
        <v>332</v>
      </c>
      <c r="D157" s="287" t="s">
        <v>534</v>
      </c>
      <c r="E157" s="288" t="s">
        <v>4762</v>
      </c>
      <c r="F157" s="289" t="s">
        <v>4763</v>
      </c>
      <c r="G157" s="290" t="s">
        <v>466</v>
      </c>
      <c r="H157" s="291">
        <v>1</v>
      </c>
      <c r="I157" s="292"/>
      <c r="J157" s="293">
        <f>ROUND(I157*H157,2)</f>
        <v>0</v>
      </c>
      <c r="K157" s="289" t="s">
        <v>208</v>
      </c>
      <c r="L157" s="294"/>
      <c r="M157" s="295" t="s">
        <v>1</v>
      </c>
      <c r="N157" s="296" t="s">
        <v>38</v>
      </c>
      <c r="O157" s="93"/>
      <c r="P157" s="239">
        <f>O157*H157</f>
        <v>0</v>
      </c>
      <c r="Q157" s="239">
        <v>0.00011</v>
      </c>
      <c r="R157" s="239">
        <f>Q157*H157</f>
        <v>0.00011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442</v>
      </c>
      <c r="AT157" s="241" t="s">
        <v>534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6334</v>
      </c>
    </row>
    <row r="158" s="12" customFormat="1" ht="22.8" customHeight="1">
      <c r="A158" s="12"/>
      <c r="B158" s="214"/>
      <c r="C158" s="215"/>
      <c r="D158" s="216" t="s">
        <v>72</v>
      </c>
      <c r="E158" s="228" t="s">
        <v>4777</v>
      </c>
      <c r="F158" s="228" t="s">
        <v>4778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6.9999999999999994E-05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80</v>
      </c>
      <c r="AT158" s="226" t="s">
        <v>72</v>
      </c>
      <c r="AU158" s="226" t="s">
        <v>80</v>
      </c>
      <c r="AY158" s="225" t="s">
        <v>202</v>
      </c>
      <c r="BK158" s="227">
        <f>SUM(BK159:BK160)</f>
        <v>0</v>
      </c>
    </row>
    <row r="159" s="2" customFormat="1" ht="24.15" customHeight="1">
      <c r="A159" s="40"/>
      <c r="B159" s="41"/>
      <c r="C159" s="230" t="s">
        <v>336</v>
      </c>
      <c r="D159" s="230" t="s">
        <v>204</v>
      </c>
      <c r="E159" s="231" t="s">
        <v>4779</v>
      </c>
      <c r="F159" s="232" t="s">
        <v>4780</v>
      </c>
      <c r="G159" s="233" t="s">
        <v>466</v>
      </c>
      <c r="H159" s="234">
        <v>1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6335</v>
      </c>
    </row>
    <row r="160" s="2" customFormat="1" ht="24.15" customHeight="1">
      <c r="A160" s="40"/>
      <c r="B160" s="41"/>
      <c r="C160" s="287" t="s">
        <v>341</v>
      </c>
      <c r="D160" s="287" t="s">
        <v>534</v>
      </c>
      <c r="E160" s="288" t="s">
        <v>4782</v>
      </c>
      <c r="F160" s="289" t="s">
        <v>4783</v>
      </c>
      <c r="G160" s="290" t="s">
        <v>466</v>
      </c>
      <c r="H160" s="291">
        <v>1</v>
      </c>
      <c r="I160" s="292"/>
      <c r="J160" s="293">
        <f>ROUND(I160*H160,2)</f>
        <v>0</v>
      </c>
      <c r="K160" s="289" t="s">
        <v>208</v>
      </c>
      <c r="L160" s="294"/>
      <c r="M160" s="295" t="s">
        <v>1</v>
      </c>
      <c r="N160" s="296" t="s">
        <v>38</v>
      </c>
      <c r="O160" s="93"/>
      <c r="P160" s="239">
        <f>O160*H160</f>
        <v>0</v>
      </c>
      <c r="Q160" s="239">
        <v>6.9999999999999994E-05</v>
      </c>
      <c r="R160" s="239">
        <f>Q160*H160</f>
        <v>6.9999999999999994E-05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442</v>
      </c>
      <c r="AT160" s="241" t="s">
        <v>534</v>
      </c>
      <c r="AU160" s="241" t="s">
        <v>82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6336</v>
      </c>
    </row>
    <row r="161" s="12" customFormat="1" ht="22.8" customHeight="1">
      <c r="A161" s="12"/>
      <c r="B161" s="214"/>
      <c r="C161" s="215"/>
      <c r="D161" s="216" t="s">
        <v>72</v>
      </c>
      <c r="E161" s="228" t="s">
        <v>4809</v>
      </c>
      <c r="F161" s="228" t="s">
        <v>3667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0.00048000000000000007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80</v>
      </c>
      <c r="AT161" s="226" t="s">
        <v>72</v>
      </c>
      <c r="AU161" s="226" t="s">
        <v>80</v>
      </c>
      <c r="AY161" s="225" t="s">
        <v>202</v>
      </c>
      <c r="BK161" s="227">
        <f>SUM(BK162:BK166)</f>
        <v>0</v>
      </c>
    </row>
    <row r="162" s="2" customFormat="1" ht="16.5" customHeight="1">
      <c r="A162" s="40"/>
      <c r="B162" s="41"/>
      <c r="C162" s="230" t="s">
        <v>7</v>
      </c>
      <c r="D162" s="230" t="s">
        <v>204</v>
      </c>
      <c r="E162" s="231" t="s">
        <v>6337</v>
      </c>
      <c r="F162" s="232" t="s">
        <v>6338</v>
      </c>
      <c r="G162" s="233" t="s">
        <v>466</v>
      </c>
      <c r="H162" s="234">
        <v>12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6339</v>
      </c>
    </row>
    <row r="163" s="2" customFormat="1" ht="21.75" customHeight="1">
      <c r="A163" s="40"/>
      <c r="B163" s="41"/>
      <c r="C163" s="287" t="s">
        <v>355</v>
      </c>
      <c r="D163" s="287" t="s">
        <v>534</v>
      </c>
      <c r="E163" s="288" t="s">
        <v>6340</v>
      </c>
      <c r="F163" s="289" t="s">
        <v>6341</v>
      </c>
      <c r="G163" s="290" t="s">
        <v>466</v>
      </c>
      <c r="H163" s="291">
        <v>12</v>
      </c>
      <c r="I163" s="292"/>
      <c r="J163" s="293">
        <f>ROUND(I163*H163,2)</f>
        <v>0</v>
      </c>
      <c r="K163" s="289" t="s">
        <v>208</v>
      </c>
      <c r="L163" s="294"/>
      <c r="M163" s="295" t="s">
        <v>1</v>
      </c>
      <c r="N163" s="296" t="s">
        <v>38</v>
      </c>
      <c r="O163" s="93"/>
      <c r="P163" s="239">
        <f>O163*H163</f>
        <v>0</v>
      </c>
      <c r="Q163" s="239">
        <v>4.0000000000000003E-05</v>
      </c>
      <c r="R163" s="239">
        <f>Q163*H163</f>
        <v>0.00048000000000000007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442</v>
      </c>
      <c r="AT163" s="241" t="s">
        <v>534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6342</v>
      </c>
    </row>
    <row r="164" s="2" customFormat="1" ht="24.15" customHeight="1">
      <c r="A164" s="40"/>
      <c r="B164" s="41"/>
      <c r="C164" s="230" t="s">
        <v>363</v>
      </c>
      <c r="D164" s="230" t="s">
        <v>204</v>
      </c>
      <c r="E164" s="231" t="s">
        <v>4819</v>
      </c>
      <c r="F164" s="232" t="s">
        <v>4820</v>
      </c>
      <c r="G164" s="233" t="s">
        <v>466</v>
      </c>
      <c r="H164" s="234">
        <v>1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6343</v>
      </c>
    </row>
    <row r="165" s="2" customFormat="1" ht="16.5" customHeight="1">
      <c r="A165" s="40"/>
      <c r="B165" s="41"/>
      <c r="C165" s="287" t="s">
        <v>375</v>
      </c>
      <c r="D165" s="287" t="s">
        <v>534</v>
      </c>
      <c r="E165" s="288" t="s">
        <v>4822</v>
      </c>
      <c r="F165" s="289" t="s">
        <v>4823</v>
      </c>
      <c r="G165" s="290" t="s">
        <v>1085</v>
      </c>
      <c r="H165" s="291">
        <v>1</v>
      </c>
      <c r="I165" s="292"/>
      <c r="J165" s="293">
        <f>ROUND(I165*H165,2)</f>
        <v>0</v>
      </c>
      <c r="K165" s="289" t="s">
        <v>1</v>
      </c>
      <c r="L165" s="294"/>
      <c r="M165" s="295" t="s">
        <v>1</v>
      </c>
      <c r="N165" s="296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270</v>
      </c>
      <c r="AT165" s="241" t="s">
        <v>534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6344</v>
      </c>
    </row>
    <row r="166" s="2" customFormat="1" ht="21.75" customHeight="1">
      <c r="A166" s="40"/>
      <c r="B166" s="41"/>
      <c r="C166" s="287" t="s">
        <v>382</v>
      </c>
      <c r="D166" s="287" t="s">
        <v>534</v>
      </c>
      <c r="E166" s="288" t="s">
        <v>4834</v>
      </c>
      <c r="F166" s="289" t="s">
        <v>4835</v>
      </c>
      <c r="G166" s="290" t="s">
        <v>1085</v>
      </c>
      <c r="H166" s="291">
        <v>5</v>
      </c>
      <c r="I166" s="292"/>
      <c r="J166" s="293">
        <f>ROUND(I166*H166,2)</f>
        <v>0</v>
      </c>
      <c r="K166" s="289" t="s">
        <v>1</v>
      </c>
      <c r="L166" s="294"/>
      <c r="M166" s="295" t="s">
        <v>1</v>
      </c>
      <c r="N166" s="296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270</v>
      </c>
      <c r="AT166" s="241" t="s">
        <v>534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6345</v>
      </c>
    </row>
    <row r="167" s="12" customFormat="1" ht="22.8" customHeight="1">
      <c r="A167" s="12"/>
      <c r="B167" s="214"/>
      <c r="C167" s="215"/>
      <c r="D167" s="216" t="s">
        <v>72</v>
      </c>
      <c r="E167" s="228" t="s">
        <v>4837</v>
      </c>
      <c r="F167" s="228" t="s">
        <v>4838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20.050050000000002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80</v>
      </c>
      <c r="AT167" s="226" t="s">
        <v>72</v>
      </c>
      <c r="AU167" s="226" t="s">
        <v>80</v>
      </c>
      <c r="AY167" s="225" t="s">
        <v>202</v>
      </c>
      <c r="BK167" s="227">
        <f>SUM(BK168:BK180)</f>
        <v>0</v>
      </c>
    </row>
    <row r="168" s="2" customFormat="1" ht="24.15" customHeight="1">
      <c r="A168" s="40"/>
      <c r="B168" s="41"/>
      <c r="C168" s="230" t="s">
        <v>390</v>
      </c>
      <c r="D168" s="230" t="s">
        <v>204</v>
      </c>
      <c r="E168" s="231" t="s">
        <v>4839</v>
      </c>
      <c r="F168" s="232" t="s">
        <v>4840</v>
      </c>
      <c r="G168" s="233" t="s">
        <v>844</v>
      </c>
      <c r="H168" s="234">
        <v>5</v>
      </c>
      <c r="I168" s="235"/>
      <c r="J168" s="236">
        <f>ROUND(I168*H168,2)</f>
        <v>0</v>
      </c>
      <c r="K168" s="232" t="s">
        <v>208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6346</v>
      </c>
    </row>
    <row r="169" s="2" customFormat="1" ht="21.75" customHeight="1">
      <c r="A169" s="40"/>
      <c r="B169" s="41"/>
      <c r="C169" s="287" t="s">
        <v>395</v>
      </c>
      <c r="D169" s="287" t="s">
        <v>534</v>
      </c>
      <c r="E169" s="288" t="s">
        <v>4842</v>
      </c>
      <c r="F169" s="289" t="s">
        <v>4843</v>
      </c>
      <c r="G169" s="290" t="s">
        <v>844</v>
      </c>
      <c r="H169" s="291">
        <v>5</v>
      </c>
      <c r="I169" s="292"/>
      <c r="J169" s="293">
        <f>ROUND(I169*H169,2)</f>
        <v>0</v>
      </c>
      <c r="K169" s="289" t="s">
        <v>208</v>
      </c>
      <c r="L169" s="294"/>
      <c r="M169" s="295" t="s">
        <v>1</v>
      </c>
      <c r="N169" s="296" t="s">
        <v>38</v>
      </c>
      <c r="O169" s="93"/>
      <c r="P169" s="239">
        <f>O169*H169</f>
        <v>0</v>
      </c>
      <c r="Q169" s="239">
        <v>0.00016000000000000001</v>
      </c>
      <c r="R169" s="239">
        <f>Q169*H169</f>
        <v>0.00080000000000000004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270</v>
      </c>
      <c r="AT169" s="241" t="s">
        <v>534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6347</v>
      </c>
    </row>
    <row r="170" s="2" customFormat="1" ht="24.15" customHeight="1">
      <c r="A170" s="40"/>
      <c r="B170" s="41"/>
      <c r="C170" s="230" t="s">
        <v>399</v>
      </c>
      <c r="D170" s="230" t="s">
        <v>204</v>
      </c>
      <c r="E170" s="231" t="s">
        <v>4845</v>
      </c>
      <c r="F170" s="232" t="s">
        <v>4846</v>
      </c>
      <c r="G170" s="233" t="s">
        <v>844</v>
      </c>
      <c r="H170" s="234">
        <v>75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6348</v>
      </c>
    </row>
    <row r="171" s="2" customFormat="1" ht="24.15" customHeight="1">
      <c r="A171" s="40"/>
      <c r="B171" s="41"/>
      <c r="C171" s="287" t="s">
        <v>405</v>
      </c>
      <c r="D171" s="287" t="s">
        <v>534</v>
      </c>
      <c r="E171" s="288" t="s">
        <v>4848</v>
      </c>
      <c r="F171" s="289" t="s">
        <v>4849</v>
      </c>
      <c r="G171" s="290" t="s">
        <v>844</v>
      </c>
      <c r="H171" s="291">
        <v>75</v>
      </c>
      <c r="I171" s="292"/>
      <c r="J171" s="293">
        <f>ROUND(I171*H171,2)</f>
        <v>0</v>
      </c>
      <c r="K171" s="289" t="s">
        <v>208</v>
      </c>
      <c r="L171" s="294"/>
      <c r="M171" s="295" t="s">
        <v>1</v>
      </c>
      <c r="N171" s="296" t="s">
        <v>38</v>
      </c>
      <c r="O171" s="93"/>
      <c r="P171" s="239">
        <f>O171*H171</f>
        <v>0</v>
      </c>
      <c r="Q171" s="239">
        <v>9.0000000000000006E-05</v>
      </c>
      <c r="R171" s="239">
        <f>Q171*H171</f>
        <v>0.0067500000000000008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442</v>
      </c>
      <c r="AT171" s="241" t="s">
        <v>534</v>
      </c>
      <c r="AU171" s="241" t="s">
        <v>82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6349</v>
      </c>
    </row>
    <row r="172" s="2" customFormat="1" ht="24.15" customHeight="1">
      <c r="A172" s="40"/>
      <c r="B172" s="41"/>
      <c r="C172" s="230" t="s">
        <v>417</v>
      </c>
      <c r="D172" s="230" t="s">
        <v>204</v>
      </c>
      <c r="E172" s="231" t="s">
        <v>4854</v>
      </c>
      <c r="F172" s="232" t="s">
        <v>4855</v>
      </c>
      <c r="G172" s="233" t="s">
        <v>844</v>
      </c>
      <c r="H172" s="234">
        <v>465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6350</v>
      </c>
    </row>
    <row r="173" s="2" customFormat="1" ht="24.15" customHeight="1">
      <c r="A173" s="40"/>
      <c r="B173" s="41"/>
      <c r="C173" s="287" t="s">
        <v>426</v>
      </c>
      <c r="D173" s="287" t="s">
        <v>534</v>
      </c>
      <c r="E173" s="288" t="s">
        <v>4857</v>
      </c>
      <c r="F173" s="289" t="s">
        <v>4858</v>
      </c>
      <c r="G173" s="290" t="s">
        <v>844</v>
      </c>
      <c r="H173" s="291">
        <v>345</v>
      </c>
      <c r="I173" s="292"/>
      <c r="J173" s="293">
        <f>ROUND(I173*H173,2)</f>
        <v>0</v>
      </c>
      <c r="K173" s="289" t="s">
        <v>208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0.00012</v>
      </c>
      <c r="R173" s="239">
        <f>Q173*H173</f>
        <v>0.041399999999999999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6351</v>
      </c>
    </row>
    <row r="174" s="2" customFormat="1" ht="24.15" customHeight="1">
      <c r="A174" s="40"/>
      <c r="B174" s="41"/>
      <c r="C174" s="287" t="s">
        <v>442</v>
      </c>
      <c r="D174" s="287" t="s">
        <v>534</v>
      </c>
      <c r="E174" s="288" t="s">
        <v>4860</v>
      </c>
      <c r="F174" s="289" t="s">
        <v>4861</v>
      </c>
      <c r="G174" s="290" t="s">
        <v>844</v>
      </c>
      <c r="H174" s="291">
        <v>5</v>
      </c>
      <c r="I174" s="292"/>
      <c r="J174" s="293">
        <f>ROUND(I174*H174,2)</f>
        <v>0</v>
      </c>
      <c r="K174" s="289" t="s">
        <v>208</v>
      </c>
      <c r="L174" s="294"/>
      <c r="M174" s="295" t="s">
        <v>1</v>
      </c>
      <c r="N174" s="296" t="s">
        <v>38</v>
      </c>
      <c r="O174" s="93"/>
      <c r="P174" s="239">
        <f>O174*H174</f>
        <v>0</v>
      </c>
      <c r="Q174" s="239">
        <v>0.00017000000000000001</v>
      </c>
      <c r="R174" s="239">
        <f>Q174*H174</f>
        <v>0.00085000000000000006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442</v>
      </c>
      <c r="AT174" s="241" t="s">
        <v>534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6352</v>
      </c>
    </row>
    <row r="175" s="2" customFormat="1" ht="24.15" customHeight="1">
      <c r="A175" s="40"/>
      <c r="B175" s="41"/>
      <c r="C175" s="287" t="s">
        <v>448</v>
      </c>
      <c r="D175" s="287" t="s">
        <v>534</v>
      </c>
      <c r="E175" s="288" t="s">
        <v>6353</v>
      </c>
      <c r="F175" s="289" t="s">
        <v>6354</v>
      </c>
      <c r="G175" s="290" t="s">
        <v>844</v>
      </c>
      <c r="H175" s="291">
        <v>115</v>
      </c>
      <c r="I175" s="292"/>
      <c r="J175" s="293">
        <f>ROUND(I175*H175,2)</f>
        <v>0</v>
      </c>
      <c r="K175" s="289" t="s">
        <v>208</v>
      </c>
      <c r="L175" s="294"/>
      <c r="M175" s="295" t="s">
        <v>1</v>
      </c>
      <c r="N175" s="296" t="s">
        <v>38</v>
      </c>
      <c r="O175" s="93"/>
      <c r="P175" s="239">
        <f>O175*H175</f>
        <v>0</v>
      </c>
      <c r="Q175" s="239">
        <v>0.00035</v>
      </c>
      <c r="R175" s="239">
        <f>Q175*H175</f>
        <v>0.040250000000000001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442</v>
      </c>
      <c r="AT175" s="241" t="s">
        <v>534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6355</v>
      </c>
    </row>
    <row r="176" s="2" customFormat="1" ht="24.15" customHeight="1">
      <c r="A176" s="40"/>
      <c r="B176" s="41"/>
      <c r="C176" s="230" t="s">
        <v>453</v>
      </c>
      <c r="D176" s="230" t="s">
        <v>204</v>
      </c>
      <c r="E176" s="231" t="s">
        <v>4881</v>
      </c>
      <c r="F176" s="232" t="s">
        <v>4882</v>
      </c>
      <c r="G176" s="233" t="s">
        <v>4883</v>
      </c>
      <c r="H176" s="234">
        <v>0.066000000000000003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662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662</v>
      </c>
      <c r="BM176" s="241" t="s">
        <v>6356</v>
      </c>
    </row>
    <row r="177" s="2" customFormat="1" ht="33" customHeight="1">
      <c r="A177" s="40"/>
      <c r="B177" s="41"/>
      <c r="C177" s="230" t="s">
        <v>457</v>
      </c>
      <c r="D177" s="230" t="s">
        <v>204</v>
      </c>
      <c r="E177" s="231" t="s">
        <v>4885</v>
      </c>
      <c r="F177" s="232" t="s">
        <v>4886</v>
      </c>
      <c r="G177" s="233" t="s">
        <v>844</v>
      </c>
      <c r="H177" s="234">
        <v>66</v>
      </c>
      <c r="I177" s="235"/>
      <c r="J177" s="236">
        <f>ROUND(I177*H177,2)</f>
        <v>0</v>
      </c>
      <c r="K177" s="232" t="s">
        <v>612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662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662</v>
      </c>
      <c r="BM177" s="241" t="s">
        <v>6357</v>
      </c>
    </row>
    <row r="178" s="2" customFormat="1" ht="21.75" customHeight="1">
      <c r="A178" s="40"/>
      <c r="B178" s="41"/>
      <c r="C178" s="230" t="s">
        <v>463</v>
      </c>
      <c r="D178" s="230" t="s">
        <v>204</v>
      </c>
      <c r="E178" s="231" t="s">
        <v>4889</v>
      </c>
      <c r="F178" s="232" t="s">
        <v>4890</v>
      </c>
      <c r="G178" s="233" t="s">
        <v>207</v>
      </c>
      <c r="H178" s="234">
        <v>21.100000000000001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662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662</v>
      </c>
      <c r="BM178" s="241" t="s">
        <v>6358</v>
      </c>
    </row>
    <row r="179" s="2" customFormat="1" ht="24.15" customHeight="1">
      <c r="A179" s="40"/>
      <c r="B179" s="41"/>
      <c r="C179" s="230" t="s">
        <v>469</v>
      </c>
      <c r="D179" s="230" t="s">
        <v>204</v>
      </c>
      <c r="E179" s="231" t="s">
        <v>6359</v>
      </c>
      <c r="F179" s="232" t="s">
        <v>6360</v>
      </c>
      <c r="G179" s="233" t="s">
        <v>844</v>
      </c>
      <c r="H179" s="234">
        <v>66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0.26000000000000001</v>
      </c>
      <c r="R179" s="239">
        <f>Q179*H179</f>
        <v>17.16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662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662</v>
      </c>
      <c r="BM179" s="241" t="s">
        <v>6361</v>
      </c>
    </row>
    <row r="180" s="2" customFormat="1" ht="21.75" customHeight="1">
      <c r="A180" s="40"/>
      <c r="B180" s="41"/>
      <c r="C180" s="287" t="s">
        <v>475</v>
      </c>
      <c r="D180" s="287" t="s">
        <v>534</v>
      </c>
      <c r="E180" s="288" t="s">
        <v>4895</v>
      </c>
      <c r="F180" s="289" t="s">
        <v>4896</v>
      </c>
      <c r="G180" s="290" t="s">
        <v>297</v>
      </c>
      <c r="H180" s="291">
        <v>2.7999999999999998</v>
      </c>
      <c r="I180" s="292"/>
      <c r="J180" s="293">
        <f>ROUND(I180*H180,2)</f>
        <v>0</v>
      </c>
      <c r="K180" s="289" t="s">
        <v>208</v>
      </c>
      <c r="L180" s="294"/>
      <c r="M180" s="295" t="s">
        <v>1</v>
      </c>
      <c r="N180" s="296" t="s">
        <v>38</v>
      </c>
      <c r="O180" s="93"/>
      <c r="P180" s="239">
        <f>O180*H180</f>
        <v>0</v>
      </c>
      <c r="Q180" s="239">
        <v>1</v>
      </c>
      <c r="R180" s="239">
        <f>Q180*H180</f>
        <v>2.7999999999999998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1233</v>
      </c>
      <c r="AT180" s="241" t="s">
        <v>534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1233</v>
      </c>
      <c r="BM180" s="241" t="s">
        <v>6362</v>
      </c>
    </row>
    <row r="181" s="12" customFormat="1" ht="22.8" customHeight="1">
      <c r="A181" s="12"/>
      <c r="B181" s="214"/>
      <c r="C181" s="215"/>
      <c r="D181" s="216" t="s">
        <v>72</v>
      </c>
      <c r="E181" s="228" t="s">
        <v>4898</v>
      </c>
      <c r="F181" s="228" t="s">
        <v>4899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P182</f>
        <v>0</v>
      </c>
      <c r="Q181" s="222"/>
      <c r="R181" s="223">
        <f>R182</f>
        <v>0.0030600000000000002</v>
      </c>
      <c r="S181" s="222"/>
      <c r="T181" s="224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80</v>
      </c>
      <c r="AT181" s="226" t="s">
        <v>72</v>
      </c>
      <c r="AU181" s="226" t="s">
        <v>80</v>
      </c>
      <c r="AY181" s="225" t="s">
        <v>202</v>
      </c>
      <c r="BK181" s="227">
        <f>BK182</f>
        <v>0</v>
      </c>
    </row>
    <row r="182" s="12" customFormat="1" ht="20.88" customHeight="1">
      <c r="A182" s="12"/>
      <c r="B182" s="214"/>
      <c r="C182" s="215"/>
      <c r="D182" s="216" t="s">
        <v>72</v>
      </c>
      <c r="E182" s="228" t="s">
        <v>4900</v>
      </c>
      <c r="F182" s="228" t="s">
        <v>6363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SUM(P183:P194)</f>
        <v>0</v>
      </c>
      <c r="Q182" s="222"/>
      <c r="R182" s="223">
        <f>SUM(R183:R194)</f>
        <v>0.0030600000000000002</v>
      </c>
      <c r="S182" s="222"/>
      <c r="T182" s="224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80</v>
      </c>
      <c r="AT182" s="226" t="s">
        <v>72</v>
      </c>
      <c r="AU182" s="226" t="s">
        <v>82</v>
      </c>
      <c r="AY182" s="225" t="s">
        <v>202</v>
      </c>
      <c r="BK182" s="227">
        <f>SUM(BK183:BK194)</f>
        <v>0</v>
      </c>
    </row>
    <row r="183" s="2" customFormat="1" ht="24.15" customHeight="1">
      <c r="A183" s="40"/>
      <c r="B183" s="41"/>
      <c r="C183" s="230" t="s">
        <v>480</v>
      </c>
      <c r="D183" s="230" t="s">
        <v>204</v>
      </c>
      <c r="E183" s="231" t="s">
        <v>4921</v>
      </c>
      <c r="F183" s="232" t="s">
        <v>4922</v>
      </c>
      <c r="G183" s="233" t="s">
        <v>466</v>
      </c>
      <c r="H183" s="234">
        <v>1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6364</v>
      </c>
    </row>
    <row r="184" s="2" customFormat="1" ht="24.15" customHeight="1">
      <c r="A184" s="40"/>
      <c r="B184" s="41"/>
      <c r="C184" s="287" t="s">
        <v>486</v>
      </c>
      <c r="D184" s="287" t="s">
        <v>534</v>
      </c>
      <c r="E184" s="288" t="s">
        <v>6365</v>
      </c>
      <c r="F184" s="289" t="s">
        <v>6366</v>
      </c>
      <c r="G184" s="290" t="s">
        <v>466</v>
      </c>
      <c r="H184" s="291">
        <v>1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0.00133</v>
      </c>
      <c r="R184" s="239">
        <f>Q184*H184</f>
        <v>0.00133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90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6367</v>
      </c>
    </row>
    <row r="185" s="2" customFormat="1" ht="16.5" customHeight="1">
      <c r="A185" s="40"/>
      <c r="B185" s="41"/>
      <c r="C185" s="230" t="s">
        <v>491</v>
      </c>
      <c r="D185" s="230" t="s">
        <v>204</v>
      </c>
      <c r="E185" s="231" t="s">
        <v>4927</v>
      </c>
      <c r="F185" s="232" t="s">
        <v>4928</v>
      </c>
      <c r="G185" s="233" t="s">
        <v>466</v>
      </c>
      <c r="H185" s="234">
        <v>6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6368</v>
      </c>
    </row>
    <row r="186" s="2" customFormat="1" ht="16.5" customHeight="1">
      <c r="A186" s="40"/>
      <c r="B186" s="41"/>
      <c r="C186" s="287" t="s">
        <v>496</v>
      </c>
      <c r="D186" s="287" t="s">
        <v>534</v>
      </c>
      <c r="E186" s="288" t="s">
        <v>6369</v>
      </c>
      <c r="F186" s="289" t="s">
        <v>6370</v>
      </c>
      <c r="G186" s="290" t="s">
        <v>466</v>
      </c>
      <c r="H186" s="291">
        <v>1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38</v>
      </c>
      <c r="O186" s="93"/>
      <c r="P186" s="239">
        <f>O186*H186</f>
        <v>0</v>
      </c>
      <c r="Q186" s="239">
        <v>0.00012999999999999999</v>
      </c>
      <c r="R186" s="239">
        <f>Q186*H186</f>
        <v>0.00012999999999999999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270</v>
      </c>
      <c r="AT186" s="241" t="s">
        <v>534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6371</v>
      </c>
    </row>
    <row r="187" s="2" customFormat="1" ht="16.5" customHeight="1">
      <c r="A187" s="40"/>
      <c r="B187" s="41"/>
      <c r="C187" s="287" t="s">
        <v>501</v>
      </c>
      <c r="D187" s="287" t="s">
        <v>534</v>
      </c>
      <c r="E187" s="288" t="s">
        <v>6372</v>
      </c>
      <c r="F187" s="289" t="s">
        <v>6373</v>
      </c>
      <c r="G187" s="290" t="s">
        <v>466</v>
      </c>
      <c r="H187" s="291">
        <v>1</v>
      </c>
      <c r="I187" s="292"/>
      <c r="J187" s="293">
        <f>ROUND(I187*H187,2)</f>
        <v>0</v>
      </c>
      <c r="K187" s="289" t="s">
        <v>1</v>
      </c>
      <c r="L187" s="294"/>
      <c r="M187" s="295" t="s">
        <v>1</v>
      </c>
      <c r="N187" s="296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270</v>
      </c>
      <c r="AT187" s="241" t="s">
        <v>534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6374</v>
      </c>
    </row>
    <row r="188" s="2" customFormat="1" ht="24.15" customHeight="1">
      <c r="A188" s="40"/>
      <c r="B188" s="41"/>
      <c r="C188" s="287" t="s">
        <v>506</v>
      </c>
      <c r="D188" s="287" t="s">
        <v>534</v>
      </c>
      <c r="E188" s="288" t="s">
        <v>4936</v>
      </c>
      <c r="F188" s="289" t="s">
        <v>4937</v>
      </c>
      <c r="G188" s="290" t="s">
        <v>466</v>
      </c>
      <c r="H188" s="291">
        <v>4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0.00040000000000000002</v>
      </c>
      <c r="R188" s="239">
        <f>Q188*H188</f>
        <v>0.0016000000000000001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6375</v>
      </c>
    </row>
    <row r="189" s="2" customFormat="1" ht="24.15" customHeight="1">
      <c r="A189" s="40"/>
      <c r="B189" s="41"/>
      <c r="C189" s="230" t="s">
        <v>515</v>
      </c>
      <c r="D189" s="230" t="s">
        <v>204</v>
      </c>
      <c r="E189" s="231" t="s">
        <v>4960</v>
      </c>
      <c r="F189" s="232" t="s">
        <v>4961</v>
      </c>
      <c r="G189" s="233" t="s">
        <v>466</v>
      </c>
      <c r="H189" s="234">
        <v>2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6376</v>
      </c>
    </row>
    <row r="190" s="2" customFormat="1" ht="24.15" customHeight="1">
      <c r="A190" s="40"/>
      <c r="B190" s="41"/>
      <c r="C190" s="287" t="s">
        <v>525</v>
      </c>
      <c r="D190" s="287" t="s">
        <v>534</v>
      </c>
      <c r="E190" s="288" t="s">
        <v>6377</v>
      </c>
      <c r="F190" s="289" t="s">
        <v>6378</v>
      </c>
      <c r="G190" s="290" t="s">
        <v>466</v>
      </c>
      <c r="H190" s="291">
        <v>1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270</v>
      </c>
      <c r="AT190" s="241" t="s">
        <v>534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6379</v>
      </c>
    </row>
    <row r="191" s="2" customFormat="1" ht="24.15" customHeight="1">
      <c r="A191" s="40"/>
      <c r="B191" s="41"/>
      <c r="C191" s="287" t="s">
        <v>529</v>
      </c>
      <c r="D191" s="287" t="s">
        <v>534</v>
      </c>
      <c r="E191" s="288" t="s">
        <v>5000</v>
      </c>
      <c r="F191" s="289" t="s">
        <v>5001</v>
      </c>
      <c r="G191" s="290" t="s">
        <v>466</v>
      </c>
      <c r="H191" s="291">
        <v>1</v>
      </c>
      <c r="I191" s="292"/>
      <c r="J191" s="293">
        <f>ROUND(I191*H191,2)</f>
        <v>0</v>
      </c>
      <c r="K191" s="289" t="s">
        <v>1</v>
      </c>
      <c r="L191" s="294"/>
      <c r="M191" s="295" t="s">
        <v>1</v>
      </c>
      <c r="N191" s="296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270</v>
      </c>
      <c r="AT191" s="241" t="s">
        <v>534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6380</v>
      </c>
    </row>
    <row r="192" s="2" customFormat="1" ht="24.15" customHeight="1">
      <c r="A192" s="40"/>
      <c r="B192" s="41"/>
      <c r="C192" s="230" t="s">
        <v>533</v>
      </c>
      <c r="D192" s="230" t="s">
        <v>204</v>
      </c>
      <c r="E192" s="231" t="s">
        <v>6381</v>
      </c>
      <c r="F192" s="232" t="s">
        <v>6382</v>
      </c>
      <c r="G192" s="233" t="s">
        <v>466</v>
      </c>
      <c r="H192" s="234">
        <v>1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209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209</v>
      </c>
      <c r="BM192" s="241" t="s">
        <v>6383</v>
      </c>
    </row>
    <row r="193" s="2" customFormat="1" ht="16.5" customHeight="1">
      <c r="A193" s="40"/>
      <c r="B193" s="41"/>
      <c r="C193" s="287" t="s">
        <v>541</v>
      </c>
      <c r="D193" s="287" t="s">
        <v>534</v>
      </c>
      <c r="E193" s="288" t="s">
        <v>6384</v>
      </c>
      <c r="F193" s="289" t="s">
        <v>6385</v>
      </c>
      <c r="G193" s="290" t="s">
        <v>466</v>
      </c>
      <c r="H193" s="291">
        <v>1</v>
      </c>
      <c r="I193" s="292"/>
      <c r="J193" s="293">
        <f>ROUND(I193*H193,2)</f>
        <v>0</v>
      </c>
      <c r="K193" s="289" t="s">
        <v>1</v>
      </c>
      <c r="L193" s="294"/>
      <c r="M193" s="295" t="s">
        <v>1</v>
      </c>
      <c r="N193" s="296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270</v>
      </c>
      <c r="AT193" s="241" t="s">
        <v>534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6386</v>
      </c>
    </row>
    <row r="194" s="2" customFormat="1" ht="21.75" customHeight="1">
      <c r="A194" s="40"/>
      <c r="B194" s="41"/>
      <c r="C194" s="287" t="s">
        <v>545</v>
      </c>
      <c r="D194" s="287" t="s">
        <v>534</v>
      </c>
      <c r="E194" s="288" t="s">
        <v>4834</v>
      </c>
      <c r="F194" s="289" t="s">
        <v>4835</v>
      </c>
      <c r="G194" s="290" t="s">
        <v>1085</v>
      </c>
      <c r="H194" s="291">
        <v>1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6387</v>
      </c>
    </row>
    <row r="195" s="12" customFormat="1" ht="22.8" customHeight="1">
      <c r="A195" s="12"/>
      <c r="B195" s="214"/>
      <c r="C195" s="215"/>
      <c r="D195" s="216" t="s">
        <v>72</v>
      </c>
      <c r="E195" s="228" t="s">
        <v>5056</v>
      </c>
      <c r="F195" s="228" t="s">
        <v>5057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SUM(P196:P210)</f>
        <v>0</v>
      </c>
      <c r="Q195" s="222"/>
      <c r="R195" s="223">
        <f>SUM(R196:R210)</f>
        <v>0.086389999999999995</v>
      </c>
      <c r="S195" s="222"/>
      <c r="T195" s="224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80</v>
      </c>
      <c r="AT195" s="226" t="s">
        <v>72</v>
      </c>
      <c r="AU195" s="226" t="s">
        <v>80</v>
      </c>
      <c r="AY195" s="225" t="s">
        <v>202</v>
      </c>
      <c r="BK195" s="227">
        <f>SUM(BK196:BK210)</f>
        <v>0</v>
      </c>
    </row>
    <row r="196" s="2" customFormat="1" ht="24.15" customHeight="1">
      <c r="A196" s="40"/>
      <c r="B196" s="41"/>
      <c r="C196" s="230" t="s">
        <v>549</v>
      </c>
      <c r="D196" s="230" t="s">
        <v>204</v>
      </c>
      <c r="E196" s="231" t="s">
        <v>5067</v>
      </c>
      <c r="F196" s="232" t="s">
        <v>5068</v>
      </c>
      <c r="G196" s="233" t="s">
        <v>844</v>
      </c>
      <c r="H196" s="234">
        <v>56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6388</v>
      </c>
    </row>
    <row r="197" s="2" customFormat="1" ht="16.5" customHeight="1">
      <c r="A197" s="40"/>
      <c r="B197" s="41"/>
      <c r="C197" s="287" t="s">
        <v>563</v>
      </c>
      <c r="D197" s="287" t="s">
        <v>534</v>
      </c>
      <c r="E197" s="288" t="s">
        <v>5070</v>
      </c>
      <c r="F197" s="289" t="s">
        <v>5071</v>
      </c>
      <c r="G197" s="290" t="s">
        <v>596</v>
      </c>
      <c r="H197" s="291">
        <v>28</v>
      </c>
      <c r="I197" s="292"/>
      <c r="J197" s="293">
        <f>ROUND(I197*H197,2)</f>
        <v>0</v>
      </c>
      <c r="K197" s="289" t="s">
        <v>208</v>
      </c>
      <c r="L197" s="294"/>
      <c r="M197" s="295" t="s">
        <v>1</v>
      </c>
      <c r="N197" s="296" t="s">
        <v>38</v>
      </c>
      <c r="O197" s="93"/>
      <c r="P197" s="239">
        <f>O197*H197</f>
        <v>0</v>
      </c>
      <c r="Q197" s="239">
        <v>0.001</v>
      </c>
      <c r="R197" s="239">
        <f>Q197*H197</f>
        <v>0.028000000000000001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442</v>
      </c>
      <c r="AT197" s="241" t="s">
        <v>534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6389</v>
      </c>
    </row>
    <row r="198" s="2" customFormat="1" ht="16.5" customHeight="1">
      <c r="A198" s="40"/>
      <c r="B198" s="41"/>
      <c r="C198" s="287" t="s">
        <v>571</v>
      </c>
      <c r="D198" s="287" t="s">
        <v>534</v>
      </c>
      <c r="E198" s="288" t="s">
        <v>5061</v>
      </c>
      <c r="F198" s="289" t="s">
        <v>5062</v>
      </c>
      <c r="G198" s="290" t="s">
        <v>596</v>
      </c>
      <c r="H198" s="291">
        <v>16.5</v>
      </c>
      <c r="I198" s="292"/>
      <c r="J198" s="293">
        <f>ROUND(I198*H198,2)</f>
        <v>0</v>
      </c>
      <c r="K198" s="289" t="s">
        <v>208</v>
      </c>
      <c r="L198" s="294"/>
      <c r="M198" s="295" t="s">
        <v>1</v>
      </c>
      <c r="N198" s="296" t="s">
        <v>38</v>
      </c>
      <c r="O198" s="93"/>
      <c r="P198" s="239">
        <f>O198*H198</f>
        <v>0</v>
      </c>
      <c r="Q198" s="239">
        <v>0.001</v>
      </c>
      <c r="R198" s="239">
        <f>Q198*H198</f>
        <v>0.016500000000000001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442</v>
      </c>
      <c r="AT198" s="241" t="s">
        <v>534</v>
      </c>
      <c r="AU198" s="241" t="s">
        <v>82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6390</v>
      </c>
    </row>
    <row r="199" s="2" customFormat="1" ht="21.75" customHeight="1">
      <c r="A199" s="40"/>
      <c r="B199" s="41"/>
      <c r="C199" s="287" t="s">
        <v>582</v>
      </c>
      <c r="D199" s="287" t="s">
        <v>534</v>
      </c>
      <c r="E199" s="288" t="s">
        <v>5079</v>
      </c>
      <c r="F199" s="289" t="s">
        <v>5080</v>
      </c>
      <c r="G199" s="290" t="s">
        <v>466</v>
      </c>
      <c r="H199" s="291">
        <v>57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0.00021000000000000001</v>
      </c>
      <c r="R199" s="239">
        <f>Q199*H199</f>
        <v>0.01197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6391</v>
      </c>
    </row>
    <row r="200" s="2" customFormat="1" ht="16.5" customHeight="1">
      <c r="A200" s="40"/>
      <c r="B200" s="41"/>
      <c r="C200" s="287" t="s">
        <v>588</v>
      </c>
      <c r="D200" s="287" t="s">
        <v>534</v>
      </c>
      <c r="E200" s="288" t="s">
        <v>5073</v>
      </c>
      <c r="F200" s="289" t="s">
        <v>5074</v>
      </c>
      <c r="G200" s="290" t="s">
        <v>466</v>
      </c>
      <c r="H200" s="291">
        <v>8</v>
      </c>
      <c r="I200" s="292"/>
      <c r="J200" s="293">
        <f>ROUND(I200*H200,2)</f>
        <v>0</v>
      </c>
      <c r="K200" s="289" t="s">
        <v>208</v>
      </c>
      <c r="L200" s="294"/>
      <c r="M200" s="295" t="s">
        <v>1</v>
      </c>
      <c r="N200" s="296" t="s">
        <v>38</v>
      </c>
      <c r="O200" s="93"/>
      <c r="P200" s="239">
        <f>O200*H200</f>
        <v>0</v>
      </c>
      <c r="Q200" s="239">
        <v>0.00013999999999999999</v>
      </c>
      <c r="R200" s="239">
        <f>Q200*H200</f>
        <v>0.0011199999999999999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442</v>
      </c>
      <c r="AT200" s="241" t="s">
        <v>534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6392</v>
      </c>
    </row>
    <row r="201" s="2" customFormat="1" ht="24.15" customHeight="1">
      <c r="A201" s="40"/>
      <c r="B201" s="41"/>
      <c r="C201" s="230" t="s">
        <v>593</v>
      </c>
      <c r="D201" s="230" t="s">
        <v>204</v>
      </c>
      <c r="E201" s="231" t="s">
        <v>6393</v>
      </c>
      <c r="F201" s="232" t="s">
        <v>6394</v>
      </c>
      <c r="G201" s="233" t="s">
        <v>466</v>
      </c>
      <c r="H201" s="234">
        <v>2</v>
      </c>
      <c r="I201" s="235"/>
      <c r="J201" s="236">
        <f>ROUND(I201*H201,2)</f>
        <v>0</v>
      </c>
      <c r="K201" s="232" t="s">
        <v>208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82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6395</v>
      </c>
    </row>
    <row r="202" s="2" customFormat="1" ht="21.75" customHeight="1">
      <c r="A202" s="40"/>
      <c r="B202" s="41"/>
      <c r="C202" s="287" t="s">
        <v>602</v>
      </c>
      <c r="D202" s="287" t="s">
        <v>534</v>
      </c>
      <c r="E202" s="288" t="s">
        <v>6396</v>
      </c>
      <c r="F202" s="289" t="s">
        <v>6397</v>
      </c>
      <c r="G202" s="290" t="s">
        <v>466</v>
      </c>
      <c r="H202" s="291">
        <v>2</v>
      </c>
      <c r="I202" s="292"/>
      <c r="J202" s="293">
        <f>ROUND(I202*H202,2)</f>
        <v>0</v>
      </c>
      <c r="K202" s="289" t="s">
        <v>208</v>
      </c>
      <c r="L202" s="294"/>
      <c r="M202" s="295" t="s">
        <v>1</v>
      </c>
      <c r="N202" s="296" t="s">
        <v>38</v>
      </c>
      <c r="O202" s="93"/>
      <c r="P202" s="239">
        <f>O202*H202</f>
        <v>0</v>
      </c>
      <c r="Q202" s="239">
        <v>0.002</v>
      </c>
      <c r="R202" s="239">
        <f>Q202*H202</f>
        <v>0.0040000000000000001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442</v>
      </c>
      <c r="AT202" s="241" t="s">
        <v>534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6398</v>
      </c>
    </row>
    <row r="203" s="2" customFormat="1" ht="16.5" customHeight="1">
      <c r="A203" s="40"/>
      <c r="B203" s="41"/>
      <c r="C203" s="287" t="s">
        <v>609</v>
      </c>
      <c r="D203" s="287" t="s">
        <v>534</v>
      </c>
      <c r="E203" s="288" t="s">
        <v>6399</v>
      </c>
      <c r="F203" s="289" t="s">
        <v>6400</v>
      </c>
      <c r="G203" s="290" t="s">
        <v>466</v>
      </c>
      <c r="H203" s="291">
        <v>2</v>
      </c>
      <c r="I203" s="292"/>
      <c r="J203" s="293">
        <f>ROUND(I203*H203,2)</f>
        <v>0</v>
      </c>
      <c r="K203" s="289" t="s">
        <v>208</v>
      </c>
      <c r="L203" s="294"/>
      <c r="M203" s="295" t="s">
        <v>1</v>
      </c>
      <c r="N203" s="296" t="s">
        <v>38</v>
      </c>
      <c r="O203" s="93"/>
      <c r="P203" s="239">
        <f>O203*H203</f>
        <v>0</v>
      </c>
      <c r="Q203" s="239">
        <v>0.00020000000000000001</v>
      </c>
      <c r="R203" s="239">
        <f>Q203*H203</f>
        <v>0.00040000000000000002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442</v>
      </c>
      <c r="AT203" s="241" t="s">
        <v>534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6401</v>
      </c>
    </row>
    <row r="204" s="2" customFormat="1" ht="16.5" customHeight="1">
      <c r="A204" s="40"/>
      <c r="B204" s="41"/>
      <c r="C204" s="230" t="s">
        <v>617</v>
      </c>
      <c r="D204" s="230" t="s">
        <v>204</v>
      </c>
      <c r="E204" s="231" t="s">
        <v>6402</v>
      </c>
      <c r="F204" s="232" t="s">
        <v>6403</v>
      </c>
      <c r="G204" s="233" t="s">
        <v>466</v>
      </c>
      <c r="H204" s="234">
        <v>2</v>
      </c>
      <c r="I204" s="235"/>
      <c r="J204" s="236">
        <f>ROUND(I204*H204,2)</f>
        <v>0</v>
      </c>
      <c r="K204" s="232" t="s">
        <v>208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317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6404</v>
      </c>
    </row>
    <row r="205" s="2" customFormat="1" ht="16.5" customHeight="1">
      <c r="A205" s="40"/>
      <c r="B205" s="41"/>
      <c r="C205" s="287" t="s">
        <v>632</v>
      </c>
      <c r="D205" s="287" t="s">
        <v>534</v>
      </c>
      <c r="E205" s="288" t="s">
        <v>6405</v>
      </c>
      <c r="F205" s="289" t="s">
        <v>6406</v>
      </c>
      <c r="G205" s="290" t="s">
        <v>466</v>
      </c>
      <c r="H205" s="291">
        <v>4</v>
      </c>
      <c r="I205" s="292"/>
      <c r="J205" s="293">
        <f>ROUND(I205*H205,2)</f>
        <v>0</v>
      </c>
      <c r="K205" s="289" t="s">
        <v>208</v>
      </c>
      <c r="L205" s="294"/>
      <c r="M205" s="295" t="s">
        <v>1</v>
      </c>
      <c r="N205" s="296" t="s">
        <v>38</v>
      </c>
      <c r="O205" s="93"/>
      <c r="P205" s="239">
        <f>O205*H205</f>
        <v>0</v>
      </c>
      <c r="Q205" s="239">
        <v>0.0041000000000000003</v>
      </c>
      <c r="R205" s="239">
        <f>Q205*H205</f>
        <v>0.016400000000000001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442</v>
      </c>
      <c r="AT205" s="241" t="s">
        <v>534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6407</v>
      </c>
    </row>
    <row r="206" s="2" customFormat="1" ht="16.5" customHeight="1">
      <c r="A206" s="40"/>
      <c r="B206" s="41"/>
      <c r="C206" s="230" t="s">
        <v>638</v>
      </c>
      <c r="D206" s="230" t="s">
        <v>204</v>
      </c>
      <c r="E206" s="231" t="s">
        <v>5082</v>
      </c>
      <c r="F206" s="232" t="s">
        <v>5083</v>
      </c>
      <c r="G206" s="233" t="s">
        <v>466</v>
      </c>
      <c r="H206" s="234">
        <v>8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6408</v>
      </c>
    </row>
    <row r="207" s="2" customFormat="1" ht="16.5" customHeight="1">
      <c r="A207" s="40"/>
      <c r="B207" s="41"/>
      <c r="C207" s="287" t="s">
        <v>649</v>
      </c>
      <c r="D207" s="287" t="s">
        <v>534</v>
      </c>
      <c r="E207" s="288" t="s">
        <v>5085</v>
      </c>
      <c r="F207" s="289" t="s">
        <v>5086</v>
      </c>
      <c r="G207" s="290" t="s">
        <v>466</v>
      </c>
      <c r="H207" s="291">
        <v>8</v>
      </c>
      <c r="I207" s="292"/>
      <c r="J207" s="293">
        <f>ROUND(I207*H207,2)</f>
        <v>0</v>
      </c>
      <c r="K207" s="289" t="s">
        <v>208</v>
      </c>
      <c r="L207" s="294"/>
      <c r="M207" s="295" t="s">
        <v>1</v>
      </c>
      <c r="N207" s="296" t="s">
        <v>38</v>
      </c>
      <c r="O207" s="93"/>
      <c r="P207" s="239">
        <f>O207*H207</f>
        <v>0</v>
      </c>
      <c r="Q207" s="239">
        <v>0.00025000000000000001</v>
      </c>
      <c r="R207" s="239">
        <f>Q207*H207</f>
        <v>0.002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442</v>
      </c>
      <c r="AT207" s="241" t="s">
        <v>534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6409</v>
      </c>
    </row>
    <row r="208" s="2" customFormat="1" ht="21.75" customHeight="1">
      <c r="A208" s="40"/>
      <c r="B208" s="41"/>
      <c r="C208" s="230" t="s">
        <v>653</v>
      </c>
      <c r="D208" s="230" t="s">
        <v>204</v>
      </c>
      <c r="E208" s="231" t="s">
        <v>6410</v>
      </c>
      <c r="F208" s="232" t="s">
        <v>6411</v>
      </c>
      <c r="G208" s="233" t="s">
        <v>466</v>
      </c>
      <c r="H208" s="234">
        <v>3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6412</v>
      </c>
    </row>
    <row r="209" s="2" customFormat="1" ht="16.5" customHeight="1">
      <c r="A209" s="40"/>
      <c r="B209" s="41"/>
      <c r="C209" s="287" t="s">
        <v>662</v>
      </c>
      <c r="D209" s="287" t="s">
        <v>534</v>
      </c>
      <c r="E209" s="288" t="s">
        <v>5106</v>
      </c>
      <c r="F209" s="289" t="s">
        <v>5107</v>
      </c>
      <c r="G209" s="290" t="s">
        <v>466</v>
      </c>
      <c r="H209" s="291">
        <v>3</v>
      </c>
      <c r="I209" s="292"/>
      <c r="J209" s="293">
        <f>ROUND(I209*H209,2)</f>
        <v>0</v>
      </c>
      <c r="K209" s="289" t="s">
        <v>208</v>
      </c>
      <c r="L209" s="294"/>
      <c r="M209" s="295" t="s">
        <v>1</v>
      </c>
      <c r="N209" s="296" t="s">
        <v>38</v>
      </c>
      <c r="O209" s="93"/>
      <c r="P209" s="239">
        <f>O209*H209</f>
        <v>0</v>
      </c>
      <c r="Q209" s="239">
        <v>0.002</v>
      </c>
      <c r="R209" s="239">
        <f>Q209*H209</f>
        <v>0.0060000000000000001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270</v>
      </c>
      <c r="AT209" s="241" t="s">
        <v>534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6413</v>
      </c>
    </row>
    <row r="210" s="2" customFormat="1" ht="21.75" customHeight="1">
      <c r="A210" s="40"/>
      <c r="B210" s="41"/>
      <c r="C210" s="287" t="s">
        <v>670</v>
      </c>
      <c r="D210" s="287" t="s">
        <v>534</v>
      </c>
      <c r="E210" s="288" t="s">
        <v>4834</v>
      </c>
      <c r="F210" s="289" t="s">
        <v>4835</v>
      </c>
      <c r="G210" s="290" t="s">
        <v>1085</v>
      </c>
      <c r="H210" s="291">
        <v>3</v>
      </c>
      <c r="I210" s="292"/>
      <c r="J210" s="293">
        <f>ROUND(I210*H210,2)</f>
        <v>0</v>
      </c>
      <c r="K210" s="289" t="s">
        <v>1</v>
      </c>
      <c r="L210" s="294"/>
      <c r="M210" s="295" t="s">
        <v>1</v>
      </c>
      <c r="N210" s="296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270</v>
      </c>
      <c r="AT210" s="241" t="s">
        <v>534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6414</v>
      </c>
    </row>
    <row r="211" s="12" customFormat="1" ht="25.92" customHeight="1">
      <c r="A211" s="12"/>
      <c r="B211" s="214"/>
      <c r="C211" s="215"/>
      <c r="D211" s="216" t="s">
        <v>72</v>
      </c>
      <c r="E211" s="217" t="s">
        <v>5110</v>
      </c>
      <c r="F211" s="217" t="s">
        <v>5111</v>
      </c>
      <c r="G211" s="215"/>
      <c r="H211" s="215"/>
      <c r="I211" s="218"/>
      <c r="J211" s="219">
        <f>BK211</f>
        <v>0</v>
      </c>
      <c r="K211" s="215"/>
      <c r="L211" s="220"/>
      <c r="M211" s="221"/>
      <c r="N211" s="222"/>
      <c r="O211" s="222"/>
      <c r="P211" s="223">
        <f>SUM(P212:P222)</f>
        <v>0</v>
      </c>
      <c r="Q211" s="222"/>
      <c r="R211" s="223">
        <f>SUM(R212:R222)</f>
        <v>0</v>
      </c>
      <c r="S211" s="222"/>
      <c r="T211" s="224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80</v>
      </c>
      <c r="AT211" s="226" t="s">
        <v>72</v>
      </c>
      <c r="AU211" s="226" t="s">
        <v>73</v>
      </c>
      <c r="AY211" s="225" t="s">
        <v>202</v>
      </c>
      <c r="BK211" s="227">
        <f>SUM(BK212:BK222)</f>
        <v>0</v>
      </c>
    </row>
    <row r="212" s="2" customFormat="1" ht="16.5" customHeight="1">
      <c r="A212" s="40"/>
      <c r="B212" s="41"/>
      <c r="C212" s="230" t="s">
        <v>680</v>
      </c>
      <c r="D212" s="230" t="s">
        <v>204</v>
      </c>
      <c r="E212" s="231" t="s">
        <v>4182</v>
      </c>
      <c r="F212" s="232" t="s">
        <v>3814</v>
      </c>
      <c r="G212" s="233" t="s">
        <v>5112</v>
      </c>
      <c r="H212" s="234">
        <v>1</v>
      </c>
      <c r="I212" s="235"/>
      <c r="J212" s="236">
        <f>ROUND(I212*H212,2)</f>
        <v>0</v>
      </c>
      <c r="K212" s="232" t="s">
        <v>1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2865</v>
      </c>
      <c r="AT212" s="241" t="s">
        <v>204</v>
      </c>
      <c r="AU212" s="241" t="s">
        <v>80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2865</v>
      </c>
      <c r="BM212" s="241" t="s">
        <v>6415</v>
      </c>
    </row>
    <row r="213" s="2" customFormat="1" ht="16.5" customHeight="1">
      <c r="A213" s="40"/>
      <c r="B213" s="41"/>
      <c r="C213" s="230" t="s">
        <v>687</v>
      </c>
      <c r="D213" s="230" t="s">
        <v>204</v>
      </c>
      <c r="E213" s="231" t="s">
        <v>5114</v>
      </c>
      <c r="F213" s="232" t="s">
        <v>5115</v>
      </c>
      <c r="G213" s="233" t="s">
        <v>1085</v>
      </c>
      <c r="H213" s="234">
        <v>1</v>
      </c>
      <c r="I213" s="235"/>
      <c r="J213" s="236">
        <f>ROUND(I213*H213,2)</f>
        <v>0</v>
      </c>
      <c r="K213" s="232" t="s">
        <v>1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6416</v>
      </c>
    </row>
    <row r="214" s="2" customFormat="1" ht="16.5" customHeight="1">
      <c r="A214" s="40"/>
      <c r="B214" s="41"/>
      <c r="C214" s="287" t="s">
        <v>691</v>
      </c>
      <c r="D214" s="287" t="s">
        <v>534</v>
      </c>
      <c r="E214" s="288" t="s">
        <v>5117</v>
      </c>
      <c r="F214" s="289" t="s">
        <v>5118</v>
      </c>
      <c r="G214" s="290" t="s">
        <v>1085</v>
      </c>
      <c r="H214" s="291">
        <v>1</v>
      </c>
      <c r="I214" s="292"/>
      <c r="J214" s="293">
        <f>ROUND(I214*H214,2)</f>
        <v>0</v>
      </c>
      <c r="K214" s="289" t="s">
        <v>1</v>
      </c>
      <c r="L214" s="294"/>
      <c r="M214" s="295" t="s">
        <v>1</v>
      </c>
      <c r="N214" s="296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270</v>
      </c>
      <c r="AT214" s="241" t="s">
        <v>534</v>
      </c>
      <c r="AU214" s="241" t="s">
        <v>80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6417</v>
      </c>
    </row>
    <row r="215" s="2" customFormat="1" ht="16.5" customHeight="1">
      <c r="A215" s="40"/>
      <c r="B215" s="41"/>
      <c r="C215" s="287" t="s">
        <v>697</v>
      </c>
      <c r="D215" s="287" t="s">
        <v>534</v>
      </c>
      <c r="E215" s="288" t="s">
        <v>5120</v>
      </c>
      <c r="F215" s="289" t="s">
        <v>5121</v>
      </c>
      <c r="G215" s="290" t="s">
        <v>1085</v>
      </c>
      <c r="H215" s="291">
        <v>1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270</v>
      </c>
      <c r="AT215" s="241" t="s">
        <v>534</v>
      </c>
      <c r="AU215" s="241" t="s">
        <v>80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209</v>
      </c>
      <c r="BM215" s="241" t="s">
        <v>6418</v>
      </c>
    </row>
    <row r="216" s="2" customFormat="1" ht="24.15" customHeight="1">
      <c r="A216" s="40"/>
      <c r="B216" s="41"/>
      <c r="C216" s="230" t="s">
        <v>706</v>
      </c>
      <c r="D216" s="230" t="s">
        <v>204</v>
      </c>
      <c r="E216" s="231" t="s">
        <v>6419</v>
      </c>
      <c r="F216" s="232" t="s">
        <v>6420</v>
      </c>
      <c r="G216" s="233" t="s">
        <v>466</v>
      </c>
      <c r="H216" s="234">
        <v>1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317</v>
      </c>
      <c r="AT216" s="241" t="s">
        <v>204</v>
      </c>
      <c r="AU216" s="241" t="s">
        <v>80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317</v>
      </c>
      <c r="BM216" s="241" t="s">
        <v>6421</v>
      </c>
    </row>
    <row r="217" s="2" customFormat="1" ht="16.5" customHeight="1">
      <c r="A217" s="40"/>
      <c r="B217" s="41"/>
      <c r="C217" s="287" t="s">
        <v>710</v>
      </c>
      <c r="D217" s="287" t="s">
        <v>534</v>
      </c>
      <c r="E217" s="288" t="s">
        <v>1314</v>
      </c>
      <c r="F217" s="289" t="s">
        <v>5126</v>
      </c>
      <c r="G217" s="290" t="s">
        <v>466</v>
      </c>
      <c r="H217" s="291">
        <v>1</v>
      </c>
      <c r="I217" s="292"/>
      <c r="J217" s="293">
        <f>ROUND(I217*H217,2)</f>
        <v>0</v>
      </c>
      <c r="K217" s="289" t="s">
        <v>1</v>
      </c>
      <c r="L217" s="294"/>
      <c r="M217" s="295" t="s">
        <v>1</v>
      </c>
      <c r="N217" s="296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270</v>
      </c>
      <c r="AT217" s="241" t="s">
        <v>534</v>
      </c>
      <c r="AU217" s="241" t="s">
        <v>80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6422</v>
      </c>
    </row>
    <row r="218" s="2" customFormat="1" ht="16.5" customHeight="1">
      <c r="A218" s="40"/>
      <c r="B218" s="41"/>
      <c r="C218" s="287" t="s">
        <v>728</v>
      </c>
      <c r="D218" s="287" t="s">
        <v>534</v>
      </c>
      <c r="E218" s="288" t="s">
        <v>1320</v>
      </c>
      <c r="F218" s="289" t="s">
        <v>5128</v>
      </c>
      <c r="G218" s="290" t="s">
        <v>1085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270</v>
      </c>
      <c r="AT218" s="241" t="s">
        <v>534</v>
      </c>
      <c r="AU218" s="241" t="s">
        <v>80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6423</v>
      </c>
    </row>
    <row r="219" s="2" customFormat="1" ht="16.5" customHeight="1">
      <c r="A219" s="40"/>
      <c r="B219" s="41"/>
      <c r="C219" s="287" t="s">
        <v>743</v>
      </c>
      <c r="D219" s="287" t="s">
        <v>534</v>
      </c>
      <c r="E219" s="288" t="s">
        <v>5130</v>
      </c>
      <c r="F219" s="289" t="s">
        <v>5131</v>
      </c>
      <c r="G219" s="290" t="s">
        <v>3821</v>
      </c>
      <c r="H219" s="291">
        <v>1</v>
      </c>
      <c r="I219" s="292"/>
      <c r="J219" s="293">
        <f>ROUND(I219*H219,2)</f>
        <v>0</v>
      </c>
      <c r="K219" s="289" t="s">
        <v>1</v>
      </c>
      <c r="L219" s="294"/>
      <c r="M219" s="295" t="s">
        <v>1</v>
      </c>
      <c r="N219" s="296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270</v>
      </c>
      <c r="AT219" s="241" t="s">
        <v>534</v>
      </c>
      <c r="AU219" s="241" t="s">
        <v>80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209</v>
      </c>
      <c r="BM219" s="241" t="s">
        <v>6424</v>
      </c>
    </row>
    <row r="220" s="2" customFormat="1" ht="16.5" customHeight="1">
      <c r="A220" s="40"/>
      <c r="B220" s="41"/>
      <c r="C220" s="287" t="s">
        <v>747</v>
      </c>
      <c r="D220" s="287" t="s">
        <v>534</v>
      </c>
      <c r="E220" s="288" t="s">
        <v>5133</v>
      </c>
      <c r="F220" s="289" t="s">
        <v>5134</v>
      </c>
      <c r="G220" s="290" t="s">
        <v>3821</v>
      </c>
      <c r="H220" s="291">
        <v>1</v>
      </c>
      <c r="I220" s="292"/>
      <c r="J220" s="293">
        <f>ROUND(I220*H220,2)</f>
        <v>0</v>
      </c>
      <c r="K220" s="289" t="s">
        <v>1</v>
      </c>
      <c r="L220" s="294"/>
      <c r="M220" s="295" t="s">
        <v>1</v>
      </c>
      <c r="N220" s="296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270</v>
      </c>
      <c r="AT220" s="241" t="s">
        <v>534</v>
      </c>
      <c r="AU220" s="241" t="s">
        <v>80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6425</v>
      </c>
    </row>
    <row r="221" s="2" customFormat="1" ht="24.15" customHeight="1">
      <c r="A221" s="40"/>
      <c r="B221" s="41"/>
      <c r="C221" s="230" t="s">
        <v>761</v>
      </c>
      <c r="D221" s="230" t="s">
        <v>204</v>
      </c>
      <c r="E221" s="231" t="s">
        <v>5136</v>
      </c>
      <c r="F221" s="232" t="s">
        <v>5137</v>
      </c>
      <c r="G221" s="233" t="s">
        <v>297</v>
      </c>
      <c r="H221" s="234">
        <v>0.5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209</v>
      </c>
      <c r="AT221" s="241" t="s">
        <v>204</v>
      </c>
      <c r="AU221" s="241" t="s">
        <v>80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6426</v>
      </c>
    </row>
    <row r="222" s="2" customFormat="1" ht="21.75" customHeight="1">
      <c r="A222" s="40"/>
      <c r="B222" s="41"/>
      <c r="C222" s="287" t="s">
        <v>807</v>
      </c>
      <c r="D222" s="287" t="s">
        <v>534</v>
      </c>
      <c r="E222" s="288" t="s">
        <v>4834</v>
      </c>
      <c r="F222" s="289" t="s">
        <v>4835</v>
      </c>
      <c r="G222" s="290" t="s">
        <v>1085</v>
      </c>
      <c r="H222" s="291">
        <v>1</v>
      </c>
      <c r="I222" s="292"/>
      <c r="J222" s="293">
        <f>ROUND(I222*H222,2)</f>
        <v>0</v>
      </c>
      <c r="K222" s="289" t="s">
        <v>1</v>
      </c>
      <c r="L222" s="294"/>
      <c r="M222" s="295" t="s">
        <v>1</v>
      </c>
      <c r="N222" s="296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270</v>
      </c>
      <c r="AT222" s="241" t="s">
        <v>534</v>
      </c>
      <c r="AU222" s="241" t="s">
        <v>80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6427</v>
      </c>
    </row>
    <row r="223" s="12" customFormat="1" ht="25.92" customHeight="1">
      <c r="A223" s="12"/>
      <c r="B223" s="214"/>
      <c r="C223" s="215"/>
      <c r="D223" s="216" t="s">
        <v>72</v>
      </c>
      <c r="E223" s="217" t="s">
        <v>534</v>
      </c>
      <c r="F223" s="217" t="s">
        <v>6428</v>
      </c>
      <c r="G223" s="215"/>
      <c r="H223" s="215"/>
      <c r="I223" s="218"/>
      <c r="J223" s="219">
        <f>BK223</f>
        <v>0</v>
      </c>
      <c r="K223" s="215"/>
      <c r="L223" s="220"/>
      <c r="M223" s="221"/>
      <c r="N223" s="222"/>
      <c r="O223" s="222"/>
      <c r="P223" s="223">
        <f>P224</f>
        <v>0</v>
      </c>
      <c r="Q223" s="222"/>
      <c r="R223" s="223">
        <f>R224</f>
        <v>0</v>
      </c>
      <c r="S223" s="222"/>
      <c r="T223" s="22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90</v>
      </c>
      <c r="AT223" s="226" t="s">
        <v>72</v>
      </c>
      <c r="AU223" s="226" t="s">
        <v>73</v>
      </c>
      <c r="AY223" s="225" t="s">
        <v>202</v>
      </c>
      <c r="BK223" s="227">
        <f>BK224</f>
        <v>0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6429</v>
      </c>
      <c r="F224" s="228" t="s">
        <v>6430</v>
      </c>
      <c r="G224" s="215"/>
      <c r="H224" s="215"/>
      <c r="I224" s="218"/>
      <c r="J224" s="229">
        <f>BK224</f>
        <v>0</v>
      </c>
      <c r="K224" s="215"/>
      <c r="L224" s="220"/>
      <c r="M224" s="334"/>
      <c r="N224" s="335"/>
      <c r="O224" s="335"/>
      <c r="P224" s="336">
        <v>0</v>
      </c>
      <c r="Q224" s="335"/>
      <c r="R224" s="336">
        <v>0</v>
      </c>
      <c r="S224" s="335"/>
      <c r="T224" s="337"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90</v>
      </c>
      <c r="AT224" s="226" t="s">
        <v>72</v>
      </c>
      <c r="AU224" s="226" t="s">
        <v>80</v>
      </c>
      <c r="AY224" s="225" t="s">
        <v>202</v>
      </c>
      <c r="BK224" s="227">
        <v>0</v>
      </c>
    </row>
    <row r="225" s="2" customFormat="1" ht="6.96" customHeight="1">
      <c r="A225" s="40"/>
      <c r="B225" s="68"/>
      <c r="C225" s="69"/>
      <c r="D225" s="69"/>
      <c r="E225" s="69"/>
      <c r="F225" s="69"/>
      <c r="G225" s="69"/>
      <c r="H225" s="69"/>
      <c r="I225" s="69"/>
      <c r="J225" s="69"/>
      <c r="K225" s="69"/>
      <c r="L225" s="46"/>
      <c r="M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nhrelJnt8jrCY9AnKZQkGUFvB5SD3J64wek89vDysTByXRL/zBXznAOEvZLAxUgDKc0jX+FW3nd1YOOZu1EtRg==" hashValue="Ol459SvRN+FFckbebc+b6aCnBSA9dMqh9ws9bFosb1Xc9hxa8cUZSMTkxy2BBOOE/d46NLlybG5Yap0fMNRxbg==" algorithmName="SHA-512" password="CC35"/>
  <autoFilter ref="C135:K22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6431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6432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6433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ROUND((SUM(BE134:BE237)),  2)</f>
        <v>0</v>
      </c>
      <c r="G37" s="40"/>
      <c r="H37" s="40"/>
      <c r="I37" s="167">
        <v>0.20999999999999999</v>
      </c>
      <c r="J37" s="166">
        <f>ROUND(((SUM(BE134:BE237))*I37),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ROUND((SUM(BF134:BF237)),  2)</f>
        <v>0</v>
      </c>
      <c r="G38" s="40"/>
      <c r="H38" s="40"/>
      <c r="I38" s="167">
        <v>0.14999999999999999</v>
      </c>
      <c r="J38" s="166">
        <f>ROUND(((SUM(BF134:BF237))*I38),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ROUND((SUM(BG134:BG237)),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ROUND((SUM(BH134:BH237)),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ROUND((SUM(BI134:BI237)),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6431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6432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D.4. - Zpevněné plochy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J135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J136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162</v>
      </c>
      <c r="E103" s="200"/>
      <c r="F103" s="200"/>
      <c r="G103" s="200"/>
      <c r="H103" s="200"/>
      <c r="I103" s="200"/>
      <c r="J103" s="201">
        <f>J147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5359</v>
      </c>
      <c r="E104" s="200"/>
      <c r="F104" s="200"/>
      <c r="G104" s="200"/>
      <c r="H104" s="200"/>
      <c r="I104" s="200"/>
      <c r="J104" s="201">
        <f>J150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6434</v>
      </c>
      <c r="E105" s="200"/>
      <c r="F105" s="200"/>
      <c r="G105" s="200"/>
      <c r="H105" s="200"/>
      <c r="I105" s="200"/>
      <c r="J105" s="201">
        <f>J175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165</v>
      </c>
      <c r="E106" s="200"/>
      <c r="F106" s="200"/>
      <c r="G106" s="200"/>
      <c r="H106" s="200"/>
      <c r="I106" s="200"/>
      <c r="J106" s="201">
        <f>J179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166</v>
      </c>
      <c r="E107" s="200"/>
      <c r="F107" s="200"/>
      <c r="G107" s="200"/>
      <c r="H107" s="200"/>
      <c r="I107" s="200"/>
      <c r="J107" s="201">
        <f>J198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167</v>
      </c>
      <c r="E108" s="200"/>
      <c r="F108" s="200"/>
      <c r="G108" s="200"/>
      <c r="H108" s="200"/>
      <c r="I108" s="200"/>
      <c r="J108" s="201">
        <f>J230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168</v>
      </c>
      <c r="E109" s="195"/>
      <c r="F109" s="195"/>
      <c r="G109" s="195"/>
      <c r="H109" s="195"/>
      <c r="I109" s="195"/>
      <c r="J109" s="196">
        <f>J234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8"/>
      <c r="C110" s="134"/>
      <c r="D110" s="199" t="s">
        <v>169</v>
      </c>
      <c r="E110" s="200"/>
      <c r="F110" s="200"/>
      <c r="G110" s="200"/>
      <c r="H110" s="200"/>
      <c r="I110" s="200"/>
      <c r="J110" s="201">
        <f>J235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187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Kostelec n. Orlicí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148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6431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7" t="s">
        <v>6432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D.4. - Zpevněné plochy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>ul. Komenského 791, Kostelec nad Orlicí, 517 41</v>
      </c>
      <c r="G128" s="42"/>
      <c r="H128" s="42"/>
      <c r="I128" s="34" t="s">
        <v>22</v>
      </c>
      <c r="J128" s="81" t="str">
        <f>IF(J16="","",J16)</f>
        <v>18. 1. 2023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E19</f>
        <v>Královéhradecký kraj, Pivovarské náměstí 1245</v>
      </c>
      <c r="G130" s="42"/>
      <c r="H130" s="42"/>
      <c r="I130" s="34" t="s">
        <v>29</v>
      </c>
      <c r="J130" s="38" t="str">
        <f>E25</f>
        <v xml:space="preserve">DIGITRONIC CZ  s.r.o., Šimkova 904, Hradec Králové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27</v>
      </c>
      <c r="D131" s="42"/>
      <c r="E131" s="42"/>
      <c r="F131" s="29" t="str">
        <f>IF(E22="","",E22)</f>
        <v>Vyplň údaj</v>
      </c>
      <c r="G131" s="42"/>
      <c r="H131" s="42"/>
      <c r="I131" s="34" t="s">
        <v>31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188</v>
      </c>
      <c r="D133" s="206" t="s">
        <v>58</v>
      </c>
      <c r="E133" s="206" t="s">
        <v>54</v>
      </c>
      <c r="F133" s="206" t="s">
        <v>55</v>
      </c>
      <c r="G133" s="206" t="s">
        <v>189</v>
      </c>
      <c r="H133" s="206" t="s">
        <v>190</v>
      </c>
      <c r="I133" s="206" t="s">
        <v>191</v>
      </c>
      <c r="J133" s="206" t="s">
        <v>156</v>
      </c>
      <c r="K133" s="207" t="s">
        <v>192</v>
      </c>
      <c r="L133" s="208"/>
      <c r="M133" s="102" t="s">
        <v>1</v>
      </c>
      <c r="N133" s="103" t="s">
        <v>37</v>
      </c>
      <c r="O133" s="103" t="s">
        <v>193</v>
      </c>
      <c r="P133" s="103" t="s">
        <v>194</v>
      </c>
      <c r="Q133" s="103" t="s">
        <v>195</v>
      </c>
      <c r="R133" s="103" t="s">
        <v>196</v>
      </c>
      <c r="S133" s="103" t="s">
        <v>197</v>
      </c>
      <c r="T133" s="104" t="s">
        <v>198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199</v>
      </c>
      <c r="D134" s="42"/>
      <c r="E134" s="42"/>
      <c r="F134" s="42"/>
      <c r="G134" s="42"/>
      <c r="H134" s="42"/>
      <c r="I134" s="42"/>
      <c r="J134" s="209">
        <f>BK134</f>
        <v>0</v>
      </c>
      <c r="K134" s="42"/>
      <c r="L134" s="46"/>
      <c r="M134" s="105"/>
      <c r="N134" s="210"/>
      <c r="O134" s="106"/>
      <c r="P134" s="211">
        <f>P135+P234</f>
        <v>0</v>
      </c>
      <c r="Q134" s="106"/>
      <c r="R134" s="211">
        <f>R135+R234</f>
        <v>148.03539559999999</v>
      </c>
      <c r="S134" s="106"/>
      <c r="T134" s="212">
        <f>T135+T234</f>
        <v>1280.4999999999998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</v>
      </c>
      <c r="AU134" s="19" t="s">
        <v>158</v>
      </c>
      <c r="BK134" s="213">
        <f>BK135+BK234</f>
        <v>0</v>
      </c>
    </row>
    <row r="135" s="12" customFormat="1" ht="25.92" customHeight="1">
      <c r="A135" s="12"/>
      <c r="B135" s="214"/>
      <c r="C135" s="215"/>
      <c r="D135" s="216" t="s">
        <v>72</v>
      </c>
      <c r="E135" s="217" t="s">
        <v>200</v>
      </c>
      <c r="F135" s="217" t="s">
        <v>201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P136+P147+P150+P175+P179+P198+P230</f>
        <v>0</v>
      </c>
      <c r="Q135" s="222"/>
      <c r="R135" s="223">
        <f>R136+R147+R150+R175+R179+R198+R230</f>
        <v>148.0116956</v>
      </c>
      <c r="S135" s="222"/>
      <c r="T135" s="224">
        <f>T136+T147+T150+T175+T179+T198+T230</f>
        <v>1280.4999999999998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73</v>
      </c>
      <c r="AY135" s="225" t="s">
        <v>202</v>
      </c>
      <c r="BK135" s="227">
        <f>BK136+BK147+BK150+BK175+BK179+BK198+BK230</f>
        <v>0</v>
      </c>
    </row>
    <row r="136" s="12" customFormat="1" ht="22.8" customHeight="1">
      <c r="A136" s="12"/>
      <c r="B136" s="214"/>
      <c r="C136" s="215"/>
      <c r="D136" s="216" t="s">
        <v>72</v>
      </c>
      <c r="E136" s="228" t="s">
        <v>80</v>
      </c>
      <c r="F136" s="228" t="s">
        <v>203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SUM(P137:P146)</f>
        <v>0</v>
      </c>
      <c r="Q136" s="222"/>
      <c r="R136" s="223">
        <f>SUM(R137:R146)</f>
        <v>10.782121999999999</v>
      </c>
      <c r="S136" s="222"/>
      <c r="T136" s="224">
        <f>SUM(T137:T146)</f>
        <v>1280.4999999999998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80</v>
      </c>
      <c r="AT136" s="226" t="s">
        <v>72</v>
      </c>
      <c r="AU136" s="226" t="s">
        <v>80</v>
      </c>
      <c r="AY136" s="225" t="s">
        <v>202</v>
      </c>
      <c r="BK136" s="227">
        <f>SUM(BK137:BK146)</f>
        <v>0</v>
      </c>
    </row>
    <row r="137" s="2" customFormat="1" ht="33" customHeight="1">
      <c r="A137" s="40"/>
      <c r="B137" s="41"/>
      <c r="C137" s="230" t="s">
        <v>80</v>
      </c>
      <c r="D137" s="230" t="s">
        <v>204</v>
      </c>
      <c r="E137" s="231" t="s">
        <v>6435</v>
      </c>
      <c r="F137" s="232" t="s">
        <v>6436</v>
      </c>
      <c r="G137" s="233" t="s">
        <v>254</v>
      </c>
      <c r="H137" s="234">
        <v>1300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0.00030431000000000002</v>
      </c>
      <c r="R137" s="239">
        <f>Q137*H137</f>
        <v>0.39560300000000004</v>
      </c>
      <c r="S137" s="239">
        <v>0.68999999999999995</v>
      </c>
      <c r="T137" s="240">
        <f>S137*H137</f>
        <v>896.99999999999989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209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209</v>
      </c>
      <c r="BM137" s="241" t="s">
        <v>6437</v>
      </c>
    </row>
    <row r="138" s="2" customFormat="1" ht="33" customHeight="1">
      <c r="A138" s="40"/>
      <c r="B138" s="41"/>
      <c r="C138" s="230" t="s">
        <v>82</v>
      </c>
      <c r="D138" s="230" t="s">
        <v>204</v>
      </c>
      <c r="E138" s="231" t="s">
        <v>6438</v>
      </c>
      <c r="F138" s="232" t="s">
        <v>6439</v>
      </c>
      <c r="G138" s="233" t="s">
        <v>254</v>
      </c>
      <c r="H138" s="234">
        <v>1300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0.00015618000000000001</v>
      </c>
      <c r="R138" s="239">
        <f>Q138*H138</f>
        <v>0.20303400000000002</v>
      </c>
      <c r="S138" s="239">
        <v>0.25600000000000001</v>
      </c>
      <c r="T138" s="240">
        <f>S138*H138</f>
        <v>332.80000000000001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6440</v>
      </c>
    </row>
    <row r="139" s="2" customFormat="1" ht="16.5" customHeight="1">
      <c r="A139" s="40"/>
      <c r="B139" s="41"/>
      <c r="C139" s="230" t="s">
        <v>90</v>
      </c>
      <c r="D139" s="230" t="s">
        <v>204</v>
      </c>
      <c r="E139" s="231" t="s">
        <v>6441</v>
      </c>
      <c r="F139" s="232" t="s">
        <v>6442</v>
      </c>
      <c r="G139" s="233" t="s">
        <v>844</v>
      </c>
      <c r="H139" s="234">
        <v>90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0.28999999999999998</v>
      </c>
      <c r="T139" s="240">
        <f>S139*H139</f>
        <v>26.099999999999998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209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209</v>
      </c>
      <c r="BM139" s="241" t="s">
        <v>6443</v>
      </c>
    </row>
    <row r="140" s="2" customFormat="1" ht="16.5" customHeight="1">
      <c r="A140" s="40"/>
      <c r="B140" s="41"/>
      <c r="C140" s="230" t="s">
        <v>209</v>
      </c>
      <c r="D140" s="230" t="s">
        <v>204</v>
      </c>
      <c r="E140" s="231" t="s">
        <v>6444</v>
      </c>
      <c r="F140" s="232" t="s">
        <v>6445</v>
      </c>
      <c r="G140" s="233" t="s">
        <v>844</v>
      </c>
      <c r="H140" s="234">
        <v>120</v>
      </c>
      <c r="I140" s="235"/>
      <c r="J140" s="236">
        <f>ROUND(I140*H140,2)</f>
        <v>0</v>
      </c>
      <c r="K140" s="232" t="s">
        <v>208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0.20499999999999999</v>
      </c>
      <c r="T140" s="240">
        <f>S140*H140</f>
        <v>24.599999999999998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209</v>
      </c>
      <c r="AT140" s="241" t="s">
        <v>204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209</v>
      </c>
      <c r="BM140" s="241" t="s">
        <v>6446</v>
      </c>
    </row>
    <row r="141" s="2" customFormat="1" ht="33" customHeight="1">
      <c r="A141" s="40"/>
      <c r="B141" s="41"/>
      <c r="C141" s="230" t="s">
        <v>251</v>
      </c>
      <c r="D141" s="230" t="s">
        <v>204</v>
      </c>
      <c r="E141" s="231" t="s">
        <v>6447</v>
      </c>
      <c r="F141" s="232" t="s">
        <v>6448</v>
      </c>
      <c r="G141" s="233" t="s">
        <v>207</v>
      </c>
      <c r="H141" s="234">
        <v>80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209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6449</v>
      </c>
    </row>
    <row r="142" s="2" customFormat="1" ht="24.15" customHeight="1">
      <c r="A142" s="40"/>
      <c r="B142" s="41"/>
      <c r="C142" s="230" t="s">
        <v>258</v>
      </c>
      <c r="D142" s="230" t="s">
        <v>204</v>
      </c>
      <c r="E142" s="231" t="s">
        <v>6450</v>
      </c>
      <c r="F142" s="232" t="s">
        <v>6451</v>
      </c>
      <c r="G142" s="233" t="s">
        <v>254</v>
      </c>
      <c r="H142" s="234">
        <v>10</v>
      </c>
      <c r="I142" s="235"/>
      <c r="J142" s="236">
        <f>ROUND(I142*H142,2)</f>
        <v>0</v>
      </c>
      <c r="K142" s="232" t="s">
        <v>208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6452</v>
      </c>
    </row>
    <row r="143" s="2" customFormat="1" ht="16.5" customHeight="1">
      <c r="A143" s="40"/>
      <c r="B143" s="41"/>
      <c r="C143" s="287" t="s">
        <v>262</v>
      </c>
      <c r="D143" s="287" t="s">
        <v>534</v>
      </c>
      <c r="E143" s="288" t="s">
        <v>6453</v>
      </c>
      <c r="F143" s="289" t="s">
        <v>6454</v>
      </c>
      <c r="G143" s="290" t="s">
        <v>297</v>
      </c>
      <c r="H143" s="291">
        <v>10</v>
      </c>
      <c r="I143" s="292"/>
      <c r="J143" s="293">
        <f>ROUND(I143*H143,2)</f>
        <v>0</v>
      </c>
      <c r="K143" s="289" t="s">
        <v>208</v>
      </c>
      <c r="L143" s="294"/>
      <c r="M143" s="295" t="s">
        <v>1</v>
      </c>
      <c r="N143" s="296" t="s">
        <v>38</v>
      </c>
      <c r="O143" s="93"/>
      <c r="P143" s="239">
        <f>O143*H143</f>
        <v>0</v>
      </c>
      <c r="Q143" s="239">
        <v>1</v>
      </c>
      <c r="R143" s="239">
        <f>Q143*H143</f>
        <v>10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270</v>
      </c>
      <c r="AT143" s="241" t="s">
        <v>534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6455</v>
      </c>
    </row>
    <row r="144" s="14" customFormat="1">
      <c r="A144" s="14"/>
      <c r="B144" s="254"/>
      <c r="C144" s="255"/>
      <c r="D144" s="245" t="s">
        <v>211</v>
      </c>
      <c r="E144" s="256" t="s">
        <v>1</v>
      </c>
      <c r="F144" s="257" t="s">
        <v>6456</v>
      </c>
      <c r="G144" s="255"/>
      <c r="H144" s="258">
        <v>10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211</v>
      </c>
      <c r="AU144" s="264" t="s">
        <v>82</v>
      </c>
      <c r="AV144" s="14" t="s">
        <v>82</v>
      </c>
      <c r="AW144" s="14" t="s">
        <v>30</v>
      </c>
      <c r="AX144" s="14" t="s">
        <v>80</v>
      </c>
      <c r="AY144" s="264" t="s">
        <v>202</v>
      </c>
    </row>
    <row r="145" s="2" customFormat="1" ht="24.15" customHeight="1">
      <c r="A145" s="40"/>
      <c r="B145" s="41"/>
      <c r="C145" s="230" t="s">
        <v>270</v>
      </c>
      <c r="D145" s="230" t="s">
        <v>204</v>
      </c>
      <c r="E145" s="231" t="s">
        <v>6457</v>
      </c>
      <c r="F145" s="232" t="s">
        <v>6458</v>
      </c>
      <c r="G145" s="233" t="s">
        <v>254</v>
      </c>
      <c r="H145" s="234">
        <v>10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0.00034850000000000001</v>
      </c>
      <c r="R145" s="239">
        <f>Q145*H145</f>
        <v>0.0034850000000000003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209</v>
      </c>
      <c r="AT145" s="241" t="s">
        <v>204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6459</v>
      </c>
    </row>
    <row r="146" s="2" customFormat="1" ht="16.5" customHeight="1">
      <c r="A146" s="40"/>
      <c r="B146" s="41"/>
      <c r="C146" s="287" t="s">
        <v>274</v>
      </c>
      <c r="D146" s="287" t="s">
        <v>534</v>
      </c>
      <c r="E146" s="288" t="s">
        <v>6460</v>
      </c>
      <c r="F146" s="289" t="s">
        <v>6461</v>
      </c>
      <c r="G146" s="290" t="s">
        <v>466</v>
      </c>
      <c r="H146" s="291">
        <v>10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0.017999999999999999</v>
      </c>
      <c r="R146" s="239">
        <f>Q146*H146</f>
        <v>0.17999999999999999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6462</v>
      </c>
    </row>
    <row r="147" s="12" customFormat="1" ht="22.8" customHeight="1">
      <c r="A147" s="12"/>
      <c r="B147" s="214"/>
      <c r="C147" s="215"/>
      <c r="D147" s="216" t="s">
        <v>72</v>
      </c>
      <c r="E147" s="228" t="s">
        <v>90</v>
      </c>
      <c r="F147" s="228" t="s">
        <v>404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SUM(P148:P149)</f>
        <v>0</v>
      </c>
      <c r="Q147" s="222"/>
      <c r="R147" s="223">
        <f>SUM(R148:R149)</f>
        <v>1.9903440000000003</v>
      </c>
      <c r="S147" s="222"/>
      <c r="T147" s="22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80</v>
      </c>
      <c r="AT147" s="226" t="s">
        <v>72</v>
      </c>
      <c r="AU147" s="226" t="s">
        <v>80</v>
      </c>
      <c r="AY147" s="225" t="s">
        <v>202</v>
      </c>
      <c r="BK147" s="227">
        <f>SUM(BK148:BK149)</f>
        <v>0</v>
      </c>
    </row>
    <row r="148" s="2" customFormat="1" ht="24.15" customHeight="1">
      <c r="A148" s="40"/>
      <c r="B148" s="41"/>
      <c r="C148" s="230" t="s">
        <v>278</v>
      </c>
      <c r="D148" s="230" t="s">
        <v>204</v>
      </c>
      <c r="E148" s="231" t="s">
        <v>6463</v>
      </c>
      <c r="F148" s="232" t="s">
        <v>6464</v>
      </c>
      <c r="G148" s="233" t="s">
        <v>844</v>
      </c>
      <c r="H148" s="234">
        <v>5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0.29756880000000002</v>
      </c>
      <c r="R148" s="239">
        <f>Q148*H148</f>
        <v>1.4878440000000002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6465</v>
      </c>
    </row>
    <row r="149" s="2" customFormat="1" ht="21.75" customHeight="1">
      <c r="A149" s="40"/>
      <c r="B149" s="41"/>
      <c r="C149" s="287" t="s">
        <v>284</v>
      </c>
      <c r="D149" s="287" t="s">
        <v>534</v>
      </c>
      <c r="E149" s="288" t="s">
        <v>6466</v>
      </c>
      <c r="F149" s="289" t="s">
        <v>6467</v>
      </c>
      <c r="G149" s="290" t="s">
        <v>466</v>
      </c>
      <c r="H149" s="291">
        <v>5</v>
      </c>
      <c r="I149" s="292"/>
      <c r="J149" s="293">
        <f>ROUND(I149*H149,2)</f>
        <v>0</v>
      </c>
      <c r="K149" s="289" t="s">
        <v>208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0.10050000000000001</v>
      </c>
      <c r="R149" s="239">
        <f>Q149*H149</f>
        <v>0.50250000000000006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270</v>
      </c>
      <c r="AT149" s="241" t="s">
        <v>534</v>
      </c>
      <c r="AU149" s="241" t="s">
        <v>82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6468</v>
      </c>
    </row>
    <row r="150" s="12" customFormat="1" ht="22.8" customHeight="1">
      <c r="A150" s="12"/>
      <c r="B150" s="214"/>
      <c r="C150" s="215"/>
      <c r="D150" s="216" t="s">
        <v>72</v>
      </c>
      <c r="E150" s="228" t="s">
        <v>251</v>
      </c>
      <c r="F150" s="228" t="s">
        <v>5418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73.753150000000005</v>
      </c>
      <c r="S150" s="222"/>
      <c r="T150" s="224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80</v>
      </c>
      <c r="AT150" s="226" t="s">
        <v>72</v>
      </c>
      <c r="AU150" s="226" t="s">
        <v>80</v>
      </c>
      <c r="AY150" s="225" t="s">
        <v>202</v>
      </c>
      <c r="BK150" s="227">
        <f>SUM(BK151:BK174)</f>
        <v>0</v>
      </c>
    </row>
    <row r="151" s="2" customFormat="1" ht="21.75" customHeight="1">
      <c r="A151" s="40"/>
      <c r="B151" s="41"/>
      <c r="C151" s="230" t="s">
        <v>294</v>
      </c>
      <c r="D151" s="230" t="s">
        <v>204</v>
      </c>
      <c r="E151" s="231" t="s">
        <v>6469</v>
      </c>
      <c r="F151" s="232" t="s">
        <v>6470</v>
      </c>
      <c r="G151" s="233" t="s">
        <v>254</v>
      </c>
      <c r="H151" s="234">
        <v>820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209</v>
      </c>
      <c r="AT151" s="241" t="s">
        <v>204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6471</v>
      </c>
    </row>
    <row r="152" s="13" customFormat="1">
      <c r="A152" s="13"/>
      <c r="B152" s="243"/>
      <c r="C152" s="244"/>
      <c r="D152" s="245" t="s">
        <v>211</v>
      </c>
      <c r="E152" s="246" t="s">
        <v>1</v>
      </c>
      <c r="F152" s="247" t="s">
        <v>6472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211</v>
      </c>
      <c r="AU152" s="253" t="s">
        <v>82</v>
      </c>
      <c r="AV152" s="13" t="s">
        <v>80</v>
      </c>
      <c r="AW152" s="13" t="s">
        <v>30</v>
      </c>
      <c r="AX152" s="13" t="s">
        <v>73</v>
      </c>
      <c r="AY152" s="253" t="s">
        <v>202</v>
      </c>
    </row>
    <row r="153" s="14" customFormat="1">
      <c r="A153" s="14"/>
      <c r="B153" s="254"/>
      <c r="C153" s="255"/>
      <c r="D153" s="245" t="s">
        <v>211</v>
      </c>
      <c r="E153" s="256" t="s">
        <v>1</v>
      </c>
      <c r="F153" s="257" t="s">
        <v>6473</v>
      </c>
      <c r="G153" s="255"/>
      <c r="H153" s="258">
        <v>820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211</v>
      </c>
      <c r="AU153" s="264" t="s">
        <v>82</v>
      </c>
      <c r="AV153" s="14" t="s">
        <v>82</v>
      </c>
      <c r="AW153" s="14" t="s">
        <v>30</v>
      </c>
      <c r="AX153" s="14" t="s">
        <v>80</v>
      </c>
      <c r="AY153" s="264" t="s">
        <v>202</v>
      </c>
    </row>
    <row r="154" s="2" customFormat="1" ht="21.75" customHeight="1">
      <c r="A154" s="40"/>
      <c r="B154" s="41"/>
      <c r="C154" s="287" t="s">
        <v>301</v>
      </c>
      <c r="D154" s="287" t="s">
        <v>534</v>
      </c>
      <c r="E154" s="288" t="s">
        <v>6474</v>
      </c>
      <c r="F154" s="289" t="s">
        <v>6475</v>
      </c>
      <c r="G154" s="290" t="s">
        <v>297</v>
      </c>
      <c r="H154" s="291">
        <v>21.492000000000001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1</v>
      </c>
      <c r="R154" s="239">
        <f>Q154*H154</f>
        <v>21.492000000000001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270</v>
      </c>
      <c r="AT154" s="241" t="s">
        <v>534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6476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6477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3" customFormat="1">
      <c r="A156" s="13"/>
      <c r="B156" s="243"/>
      <c r="C156" s="244"/>
      <c r="D156" s="245" t="s">
        <v>211</v>
      </c>
      <c r="E156" s="246" t="s">
        <v>1</v>
      </c>
      <c r="F156" s="247" t="s">
        <v>6472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211</v>
      </c>
      <c r="AU156" s="253" t="s">
        <v>82</v>
      </c>
      <c r="AV156" s="13" t="s">
        <v>80</v>
      </c>
      <c r="AW156" s="13" t="s">
        <v>30</v>
      </c>
      <c r="AX156" s="13" t="s">
        <v>73</v>
      </c>
      <c r="AY156" s="253" t="s">
        <v>202</v>
      </c>
    </row>
    <row r="157" s="14" customFormat="1">
      <c r="A157" s="14"/>
      <c r="B157" s="254"/>
      <c r="C157" s="255"/>
      <c r="D157" s="245" t="s">
        <v>211</v>
      </c>
      <c r="E157" s="256" t="s">
        <v>1</v>
      </c>
      <c r="F157" s="257" t="s">
        <v>6478</v>
      </c>
      <c r="G157" s="255"/>
      <c r="H157" s="258">
        <v>21.492000000000001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211</v>
      </c>
      <c r="AU157" s="264" t="s">
        <v>82</v>
      </c>
      <c r="AV157" s="14" t="s">
        <v>82</v>
      </c>
      <c r="AW157" s="14" t="s">
        <v>30</v>
      </c>
      <c r="AX157" s="14" t="s">
        <v>80</v>
      </c>
      <c r="AY157" s="264" t="s">
        <v>202</v>
      </c>
    </row>
    <row r="158" s="2" customFormat="1" ht="24.15" customHeight="1">
      <c r="A158" s="40"/>
      <c r="B158" s="41"/>
      <c r="C158" s="230" t="s">
        <v>307</v>
      </c>
      <c r="D158" s="230" t="s">
        <v>204</v>
      </c>
      <c r="E158" s="231" t="s">
        <v>6479</v>
      </c>
      <c r="F158" s="232" t="s">
        <v>6480</v>
      </c>
      <c r="G158" s="233" t="s">
        <v>254</v>
      </c>
      <c r="H158" s="234">
        <v>30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6481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6482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6483</v>
      </c>
      <c r="G160" s="255"/>
      <c r="H160" s="258">
        <v>30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80</v>
      </c>
      <c r="AY160" s="264" t="s">
        <v>202</v>
      </c>
    </row>
    <row r="161" s="2" customFormat="1" ht="33" customHeight="1">
      <c r="A161" s="40"/>
      <c r="B161" s="41"/>
      <c r="C161" s="230" t="s">
        <v>8</v>
      </c>
      <c r="D161" s="230" t="s">
        <v>204</v>
      </c>
      <c r="E161" s="231" t="s">
        <v>6484</v>
      </c>
      <c r="F161" s="232" t="s">
        <v>6485</v>
      </c>
      <c r="G161" s="233" t="s">
        <v>254</v>
      </c>
      <c r="H161" s="234">
        <v>700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209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209</v>
      </c>
      <c r="BM161" s="241" t="s">
        <v>6486</v>
      </c>
    </row>
    <row r="162" s="2" customFormat="1" ht="24.15" customHeight="1">
      <c r="A162" s="40"/>
      <c r="B162" s="41"/>
      <c r="C162" s="230" t="s">
        <v>317</v>
      </c>
      <c r="D162" s="230" t="s">
        <v>204</v>
      </c>
      <c r="E162" s="231" t="s">
        <v>6487</v>
      </c>
      <c r="F162" s="232" t="s">
        <v>6488</v>
      </c>
      <c r="G162" s="233" t="s">
        <v>254</v>
      </c>
      <c r="H162" s="234">
        <v>700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6489</v>
      </c>
    </row>
    <row r="163" s="2" customFormat="1" ht="33" customHeight="1">
      <c r="A163" s="40"/>
      <c r="B163" s="41"/>
      <c r="C163" s="230" t="s">
        <v>325</v>
      </c>
      <c r="D163" s="230" t="s">
        <v>204</v>
      </c>
      <c r="E163" s="231" t="s">
        <v>6490</v>
      </c>
      <c r="F163" s="232" t="s">
        <v>6491</v>
      </c>
      <c r="G163" s="233" t="s">
        <v>254</v>
      </c>
      <c r="H163" s="234">
        <v>700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209</v>
      </c>
      <c r="AT163" s="241" t="s">
        <v>204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6492</v>
      </c>
    </row>
    <row r="164" s="2" customFormat="1" ht="24.15" customHeight="1">
      <c r="A164" s="40"/>
      <c r="B164" s="41"/>
      <c r="C164" s="230" t="s">
        <v>332</v>
      </c>
      <c r="D164" s="230" t="s">
        <v>204</v>
      </c>
      <c r="E164" s="231" t="s">
        <v>6493</v>
      </c>
      <c r="F164" s="232" t="s">
        <v>6494</v>
      </c>
      <c r="G164" s="233" t="s">
        <v>254</v>
      </c>
      <c r="H164" s="234">
        <v>12.5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0.19536000000000001</v>
      </c>
      <c r="R164" s="239">
        <f>Q164*H164</f>
        <v>2.4420000000000002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6495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6496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6497</v>
      </c>
      <c r="G166" s="255"/>
      <c r="H166" s="258">
        <v>12.5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16.5" customHeight="1">
      <c r="A167" s="40"/>
      <c r="B167" s="41"/>
      <c r="C167" s="287" t="s">
        <v>336</v>
      </c>
      <c r="D167" s="287" t="s">
        <v>534</v>
      </c>
      <c r="E167" s="288" t="s">
        <v>6498</v>
      </c>
      <c r="F167" s="289" t="s">
        <v>6499</v>
      </c>
      <c r="G167" s="290" t="s">
        <v>254</v>
      </c>
      <c r="H167" s="291">
        <v>12.625</v>
      </c>
      <c r="I167" s="292"/>
      <c r="J167" s="293">
        <f>ROUND(I167*H167,2)</f>
        <v>0</v>
      </c>
      <c r="K167" s="289" t="s">
        <v>208</v>
      </c>
      <c r="L167" s="294"/>
      <c r="M167" s="295" t="s">
        <v>1</v>
      </c>
      <c r="N167" s="296" t="s">
        <v>38</v>
      </c>
      <c r="O167" s="93"/>
      <c r="P167" s="239">
        <f>O167*H167</f>
        <v>0</v>
      </c>
      <c r="Q167" s="239">
        <v>0.41699999999999998</v>
      </c>
      <c r="R167" s="239">
        <f>Q167*H167</f>
        <v>5.2646249999999997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270</v>
      </c>
      <c r="AT167" s="241" t="s">
        <v>534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6500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6501</v>
      </c>
      <c r="G168" s="255"/>
      <c r="H168" s="258">
        <v>12.625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2" customFormat="1" ht="33" customHeight="1">
      <c r="A169" s="40"/>
      <c r="B169" s="41"/>
      <c r="C169" s="230" t="s">
        <v>341</v>
      </c>
      <c r="D169" s="230" t="s">
        <v>204</v>
      </c>
      <c r="E169" s="231" t="s">
        <v>6502</v>
      </c>
      <c r="F169" s="232" t="s">
        <v>6503</v>
      </c>
      <c r="G169" s="233" t="s">
        <v>254</v>
      </c>
      <c r="H169" s="234">
        <v>120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0.089219999999999994</v>
      </c>
      <c r="R169" s="239">
        <f>Q169*H169</f>
        <v>10.706399999999999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6504</v>
      </c>
    </row>
    <row r="170" s="2" customFormat="1" ht="21.75" customHeight="1">
      <c r="A170" s="40"/>
      <c r="B170" s="41"/>
      <c r="C170" s="287" t="s">
        <v>7</v>
      </c>
      <c r="D170" s="287" t="s">
        <v>534</v>
      </c>
      <c r="E170" s="288" t="s">
        <v>6505</v>
      </c>
      <c r="F170" s="289" t="s">
        <v>6506</v>
      </c>
      <c r="G170" s="290" t="s">
        <v>254</v>
      </c>
      <c r="H170" s="291">
        <v>122.40000000000001</v>
      </c>
      <c r="I170" s="292"/>
      <c r="J170" s="293">
        <f>ROUND(I170*H170,2)</f>
        <v>0</v>
      </c>
      <c r="K170" s="289" t="s">
        <v>208</v>
      </c>
      <c r="L170" s="294"/>
      <c r="M170" s="295" t="s">
        <v>1</v>
      </c>
      <c r="N170" s="296" t="s">
        <v>38</v>
      </c>
      <c r="O170" s="93"/>
      <c r="P170" s="239">
        <f>O170*H170</f>
        <v>0</v>
      </c>
      <c r="Q170" s="239">
        <v>0.13100000000000001</v>
      </c>
      <c r="R170" s="239">
        <f>Q170*H170</f>
        <v>16.034400000000002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270</v>
      </c>
      <c r="AT170" s="241" t="s">
        <v>534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6507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6508</v>
      </c>
      <c r="G171" s="255"/>
      <c r="H171" s="258">
        <v>122.40000000000001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355</v>
      </c>
      <c r="D172" s="230" t="s">
        <v>204</v>
      </c>
      <c r="E172" s="231" t="s">
        <v>6509</v>
      </c>
      <c r="F172" s="232" t="s">
        <v>6510</v>
      </c>
      <c r="G172" s="233" t="s">
        <v>254</v>
      </c>
      <c r="H172" s="234">
        <v>25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0.71254899999999999</v>
      </c>
      <c r="R172" s="239">
        <f>Q172*H172</f>
        <v>17.813724999999998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6511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6512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6513</v>
      </c>
      <c r="G174" s="255"/>
      <c r="H174" s="258">
        <v>25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270</v>
      </c>
      <c r="F175" s="228" t="s">
        <v>6514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SUM(P176:P178)</f>
        <v>0</v>
      </c>
      <c r="Q175" s="222"/>
      <c r="R175" s="223">
        <f>SUM(R176:R178)</f>
        <v>0.29922300000000002</v>
      </c>
      <c r="S175" s="222"/>
      <c r="T175" s="22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80</v>
      </c>
      <c r="AT175" s="226" t="s">
        <v>72</v>
      </c>
      <c r="AU175" s="226" t="s">
        <v>80</v>
      </c>
      <c r="AY175" s="225" t="s">
        <v>202</v>
      </c>
      <c r="BK175" s="227">
        <f>SUM(BK176:BK178)</f>
        <v>0</v>
      </c>
    </row>
    <row r="176" s="2" customFormat="1" ht="24.15" customHeight="1">
      <c r="A176" s="40"/>
      <c r="B176" s="41"/>
      <c r="C176" s="230" t="s">
        <v>363</v>
      </c>
      <c r="D176" s="230" t="s">
        <v>204</v>
      </c>
      <c r="E176" s="231" t="s">
        <v>6515</v>
      </c>
      <c r="F176" s="232" t="s">
        <v>6516</v>
      </c>
      <c r="G176" s="233" t="s">
        <v>466</v>
      </c>
      <c r="H176" s="234">
        <v>1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0.124223</v>
      </c>
      <c r="R176" s="239">
        <f>Q176*H176</f>
        <v>0.124223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209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209</v>
      </c>
      <c r="BM176" s="241" t="s">
        <v>6517</v>
      </c>
    </row>
    <row r="177" s="2" customFormat="1" ht="21.75" customHeight="1">
      <c r="A177" s="40"/>
      <c r="B177" s="41"/>
      <c r="C177" s="287" t="s">
        <v>375</v>
      </c>
      <c r="D177" s="287" t="s">
        <v>534</v>
      </c>
      <c r="E177" s="288" t="s">
        <v>6518</v>
      </c>
      <c r="F177" s="289" t="s">
        <v>6519</v>
      </c>
      <c r="G177" s="290" t="s">
        <v>466</v>
      </c>
      <c r="H177" s="291">
        <v>1</v>
      </c>
      <c r="I177" s="292"/>
      <c r="J177" s="293">
        <f>ROUND(I177*H177,2)</f>
        <v>0</v>
      </c>
      <c r="K177" s="289" t="s">
        <v>208</v>
      </c>
      <c r="L177" s="294"/>
      <c r="M177" s="295" t="s">
        <v>1</v>
      </c>
      <c r="N177" s="296" t="s">
        <v>38</v>
      </c>
      <c r="O177" s="93"/>
      <c r="P177" s="239">
        <f>O177*H177</f>
        <v>0</v>
      </c>
      <c r="Q177" s="239">
        <v>0.067000000000000004</v>
      </c>
      <c r="R177" s="239">
        <f>Q177*H177</f>
        <v>0.067000000000000004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270</v>
      </c>
      <c r="AT177" s="241" t="s">
        <v>534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6520</v>
      </c>
    </row>
    <row r="178" s="2" customFormat="1" ht="24.15" customHeight="1">
      <c r="A178" s="40"/>
      <c r="B178" s="41"/>
      <c r="C178" s="287" t="s">
        <v>382</v>
      </c>
      <c r="D178" s="287" t="s">
        <v>534</v>
      </c>
      <c r="E178" s="288" t="s">
        <v>6521</v>
      </c>
      <c r="F178" s="289" t="s">
        <v>6522</v>
      </c>
      <c r="G178" s="290" t="s">
        <v>466</v>
      </c>
      <c r="H178" s="291">
        <v>1</v>
      </c>
      <c r="I178" s="292"/>
      <c r="J178" s="293">
        <f>ROUND(I178*H178,2)</f>
        <v>0</v>
      </c>
      <c r="K178" s="289" t="s">
        <v>208</v>
      </c>
      <c r="L178" s="294"/>
      <c r="M178" s="295" t="s">
        <v>1</v>
      </c>
      <c r="N178" s="296" t="s">
        <v>38</v>
      </c>
      <c r="O178" s="93"/>
      <c r="P178" s="239">
        <f>O178*H178</f>
        <v>0</v>
      </c>
      <c r="Q178" s="239">
        <v>0.108</v>
      </c>
      <c r="R178" s="239">
        <f>Q178*H178</f>
        <v>0.108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270</v>
      </c>
      <c r="AT178" s="241" t="s">
        <v>534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209</v>
      </c>
      <c r="BM178" s="241" t="s">
        <v>6523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274</v>
      </c>
      <c r="F179" s="228" t="s">
        <v>1088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SUM(P180:P197)</f>
        <v>0</v>
      </c>
      <c r="Q179" s="222"/>
      <c r="R179" s="223">
        <f>SUM(R180:R197)</f>
        <v>61.186856599999999</v>
      </c>
      <c r="S179" s="222"/>
      <c r="T179" s="224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SUM(BK180:BK197)</f>
        <v>0</v>
      </c>
    </row>
    <row r="180" s="2" customFormat="1" ht="33" customHeight="1">
      <c r="A180" s="40"/>
      <c r="B180" s="41"/>
      <c r="C180" s="230" t="s">
        <v>390</v>
      </c>
      <c r="D180" s="230" t="s">
        <v>204</v>
      </c>
      <c r="E180" s="231" t="s">
        <v>6524</v>
      </c>
      <c r="F180" s="232" t="s">
        <v>6525</v>
      </c>
      <c r="G180" s="233" t="s">
        <v>844</v>
      </c>
      <c r="H180" s="234">
        <v>120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0.15539952000000001</v>
      </c>
      <c r="R180" s="239">
        <f>Q180*H180</f>
        <v>18.647942400000002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6526</v>
      </c>
    </row>
    <row r="181" s="2" customFormat="1" ht="16.5" customHeight="1">
      <c r="A181" s="40"/>
      <c r="B181" s="41"/>
      <c r="C181" s="287" t="s">
        <v>395</v>
      </c>
      <c r="D181" s="287" t="s">
        <v>534</v>
      </c>
      <c r="E181" s="288" t="s">
        <v>6527</v>
      </c>
      <c r="F181" s="289" t="s">
        <v>6528</v>
      </c>
      <c r="G181" s="290" t="s">
        <v>844</v>
      </c>
      <c r="H181" s="291">
        <v>122.40000000000001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0.080000000000000002</v>
      </c>
      <c r="R181" s="239">
        <f>Q181*H181</f>
        <v>9.7919999999999998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6529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6508</v>
      </c>
      <c r="G182" s="255"/>
      <c r="H182" s="258">
        <v>122.40000000000001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24.15" customHeight="1">
      <c r="A183" s="40"/>
      <c r="B183" s="41"/>
      <c r="C183" s="230" t="s">
        <v>399</v>
      </c>
      <c r="D183" s="230" t="s">
        <v>204</v>
      </c>
      <c r="E183" s="231" t="s">
        <v>6530</v>
      </c>
      <c r="F183" s="232" t="s">
        <v>6531</v>
      </c>
      <c r="G183" s="233" t="s">
        <v>844</v>
      </c>
      <c r="H183" s="234">
        <v>40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0.120948</v>
      </c>
      <c r="R183" s="239">
        <f>Q183*H183</f>
        <v>4.8379200000000004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6532</v>
      </c>
    </row>
    <row r="184" s="2" customFormat="1" ht="21.75" customHeight="1">
      <c r="A184" s="40"/>
      <c r="B184" s="41"/>
      <c r="C184" s="287" t="s">
        <v>405</v>
      </c>
      <c r="D184" s="287" t="s">
        <v>534</v>
      </c>
      <c r="E184" s="288" t="s">
        <v>6533</v>
      </c>
      <c r="F184" s="289" t="s">
        <v>6534</v>
      </c>
      <c r="G184" s="290" t="s">
        <v>844</v>
      </c>
      <c r="H184" s="291">
        <v>42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0.057000000000000002</v>
      </c>
      <c r="R184" s="239">
        <f>Q184*H184</f>
        <v>2.3940000000000001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6535</v>
      </c>
    </row>
    <row r="185" s="2" customFormat="1">
      <c r="A185" s="40"/>
      <c r="B185" s="41"/>
      <c r="C185" s="42"/>
      <c r="D185" s="245" t="s">
        <v>586</v>
      </c>
      <c r="E185" s="42"/>
      <c r="F185" s="297" t="s">
        <v>6536</v>
      </c>
      <c r="G185" s="42"/>
      <c r="H185" s="42"/>
      <c r="I185" s="298"/>
      <c r="J185" s="42"/>
      <c r="K185" s="42"/>
      <c r="L185" s="46"/>
      <c r="M185" s="299"/>
      <c r="N185" s="300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586</v>
      </c>
      <c r="AU185" s="19" t="s">
        <v>82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6537</v>
      </c>
      <c r="G186" s="255"/>
      <c r="H186" s="258">
        <v>42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80</v>
      </c>
      <c r="AY186" s="264" t="s">
        <v>202</v>
      </c>
    </row>
    <row r="187" s="2" customFormat="1" ht="24.15" customHeight="1">
      <c r="A187" s="40"/>
      <c r="B187" s="41"/>
      <c r="C187" s="230" t="s">
        <v>417</v>
      </c>
      <c r="D187" s="230" t="s">
        <v>204</v>
      </c>
      <c r="E187" s="231" t="s">
        <v>6530</v>
      </c>
      <c r="F187" s="232" t="s">
        <v>6531</v>
      </c>
      <c r="G187" s="233" t="s">
        <v>844</v>
      </c>
      <c r="H187" s="234">
        <v>100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0.120948</v>
      </c>
      <c r="R187" s="239">
        <f>Q187*H187</f>
        <v>12.094799999999999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6538</v>
      </c>
    </row>
    <row r="188" s="2" customFormat="1" ht="16.5" customHeight="1">
      <c r="A188" s="40"/>
      <c r="B188" s="41"/>
      <c r="C188" s="287" t="s">
        <v>426</v>
      </c>
      <c r="D188" s="287" t="s">
        <v>534</v>
      </c>
      <c r="E188" s="288" t="s">
        <v>6539</v>
      </c>
      <c r="F188" s="289" t="s">
        <v>6540</v>
      </c>
      <c r="G188" s="290" t="s">
        <v>844</v>
      </c>
      <c r="H188" s="291">
        <v>102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0.045999999999999999</v>
      </c>
      <c r="R188" s="239">
        <f>Q188*H188</f>
        <v>4.6920000000000002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6541</v>
      </c>
    </row>
    <row r="189" s="14" customFormat="1">
      <c r="A189" s="14"/>
      <c r="B189" s="254"/>
      <c r="C189" s="255"/>
      <c r="D189" s="245" t="s">
        <v>211</v>
      </c>
      <c r="E189" s="256" t="s">
        <v>1</v>
      </c>
      <c r="F189" s="257" t="s">
        <v>6542</v>
      </c>
      <c r="G189" s="255"/>
      <c r="H189" s="258">
        <v>102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211</v>
      </c>
      <c r="AU189" s="264" t="s">
        <v>82</v>
      </c>
      <c r="AV189" s="14" t="s">
        <v>82</v>
      </c>
      <c r="AW189" s="14" t="s">
        <v>30</v>
      </c>
      <c r="AX189" s="14" t="s">
        <v>80</v>
      </c>
      <c r="AY189" s="264" t="s">
        <v>202</v>
      </c>
    </row>
    <row r="190" s="2" customFormat="1" ht="33" customHeight="1">
      <c r="A190" s="40"/>
      <c r="B190" s="41"/>
      <c r="C190" s="230" t="s">
        <v>442</v>
      </c>
      <c r="D190" s="230" t="s">
        <v>204</v>
      </c>
      <c r="E190" s="231" t="s">
        <v>5843</v>
      </c>
      <c r="F190" s="232" t="s">
        <v>5844</v>
      </c>
      <c r="G190" s="233" t="s">
        <v>844</v>
      </c>
      <c r="H190" s="234">
        <v>40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0.12949959999999999</v>
      </c>
      <c r="R190" s="239">
        <f>Q190*H190</f>
        <v>5.1799839999999993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6543</v>
      </c>
    </row>
    <row r="191" s="2" customFormat="1" ht="16.5" customHeight="1">
      <c r="A191" s="40"/>
      <c r="B191" s="41"/>
      <c r="C191" s="287" t="s">
        <v>448</v>
      </c>
      <c r="D191" s="287" t="s">
        <v>534</v>
      </c>
      <c r="E191" s="288" t="s">
        <v>5448</v>
      </c>
      <c r="F191" s="289" t="s">
        <v>5449</v>
      </c>
      <c r="G191" s="290" t="s">
        <v>844</v>
      </c>
      <c r="H191" s="291">
        <v>40.799999999999997</v>
      </c>
      <c r="I191" s="292"/>
      <c r="J191" s="293">
        <f>ROUND(I191*H191,2)</f>
        <v>0</v>
      </c>
      <c r="K191" s="289" t="s">
        <v>208</v>
      </c>
      <c r="L191" s="294"/>
      <c r="M191" s="295" t="s">
        <v>1</v>
      </c>
      <c r="N191" s="296" t="s">
        <v>38</v>
      </c>
      <c r="O191" s="93"/>
      <c r="P191" s="239">
        <f>O191*H191</f>
        <v>0</v>
      </c>
      <c r="Q191" s="239">
        <v>0.028000000000000001</v>
      </c>
      <c r="R191" s="239">
        <f>Q191*H191</f>
        <v>1.1423999999999999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270</v>
      </c>
      <c r="AT191" s="241" t="s">
        <v>534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6544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6545</v>
      </c>
      <c r="G192" s="255"/>
      <c r="H192" s="258">
        <v>40.799999999999997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80</v>
      </c>
      <c r="AY192" s="264" t="s">
        <v>202</v>
      </c>
    </row>
    <row r="193" s="2" customFormat="1" ht="33" customHeight="1">
      <c r="A193" s="40"/>
      <c r="B193" s="41"/>
      <c r="C193" s="230" t="s">
        <v>453</v>
      </c>
      <c r="D193" s="230" t="s">
        <v>204</v>
      </c>
      <c r="E193" s="231" t="s">
        <v>6546</v>
      </c>
      <c r="F193" s="232" t="s">
        <v>6547</v>
      </c>
      <c r="G193" s="233" t="s">
        <v>844</v>
      </c>
      <c r="H193" s="234">
        <v>60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7.5900000000000002E-06</v>
      </c>
      <c r="R193" s="239">
        <f>Q193*H193</f>
        <v>0.00045540000000000001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6548</v>
      </c>
    </row>
    <row r="194" s="2" customFormat="1" ht="24.15" customHeight="1">
      <c r="A194" s="40"/>
      <c r="B194" s="41"/>
      <c r="C194" s="230" t="s">
        <v>457</v>
      </c>
      <c r="D194" s="230" t="s">
        <v>204</v>
      </c>
      <c r="E194" s="231" t="s">
        <v>6549</v>
      </c>
      <c r="F194" s="232" t="s">
        <v>6550</v>
      </c>
      <c r="G194" s="233" t="s">
        <v>844</v>
      </c>
      <c r="H194" s="234">
        <v>4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0.29220869999999999</v>
      </c>
      <c r="R194" s="239">
        <f>Q194*H194</f>
        <v>1.1688348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6551</v>
      </c>
    </row>
    <row r="195" s="2" customFormat="1" ht="16.5" customHeight="1">
      <c r="A195" s="40"/>
      <c r="B195" s="41"/>
      <c r="C195" s="287" t="s">
        <v>463</v>
      </c>
      <c r="D195" s="287" t="s">
        <v>534</v>
      </c>
      <c r="E195" s="288" t="s">
        <v>6552</v>
      </c>
      <c r="F195" s="289" t="s">
        <v>6553</v>
      </c>
      <c r="G195" s="290" t="s">
        <v>844</v>
      </c>
      <c r="H195" s="291">
        <v>4</v>
      </c>
      <c r="I195" s="292"/>
      <c r="J195" s="293">
        <f>ROUND(I195*H195,2)</f>
        <v>0</v>
      </c>
      <c r="K195" s="289" t="s">
        <v>1</v>
      </c>
      <c r="L195" s="294"/>
      <c r="M195" s="295" t="s">
        <v>1</v>
      </c>
      <c r="N195" s="296" t="s">
        <v>38</v>
      </c>
      <c r="O195" s="93"/>
      <c r="P195" s="239">
        <f>O195*H195</f>
        <v>0</v>
      </c>
      <c r="Q195" s="239">
        <v>0.30295</v>
      </c>
      <c r="R195" s="239">
        <f>Q195*H195</f>
        <v>1.2118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270</v>
      </c>
      <c r="AT195" s="241" t="s">
        <v>534</v>
      </c>
      <c r="AU195" s="241" t="s">
        <v>82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6554</v>
      </c>
    </row>
    <row r="196" s="2" customFormat="1" ht="16.5" customHeight="1">
      <c r="A196" s="40"/>
      <c r="B196" s="41"/>
      <c r="C196" s="287" t="s">
        <v>469</v>
      </c>
      <c r="D196" s="287" t="s">
        <v>534</v>
      </c>
      <c r="E196" s="288" t="s">
        <v>6555</v>
      </c>
      <c r="F196" s="289" t="s">
        <v>6556</v>
      </c>
      <c r="G196" s="290" t="s">
        <v>844</v>
      </c>
      <c r="H196" s="291">
        <v>4</v>
      </c>
      <c r="I196" s="292"/>
      <c r="J196" s="293">
        <f>ROUND(I196*H196,2)</f>
        <v>0</v>
      </c>
      <c r="K196" s="289" t="s">
        <v>1</v>
      </c>
      <c r="L196" s="294"/>
      <c r="M196" s="295" t="s">
        <v>1</v>
      </c>
      <c r="N196" s="296" t="s">
        <v>38</v>
      </c>
      <c r="O196" s="93"/>
      <c r="P196" s="239">
        <f>O196*H196</f>
        <v>0</v>
      </c>
      <c r="Q196" s="239">
        <v>0.0061799999999999997</v>
      </c>
      <c r="R196" s="239">
        <f>Q196*H196</f>
        <v>0.024719999999999999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270</v>
      </c>
      <c r="AT196" s="241" t="s">
        <v>534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6557</v>
      </c>
    </row>
    <row r="197" s="2" customFormat="1" ht="21.75" customHeight="1">
      <c r="A197" s="40"/>
      <c r="B197" s="41"/>
      <c r="C197" s="230" t="s">
        <v>475</v>
      </c>
      <c r="D197" s="230" t="s">
        <v>204</v>
      </c>
      <c r="E197" s="231" t="s">
        <v>6558</v>
      </c>
      <c r="F197" s="232" t="s">
        <v>6559</v>
      </c>
      <c r="G197" s="233" t="s">
        <v>844</v>
      </c>
      <c r="H197" s="234">
        <v>90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209</v>
      </c>
      <c r="AT197" s="241" t="s">
        <v>204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6560</v>
      </c>
    </row>
    <row r="198" s="12" customFormat="1" ht="22.8" customHeight="1">
      <c r="A198" s="12"/>
      <c r="B198" s="214"/>
      <c r="C198" s="215"/>
      <c r="D198" s="216" t="s">
        <v>72</v>
      </c>
      <c r="E198" s="228" t="s">
        <v>1413</v>
      </c>
      <c r="F198" s="228" t="s">
        <v>1414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SUM(P199:P229)</f>
        <v>0</v>
      </c>
      <c r="Q198" s="222"/>
      <c r="R198" s="223">
        <f>SUM(R199:R229)</f>
        <v>0</v>
      </c>
      <c r="S198" s="222"/>
      <c r="T198" s="224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80</v>
      </c>
      <c r="AT198" s="226" t="s">
        <v>72</v>
      </c>
      <c r="AU198" s="226" t="s">
        <v>80</v>
      </c>
      <c r="AY198" s="225" t="s">
        <v>202</v>
      </c>
      <c r="BK198" s="227">
        <f>SUM(BK199:BK229)</f>
        <v>0</v>
      </c>
    </row>
    <row r="199" s="2" customFormat="1" ht="24.15" customHeight="1">
      <c r="A199" s="40"/>
      <c r="B199" s="41"/>
      <c r="C199" s="230" t="s">
        <v>480</v>
      </c>
      <c r="D199" s="306" t="s">
        <v>204</v>
      </c>
      <c r="E199" s="231" t="s">
        <v>6561</v>
      </c>
      <c r="F199" s="232" t="s">
        <v>6562</v>
      </c>
      <c r="G199" s="233" t="s">
        <v>297</v>
      </c>
      <c r="H199" s="234">
        <v>50.700000000000003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209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209</v>
      </c>
      <c r="BM199" s="241" t="s">
        <v>6563</v>
      </c>
    </row>
    <row r="200" s="13" customFormat="1">
      <c r="A200" s="13"/>
      <c r="B200" s="243"/>
      <c r="C200" s="244"/>
      <c r="D200" s="245" t="s">
        <v>211</v>
      </c>
      <c r="E200" s="246" t="s">
        <v>1</v>
      </c>
      <c r="F200" s="247" t="s">
        <v>6564</v>
      </c>
      <c r="G200" s="244"/>
      <c r="H200" s="246" t="s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211</v>
      </c>
      <c r="AU200" s="253" t="s">
        <v>82</v>
      </c>
      <c r="AV200" s="13" t="s">
        <v>80</v>
      </c>
      <c r="AW200" s="13" t="s">
        <v>30</v>
      </c>
      <c r="AX200" s="13" t="s">
        <v>73</v>
      </c>
      <c r="AY200" s="253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6565</v>
      </c>
      <c r="G201" s="255"/>
      <c r="H201" s="258">
        <v>24.600000000000001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73</v>
      </c>
      <c r="AY201" s="264" t="s">
        <v>202</v>
      </c>
    </row>
    <row r="202" s="13" customFormat="1">
      <c r="A202" s="13"/>
      <c r="B202" s="243"/>
      <c r="C202" s="244"/>
      <c r="D202" s="245" t="s">
        <v>211</v>
      </c>
      <c r="E202" s="246" t="s">
        <v>1</v>
      </c>
      <c r="F202" s="247" t="s">
        <v>6566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211</v>
      </c>
      <c r="AU202" s="253" t="s">
        <v>82</v>
      </c>
      <c r="AV202" s="13" t="s">
        <v>80</v>
      </c>
      <c r="AW202" s="13" t="s">
        <v>30</v>
      </c>
      <c r="AX202" s="13" t="s">
        <v>73</v>
      </c>
      <c r="AY202" s="253" t="s">
        <v>202</v>
      </c>
    </row>
    <row r="203" s="14" customFormat="1">
      <c r="A203" s="14"/>
      <c r="B203" s="254"/>
      <c r="C203" s="255"/>
      <c r="D203" s="245" t="s">
        <v>211</v>
      </c>
      <c r="E203" s="256" t="s">
        <v>1</v>
      </c>
      <c r="F203" s="257" t="s">
        <v>6567</v>
      </c>
      <c r="G203" s="255"/>
      <c r="H203" s="258">
        <v>26.100000000000001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211</v>
      </c>
      <c r="AU203" s="264" t="s">
        <v>82</v>
      </c>
      <c r="AV203" s="14" t="s">
        <v>82</v>
      </c>
      <c r="AW203" s="14" t="s">
        <v>30</v>
      </c>
      <c r="AX203" s="14" t="s">
        <v>73</v>
      </c>
      <c r="AY203" s="264" t="s">
        <v>202</v>
      </c>
    </row>
    <row r="204" s="15" customFormat="1">
      <c r="A204" s="15"/>
      <c r="B204" s="265"/>
      <c r="C204" s="266"/>
      <c r="D204" s="245" t="s">
        <v>211</v>
      </c>
      <c r="E204" s="267" t="s">
        <v>1</v>
      </c>
      <c r="F204" s="268" t="s">
        <v>222</v>
      </c>
      <c r="G204" s="266"/>
      <c r="H204" s="269">
        <v>50.700000000000003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211</v>
      </c>
      <c r="AU204" s="275" t="s">
        <v>82</v>
      </c>
      <c r="AV204" s="15" t="s">
        <v>209</v>
      </c>
      <c r="AW204" s="15" t="s">
        <v>30</v>
      </c>
      <c r="AX204" s="15" t="s">
        <v>80</v>
      </c>
      <c r="AY204" s="275" t="s">
        <v>202</v>
      </c>
    </row>
    <row r="205" s="2" customFormat="1" ht="21.75" customHeight="1">
      <c r="A205" s="40"/>
      <c r="B205" s="41"/>
      <c r="C205" s="230" t="s">
        <v>486</v>
      </c>
      <c r="D205" s="230" t="s">
        <v>204</v>
      </c>
      <c r="E205" s="231" t="s">
        <v>6568</v>
      </c>
      <c r="F205" s="232" t="s">
        <v>6569</v>
      </c>
      <c r="G205" s="233" t="s">
        <v>297</v>
      </c>
      <c r="H205" s="234">
        <v>1229.8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209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209</v>
      </c>
      <c r="BM205" s="241" t="s">
        <v>6570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6571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6572</v>
      </c>
      <c r="G207" s="255"/>
      <c r="H207" s="258">
        <v>1229.8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2" customFormat="1" ht="24.15" customHeight="1">
      <c r="A208" s="40"/>
      <c r="B208" s="41"/>
      <c r="C208" s="230" t="s">
        <v>491</v>
      </c>
      <c r="D208" s="230" t="s">
        <v>204</v>
      </c>
      <c r="E208" s="231" t="s">
        <v>6573</v>
      </c>
      <c r="F208" s="232" t="s">
        <v>6574</v>
      </c>
      <c r="G208" s="233" t="s">
        <v>297</v>
      </c>
      <c r="H208" s="234">
        <v>20906.599999999999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6575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6576</v>
      </c>
      <c r="G209" s="255"/>
      <c r="H209" s="258">
        <v>20906.599999999999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82</v>
      </c>
      <c r="AV209" s="14" t="s">
        <v>82</v>
      </c>
      <c r="AW209" s="14" t="s">
        <v>30</v>
      </c>
      <c r="AX209" s="14" t="s">
        <v>80</v>
      </c>
      <c r="AY209" s="264" t="s">
        <v>202</v>
      </c>
    </row>
    <row r="210" s="2" customFormat="1" ht="21.75" customHeight="1">
      <c r="A210" s="40"/>
      <c r="B210" s="41"/>
      <c r="C210" s="230" t="s">
        <v>496</v>
      </c>
      <c r="D210" s="230" t="s">
        <v>204</v>
      </c>
      <c r="E210" s="231" t="s">
        <v>6577</v>
      </c>
      <c r="F210" s="232" t="s">
        <v>6578</v>
      </c>
      <c r="G210" s="233" t="s">
        <v>297</v>
      </c>
      <c r="H210" s="234">
        <v>50.700000000000003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6579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6564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4" customFormat="1">
      <c r="A212" s="14"/>
      <c r="B212" s="254"/>
      <c r="C212" s="255"/>
      <c r="D212" s="245" t="s">
        <v>211</v>
      </c>
      <c r="E212" s="256" t="s">
        <v>1</v>
      </c>
      <c r="F212" s="257" t="s">
        <v>6565</v>
      </c>
      <c r="G212" s="255"/>
      <c r="H212" s="258">
        <v>24.600000000000001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211</v>
      </c>
      <c r="AU212" s="264" t="s">
        <v>82</v>
      </c>
      <c r="AV212" s="14" t="s">
        <v>82</v>
      </c>
      <c r="AW212" s="14" t="s">
        <v>30</v>
      </c>
      <c r="AX212" s="14" t="s">
        <v>73</v>
      </c>
      <c r="AY212" s="264" t="s">
        <v>202</v>
      </c>
    </row>
    <row r="213" s="13" customFormat="1">
      <c r="A213" s="13"/>
      <c r="B213" s="243"/>
      <c r="C213" s="244"/>
      <c r="D213" s="245" t="s">
        <v>211</v>
      </c>
      <c r="E213" s="246" t="s">
        <v>1</v>
      </c>
      <c r="F213" s="247" t="s">
        <v>6566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211</v>
      </c>
      <c r="AU213" s="253" t="s">
        <v>82</v>
      </c>
      <c r="AV213" s="13" t="s">
        <v>80</v>
      </c>
      <c r="AW213" s="13" t="s">
        <v>30</v>
      </c>
      <c r="AX213" s="13" t="s">
        <v>73</v>
      </c>
      <c r="AY213" s="253" t="s">
        <v>202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6567</v>
      </c>
      <c r="G214" s="255"/>
      <c r="H214" s="258">
        <v>26.100000000000001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73</v>
      </c>
      <c r="AY214" s="264" t="s">
        <v>202</v>
      </c>
    </row>
    <row r="215" s="15" customFormat="1">
      <c r="A215" s="15"/>
      <c r="B215" s="265"/>
      <c r="C215" s="266"/>
      <c r="D215" s="245" t="s">
        <v>211</v>
      </c>
      <c r="E215" s="267" t="s">
        <v>1</v>
      </c>
      <c r="F215" s="268" t="s">
        <v>222</v>
      </c>
      <c r="G215" s="266"/>
      <c r="H215" s="269">
        <v>50.700000000000003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211</v>
      </c>
      <c r="AU215" s="275" t="s">
        <v>82</v>
      </c>
      <c r="AV215" s="15" t="s">
        <v>209</v>
      </c>
      <c r="AW215" s="15" t="s">
        <v>30</v>
      </c>
      <c r="AX215" s="15" t="s">
        <v>80</v>
      </c>
      <c r="AY215" s="275" t="s">
        <v>202</v>
      </c>
    </row>
    <row r="216" s="2" customFormat="1" ht="24.15" customHeight="1">
      <c r="A216" s="40"/>
      <c r="B216" s="41"/>
      <c r="C216" s="230" t="s">
        <v>501</v>
      </c>
      <c r="D216" s="230" t="s">
        <v>204</v>
      </c>
      <c r="E216" s="231" t="s">
        <v>6580</v>
      </c>
      <c r="F216" s="232" t="s">
        <v>6581</v>
      </c>
      <c r="G216" s="233" t="s">
        <v>297</v>
      </c>
      <c r="H216" s="234">
        <v>418.19999999999999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82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6582</v>
      </c>
    </row>
    <row r="217" s="13" customFormat="1">
      <c r="A217" s="13"/>
      <c r="B217" s="243"/>
      <c r="C217" s="244"/>
      <c r="D217" s="245" t="s">
        <v>211</v>
      </c>
      <c r="E217" s="246" t="s">
        <v>1</v>
      </c>
      <c r="F217" s="247" t="s">
        <v>6564</v>
      </c>
      <c r="G217" s="244"/>
      <c r="H217" s="246" t="s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211</v>
      </c>
      <c r="AU217" s="253" t="s">
        <v>82</v>
      </c>
      <c r="AV217" s="13" t="s">
        <v>80</v>
      </c>
      <c r="AW217" s="13" t="s">
        <v>30</v>
      </c>
      <c r="AX217" s="13" t="s">
        <v>73</v>
      </c>
      <c r="AY217" s="253" t="s">
        <v>202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6583</v>
      </c>
      <c r="G218" s="255"/>
      <c r="H218" s="258">
        <v>418.19999999999999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37.8" customHeight="1">
      <c r="A219" s="40"/>
      <c r="B219" s="41"/>
      <c r="C219" s="230" t="s">
        <v>506</v>
      </c>
      <c r="D219" s="306" t="s">
        <v>204</v>
      </c>
      <c r="E219" s="231" t="s">
        <v>6584</v>
      </c>
      <c r="F219" s="232" t="s">
        <v>6585</v>
      </c>
      <c r="G219" s="233" t="s">
        <v>297</v>
      </c>
      <c r="H219" s="234">
        <v>383.5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209</v>
      </c>
      <c r="AT219" s="241" t="s">
        <v>204</v>
      </c>
      <c r="AU219" s="241" t="s">
        <v>82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209</v>
      </c>
      <c r="BM219" s="241" t="s">
        <v>6586</v>
      </c>
    </row>
    <row r="220" s="13" customFormat="1">
      <c r="A220" s="13"/>
      <c r="B220" s="243"/>
      <c r="C220" s="244"/>
      <c r="D220" s="245" t="s">
        <v>211</v>
      </c>
      <c r="E220" s="246" t="s">
        <v>1</v>
      </c>
      <c r="F220" s="247" t="s">
        <v>6587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211</v>
      </c>
      <c r="AU220" s="253" t="s">
        <v>82</v>
      </c>
      <c r="AV220" s="13" t="s">
        <v>80</v>
      </c>
      <c r="AW220" s="13" t="s">
        <v>30</v>
      </c>
      <c r="AX220" s="13" t="s">
        <v>73</v>
      </c>
      <c r="AY220" s="253" t="s">
        <v>202</v>
      </c>
    </row>
    <row r="221" s="14" customFormat="1">
      <c r="A221" s="14"/>
      <c r="B221" s="254"/>
      <c r="C221" s="255"/>
      <c r="D221" s="245" t="s">
        <v>211</v>
      </c>
      <c r="E221" s="256" t="s">
        <v>1</v>
      </c>
      <c r="F221" s="257" t="s">
        <v>6588</v>
      </c>
      <c r="G221" s="255"/>
      <c r="H221" s="258">
        <v>332.80000000000001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211</v>
      </c>
      <c r="AU221" s="264" t="s">
        <v>82</v>
      </c>
      <c r="AV221" s="14" t="s">
        <v>82</v>
      </c>
      <c r="AW221" s="14" t="s">
        <v>30</v>
      </c>
      <c r="AX221" s="14" t="s">
        <v>73</v>
      </c>
      <c r="AY221" s="264" t="s">
        <v>202</v>
      </c>
    </row>
    <row r="222" s="13" customFormat="1">
      <c r="A222" s="13"/>
      <c r="B222" s="243"/>
      <c r="C222" s="244"/>
      <c r="D222" s="245" t="s">
        <v>211</v>
      </c>
      <c r="E222" s="246" t="s">
        <v>1</v>
      </c>
      <c r="F222" s="247" t="s">
        <v>6564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211</v>
      </c>
      <c r="AU222" s="253" t="s">
        <v>82</v>
      </c>
      <c r="AV222" s="13" t="s">
        <v>80</v>
      </c>
      <c r="AW222" s="13" t="s">
        <v>30</v>
      </c>
      <c r="AX222" s="13" t="s">
        <v>73</v>
      </c>
      <c r="AY222" s="253" t="s">
        <v>202</v>
      </c>
    </row>
    <row r="223" s="14" customFormat="1">
      <c r="A223" s="14"/>
      <c r="B223" s="254"/>
      <c r="C223" s="255"/>
      <c r="D223" s="245" t="s">
        <v>211</v>
      </c>
      <c r="E223" s="256" t="s">
        <v>1</v>
      </c>
      <c r="F223" s="257" t="s">
        <v>6565</v>
      </c>
      <c r="G223" s="255"/>
      <c r="H223" s="258">
        <v>24.600000000000001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211</v>
      </c>
      <c r="AU223" s="264" t="s">
        <v>82</v>
      </c>
      <c r="AV223" s="14" t="s">
        <v>82</v>
      </c>
      <c r="AW223" s="14" t="s">
        <v>30</v>
      </c>
      <c r="AX223" s="14" t="s">
        <v>73</v>
      </c>
      <c r="AY223" s="264" t="s">
        <v>202</v>
      </c>
    </row>
    <row r="224" s="13" customFormat="1">
      <c r="A224" s="13"/>
      <c r="B224" s="243"/>
      <c r="C224" s="244"/>
      <c r="D224" s="245" t="s">
        <v>211</v>
      </c>
      <c r="E224" s="246" t="s">
        <v>1</v>
      </c>
      <c r="F224" s="247" t="s">
        <v>6566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211</v>
      </c>
      <c r="AU224" s="253" t="s">
        <v>82</v>
      </c>
      <c r="AV224" s="13" t="s">
        <v>80</v>
      </c>
      <c r="AW224" s="13" t="s">
        <v>30</v>
      </c>
      <c r="AX224" s="13" t="s">
        <v>73</v>
      </c>
      <c r="AY224" s="253" t="s">
        <v>202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6567</v>
      </c>
      <c r="G225" s="255"/>
      <c r="H225" s="258">
        <v>26.100000000000001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73</v>
      </c>
      <c r="AY225" s="264" t="s">
        <v>202</v>
      </c>
    </row>
    <row r="226" s="15" customFormat="1">
      <c r="A226" s="15"/>
      <c r="B226" s="265"/>
      <c r="C226" s="266"/>
      <c r="D226" s="245" t="s">
        <v>211</v>
      </c>
      <c r="E226" s="267" t="s">
        <v>1</v>
      </c>
      <c r="F226" s="268" t="s">
        <v>222</v>
      </c>
      <c r="G226" s="266"/>
      <c r="H226" s="269">
        <v>383.50000000000006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211</v>
      </c>
      <c r="AU226" s="275" t="s">
        <v>82</v>
      </c>
      <c r="AV226" s="15" t="s">
        <v>209</v>
      </c>
      <c r="AW226" s="15" t="s">
        <v>30</v>
      </c>
      <c r="AX226" s="15" t="s">
        <v>80</v>
      </c>
      <c r="AY226" s="275" t="s">
        <v>202</v>
      </c>
    </row>
    <row r="227" s="2" customFormat="1" ht="44.25" customHeight="1">
      <c r="A227" s="40"/>
      <c r="B227" s="41"/>
      <c r="C227" s="230" t="s">
        <v>515</v>
      </c>
      <c r="D227" s="306" t="s">
        <v>204</v>
      </c>
      <c r="E227" s="231" t="s">
        <v>6589</v>
      </c>
      <c r="F227" s="232" t="s">
        <v>6590</v>
      </c>
      <c r="G227" s="233" t="s">
        <v>297</v>
      </c>
      <c r="H227" s="234">
        <v>897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209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209</v>
      </c>
      <c r="BM227" s="241" t="s">
        <v>6591</v>
      </c>
    </row>
    <row r="228" s="13" customFormat="1">
      <c r="A228" s="13"/>
      <c r="B228" s="243"/>
      <c r="C228" s="244"/>
      <c r="D228" s="245" t="s">
        <v>211</v>
      </c>
      <c r="E228" s="246" t="s">
        <v>1</v>
      </c>
      <c r="F228" s="247" t="s">
        <v>6592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211</v>
      </c>
      <c r="AU228" s="253" t="s">
        <v>82</v>
      </c>
      <c r="AV228" s="13" t="s">
        <v>80</v>
      </c>
      <c r="AW228" s="13" t="s">
        <v>30</v>
      </c>
      <c r="AX228" s="13" t="s">
        <v>73</v>
      </c>
      <c r="AY228" s="253" t="s">
        <v>202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6593</v>
      </c>
      <c r="G229" s="255"/>
      <c r="H229" s="258">
        <v>897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12" customFormat="1" ht="22.8" customHeight="1">
      <c r="A230" s="12"/>
      <c r="B230" s="214"/>
      <c r="C230" s="215"/>
      <c r="D230" s="216" t="s">
        <v>72</v>
      </c>
      <c r="E230" s="228" t="s">
        <v>1479</v>
      </c>
      <c r="F230" s="228" t="s">
        <v>1480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80</v>
      </c>
      <c r="AT230" s="226" t="s">
        <v>72</v>
      </c>
      <c r="AU230" s="226" t="s">
        <v>80</v>
      </c>
      <c r="AY230" s="225" t="s">
        <v>202</v>
      </c>
      <c r="BK230" s="227">
        <f>SUM(BK231:BK233)</f>
        <v>0</v>
      </c>
    </row>
    <row r="231" s="2" customFormat="1" ht="24.15" customHeight="1">
      <c r="A231" s="40"/>
      <c r="B231" s="41"/>
      <c r="C231" s="230" t="s">
        <v>525</v>
      </c>
      <c r="D231" s="230" t="s">
        <v>204</v>
      </c>
      <c r="E231" s="231" t="s">
        <v>5456</v>
      </c>
      <c r="F231" s="232" t="s">
        <v>5457</v>
      </c>
      <c r="G231" s="233" t="s">
        <v>297</v>
      </c>
      <c r="H231" s="234">
        <v>148.012</v>
      </c>
      <c r="I231" s="235"/>
      <c r="J231" s="236">
        <f>ROUND(I231*H231,2)</f>
        <v>0</v>
      </c>
      <c r="K231" s="232" t="s">
        <v>208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209</v>
      </c>
      <c r="AT231" s="241" t="s">
        <v>204</v>
      </c>
      <c r="AU231" s="241" t="s">
        <v>82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209</v>
      </c>
      <c r="BM231" s="241" t="s">
        <v>6594</v>
      </c>
    </row>
    <row r="232" s="2" customFormat="1" ht="33" customHeight="1">
      <c r="A232" s="40"/>
      <c r="B232" s="41"/>
      <c r="C232" s="230" t="s">
        <v>529</v>
      </c>
      <c r="D232" s="230" t="s">
        <v>204</v>
      </c>
      <c r="E232" s="231" t="s">
        <v>6595</v>
      </c>
      <c r="F232" s="232" t="s">
        <v>6596</v>
      </c>
      <c r="G232" s="233" t="s">
        <v>297</v>
      </c>
      <c r="H232" s="234">
        <v>392.48700000000002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6597</v>
      </c>
    </row>
    <row r="233" s="14" customFormat="1">
      <c r="A233" s="14"/>
      <c r="B233" s="254"/>
      <c r="C233" s="255"/>
      <c r="D233" s="245" t="s">
        <v>211</v>
      </c>
      <c r="E233" s="256" t="s">
        <v>1</v>
      </c>
      <c r="F233" s="257" t="s">
        <v>6598</v>
      </c>
      <c r="G233" s="255"/>
      <c r="H233" s="258">
        <v>392.48700000000002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211</v>
      </c>
      <c r="AU233" s="264" t="s">
        <v>82</v>
      </c>
      <c r="AV233" s="14" t="s">
        <v>82</v>
      </c>
      <c r="AW233" s="14" t="s">
        <v>30</v>
      </c>
      <c r="AX233" s="14" t="s">
        <v>80</v>
      </c>
      <c r="AY233" s="264" t="s">
        <v>202</v>
      </c>
    </row>
    <row r="234" s="12" customFormat="1" ht="25.92" customHeight="1">
      <c r="A234" s="12"/>
      <c r="B234" s="214"/>
      <c r="C234" s="215"/>
      <c r="D234" s="216" t="s">
        <v>72</v>
      </c>
      <c r="E234" s="217" t="s">
        <v>1485</v>
      </c>
      <c r="F234" s="217" t="s">
        <v>1486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P235</f>
        <v>0</v>
      </c>
      <c r="Q234" s="222"/>
      <c r="R234" s="223">
        <f>R235</f>
        <v>0.023699999999999999</v>
      </c>
      <c r="S234" s="222"/>
      <c r="T234" s="224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82</v>
      </c>
      <c r="AT234" s="226" t="s">
        <v>72</v>
      </c>
      <c r="AU234" s="226" t="s">
        <v>73</v>
      </c>
      <c r="AY234" s="225" t="s">
        <v>202</v>
      </c>
      <c r="BK234" s="227">
        <f>BK235</f>
        <v>0</v>
      </c>
    </row>
    <row r="235" s="12" customFormat="1" ht="22.8" customHeight="1">
      <c r="A235" s="12"/>
      <c r="B235" s="214"/>
      <c r="C235" s="215"/>
      <c r="D235" s="216" t="s">
        <v>72</v>
      </c>
      <c r="E235" s="228" t="s">
        <v>1487</v>
      </c>
      <c r="F235" s="228" t="s">
        <v>1488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SUM(P236:P237)</f>
        <v>0</v>
      </c>
      <c r="Q235" s="222"/>
      <c r="R235" s="223">
        <f>SUM(R236:R237)</f>
        <v>0.023699999999999999</v>
      </c>
      <c r="S235" s="222"/>
      <c r="T235" s="224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72</v>
      </c>
      <c r="AU235" s="226" t="s">
        <v>80</v>
      </c>
      <c r="AY235" s="225" t="s">
        <v>202</v>
      </c>
      <c r="BK235" s="227">
        <f>SUM(BK236:BK237)</f>
        <v>0</v>
      </c>
    </row>
    <row r="236" s="2" customFormat="1" ht="24.15" customHeight="1">
      <c r="A236" s="40"/>
      <c r="B236" s="41"/>
      <c r="C236" s="230" t="s">
        <v>533</v>
      </c>
      <c r="D236" s="230" t="s">
        <v>204</v>
      </c>
      <c r="E236" s="231" t="s">
        <v>6599</v>
      </c>
      <c r="F236" s="232" t="s">
        <v>6600</v>
      </c>
      <c r="G236" s="233" t="s">
        <v>254</v>
      </c>
      <c r="H236" s="234">
        <v>60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0.00039500000000000001</v>
      </c>
      <c r="R236" s="239">
        <f>Q236*H236</f>
        <v>0.023699999999999999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6601</v>
      </c>
    </row>
    <row r="237" s="2" customFormat="1" ht="24.15" customHeight="1">
      <c r="A237" s="40"/>
      <c r="B237" s="41"/>
      <c r="C237" s="230" t="s">
        <v>541</v>
      </c>
      <c r="D237" s="306" t="s">
        <v>204</v>
      </c>
      <c r="E237" s="231" t="s">
        <v>6602</v>
      </c>
      <c r="F237" s="232" t="s">
        <v>6603</v>
      </c>
      <c r="G237" s="233" t="s">
        <v>297</v>
      </c>
      <c r="H237" s="234">
        <v>0.024</v>
      </c>
      <c r="I237" s="235"/>
      <c r="J237" s="236">
        <f>ROUND(I237*H237,2)</f>
        <v>0</v>
      </c>
      <c r="K237" s="232" t="s">
        <v>208</v>
      </c>
      <c r="L237" s="46"/>
      <c r="M237" s="307" t="s">
        <v>1</v>
      </c>
      <c r="N237" s="308" t="s">
        <v>38</v>
      </c>
      <c r="O237" s="304"/>
      <c r="P237" s="309">
        <f>O237*H237</f>
        <v>0</v>
      </c>
      <c r="Q237" s="309">
        <v>0</v>
      </c>
      <c r="R237" s="309">
        <f>Q237*H237</f>
        <v>0</v>
      </c>
      <c r="S237" s="309">
        <v>0</v>
      </c>
      <c r="T237" s="31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6604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qmllue96hNjgON87OP3GlFs/6zVmlKFKRAadiZ1b467Dxq5Do9vYm0wX1mWprzZrlgE0A/hraq/WG1gmCqF43w==" hashValue="PCJACKcPgqrv7ThlNrv6J8TnMZq8Gw/dSdgbRu61IDUw0wyHJ0Gcz136KPY59MnEAu7I6PLxv/1YLd33yZj0Ng==" algorithmName="SHA-512" password="CC35"/>
  <autoFilter ref="C133:K2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6605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2735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2736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2737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2738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2739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ROUND((SUM(BE134:BE248)),  2)</f>
        <v>0</v>
      </c>
      <c r="G35" s="40"/>
      <c r="H35" s="40"/>
      <c r="I35" s="167">
        <v>0.20999999999999999</v>
      </c>
      <c r="J35" s="166">
        <f>ROUND(((SUM(BE134:BE248))*I35),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ROUND((SUM(BF134:BF248)),  2)</f>
        <v>0</v>
      </c>
      <c r="G36" s="40"/>
      <c r="H36" s="40"/>
      <c r="I36" s="167">
        <v>0.14999999999999999</v>
      </c>
      <c r="J36" s="166">
        <f>ROUND(((SUM(BF134:BF248))*I36),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ROUND((SUM(BG134:BG248)),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ROUND((SUM(BH134:BH248)),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ROUND((SUM(BI134:BI248)),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Objekt skladu - Demolice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ul. Komenského 791, Kostelec nad Orlicí, 517 41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kraj, Pivovarské náměstí 1245</v>
      </c>
      <c r="G93" s="42"/>
      <c r="H93" s="42"/>
      <c r="I93" s="34" t="s">
        <v>29</v>
      </c>
      <c r="J93" s="38" t="str">
        <f>E23</f>
        <v xml:space="preserve">DIGITRONIC CZ  s.r.o., Šimkova 904, Hradec Králové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159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165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166</v>
      </c>
      <c r="E101" s="200"/>
      <c r="F101" s="200"/>
      <c r="G101" s="200"/>
      <c r="H101" s="200"/>
      <c r="I101" s="200"/>
      <c r="J101" s="201">
        <f>J179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168</v>
      </c>
      <c r="E102" s="195"/>
      <c r="F102" s="195"/>
      <c r="G102" s="195"/>
      <c r="H102" s="195"/>
      <c r="I102" s="195"/>
      <c r="J102" s="196">
        <f>J197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34"/>
      <c r="D103" s="199" t="s">
        <v>169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172</v>
      </c>
      <c r="E104" s="200"/>
      <c r="F104" s="200"/>
      <c r="G104" s="200"/>
      <c r="H104" s="200"/>
      <c r="I104" s="200"/>
      <c r="J104" s="201">
        <f>J201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J204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176</v>
      </c>
      <c r="E106" s="200"/>
      <c r="F106" s="200"/>
      <c r="G106" s="200"/>
      <c r="H106" s="200"/>
      <c r="I106" s="200"/>
      <c r="J106" s="201">
        <f>J220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178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179</v>
      </c>
      <c r="E108" s="200"/>
      <c r="F108" s="200"/>
      <c r="G108" s="200"/>
      <c r="H108" s="200"/>
      <c r="I108" s="200"/>
      <c r="J108" s="201">
        <f>J236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2740</v>
      </c>
      <c r="E109" s="200"/>
      <c r="F109" s="200"/>
      <c r="G109" s="200"/>
      <c r="H109" s="200"/>
      <c r="I109" s="200"/>
      <c r="J109" s="201">
        <f>J240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2741</v>
      </c>
      <c r="E110" s="195"/>
      <c r="F110" s="195"/>
      <c r="G110" s="195"/>
      <c r="H110" s="195"/>
      <c r="I110" s="195"/>
      <c r="J110" s="196">
        <f>J244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2742</v>
      </c>
      <c r="E111" s="200"/>
      <c r="F111" s="200"/>
      <c r="G111" s="200"/>
      <c r="H111" s="200"/>
      <c r="I111" s="200"/>
      <c r="J111" s="201">
        <f>J245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2743</v>
      </c>
      <c r="E112" s="200"/>
      <c r="F112" s="200"/>
      <c r="G112" s="200"/>
      <c r="H112" s="200"/>
      <c r="I112" s="200"/>
      <c r="J112" s="201">
        <f>J247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187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Kostelec n. Orlicí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148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6431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150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Objekt skladu - Demolice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ul. Komenského 791, Kostelec nad Orlicí, 517 41</v>
      </c>
      <c r="G128" s="42"/>
      <c r="H128" s="42"/>
      <c r="I128" s="34" t="s">
        <v>22</v>
      </c>
      <c r="J128" s="81" t="str">
        <f>IF(J14="","",J14)</f>
        <v>18. 1. 2023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E17</f>
        <v>Královéhradecký kraj, Pivovarské náměstí 1245</v>
      </c>
      <c r="G130" s="42"/>
      <c r="H130" s="42"/>
      <c r="I130" s="34" t="s">
        <v>29</v>
      </c>
      <c r="J130" s="38" t="str">
        <f>E23</f>
        <v xml:space="preserve">DIGITRONIC CZ  s.r.o., Šimkova 904, Hradec Králové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27</v>
      </c>
      <c r="D131" s="42"/>
      <c r="E131" s="42"/>
      <c r="F131" s="29" t="str">
        <f>IF(E20="","",E20)</f>
        <v>Vyplň údaj</v>
      </c>
      <c r="G131" s="42"/>
      <c r="H131" s="42"/>
      <c r="I131" s="34" t="s">
        <v>31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188</v>
      </c>
      <c r="D133" s="206" t="s">
        <v>58</v>
      </c>
      <c r="E133" s="206" t="s">
        <v>54</v>
      </c>
      <c r="F133" s="206" t="s">
        <v>55</v>
      </c>
      <c r="G133" s="206" t="s">
        <v>189</v>
      </c>
      <c r="H133" s="206" t="s">
        <v>190</v>
      </c>
      <c r="I133" s="206" t="s">
        <v>191</v>
      </c>
      <c r="J133" s="206" t="s">
        <v>156</v>
      </c>
      <c r="K133" s="207" t="s">
        <v>192</v>
      </c>
      <c r="L133" s="208"/>
      <c r="M133" s="102" t="s">
        <v>1</v>
      </c>
      <c r="N133" s="103" t="s">
        <v>37</v>
      </c>
      <c r="O133" s="103" t="s">
        <v>193</v>
      </c>
      <c r="P133" s="103" t="s">
        <v>194</v>
      </c>
      <c r="Q133" s="103" t="s">
        <v>195</v>
      </c>
      <c r="R133" s="103" t="s">
        <v>196</v>
      </c>
      <c r="S133" s="103" t="s">
        <v>197</v>
      </c>
      <c r="T133" s="104" t="s">
        <v>198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199</v>
      </c>
      <c r="D134" s="42"/>
      <c r="E134" s="42"/>
      <c r="F134" s="42"/>
      <c r="G134" s="42"/>
      <c r="H134" s="42"/>
      <c r="I134" s="42"/>
      <c r="J134" s="209">
        <f>BK134</f>
        <v>0</v>
      </c>
      <c r="K134" s="42"/>
      <c r="L134" s="46"/>
      <c r="M134" s="105"/>
      <c r="N134" s="210"/>
      <c r="O134" s="106"/>
      <c r="P134" s="211">
        <f>P135+P197+P244</f>
        <v>0</v>
      </c>
      <c r="Q134" s="106"/>
      <c r="R134" s="211">
        <f>R135+R197+R244</f>
        <v>0.035236862399999999</v>
      </c>
      <c r="S134" s="106"/>
      <c r="T134" s="212">
        <f>T135+T197+T244</f>
        <v>183.90533000000005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</v>
      </c>
      <c r="AU134" s="19" t="s">
        <v>158</v>
      </c>
      <c r="BK134" s="213">
        <f>BK135+BK197+BK244</f>
        <v>0</v>
      </c>
    </row>
    <row r="135" s="12" customFormat="1" ht="25.92" customHeight="1">
      <c r="A135" s="12"/>
      <c r="B135" s="214"/>
      <c r="C135" s="215"/>
      <c r="D135" s="216" t="s">
        <v>72</v>
      </c>
      <c r="E135" s="217" t="s">
        <v>200</v>
      </c>
      <c r="F135" s="217" t="s">
        <v>201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P136+P179</f>
        <v>0</v>
      </c>
      <c r="Q135" s="222"/>
      <c r="R135" s="223">
        <f>R136+R179</f>
        <v>0.0145368624</v>
      </c>
      <c r="S135" s="222"/>
      <c r="T135" s="224">
        <f>T136+T179</f>
        <v>175.41076100000004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73</v>
      </c>
      <c r="AY135" s="225" t="s">
        <v>202</v>
      </c>
      <c r="BK135" s="227">
        <f>BK136+BK179</f>
        <v>0</v>
      </c>
    </row>
    <row r="136" s="12" customFormat="1" ht="22.8" customHeight="1">
      <c r="A136" s="12"/>
      <c r="B136" s="214"/>
      <c r="C136" s="215"/>
      <c r="D136" s="216" t="s">
        <v>72</v>
      </c>
      <c r="E136" s="228" t="s">
        <v>274</v>
      </c>
      <c r="F136" s="228" t="s">
        <v>1088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SUM(P137:P178)</f>
        <v>0</v>
      </c>
      <c r="Q136" s="222"/>
      <c r="R136" s="223">
        <f>SUM(R137:R178)</f>
        <v>0.00073686240000000005</v>
      </c>
      <c r="S136" s="222"/>
      <c r="T136" s="224">
        <f>SUM(T137:T178)</f>
        <v>175.41076100000004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80</v>
      </c>
      <c r="AT136" s="226" t="s">
        <v>72</v>
      </c>
      <c r="AU136" s="226" t="s">
        <v>80</v>
      </c>
      <c r="AY136" s="225" t="s">
        <v>202</v>
      </c>
      <c r="BK136" s="227">
        <f>SUM(BK137:BK178)</f>
        <v>0</v>
      </c>
    </row>
    <row r="137" s="2" customFormat="1" ht="24.15" customHeight="1">
      <c r="A137" s="40"/>
      <c r="B137" s="41"/>
      <c r="C137" s="230" t="s">
        <v>80</v>
      </c>
      <c r="D137" s="230" t="s">
        <v>204</v>
      </c>
      <c r="E137" s="231" t="s">
        <v>6606</v>
      </c>
      <c r="F137" s="232" t="s">
        <v>6607</v>
      </c>
      <c r="G137" s="233" t="s">
        <v>466</v>
      </c>
      <c r="H137" s="234">
        <v>14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0.16500000000000001</v>
      </c>
      <c r="T137" s="240">
        <f>S137*H137</f>
        <v>2.3100000000000001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209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209</v>
      </c>
      <c r="BM137" s="241" t="s">
        <v>6608</v>
      </c>
    </row>
    <row r="138" s="13" customFormat="1">
      <c r="A138" s="13"/>
      <c r="B138" s="243"/>
      <c r="C138" s="244"/>
      <c r="D138" s="245" t="s">
        <v>211</v>
      </c>
      <c r="E138" s="246" t="s">
        <v>1</v>
      </c>
      <c r="F138" s="247" t="s">
        <v>6609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211</v>
      </c>
      <c r="AU138" s="253" t="s">
        <v>82</v>
      </c>
      <c r="AV138" s="13" t="s">
        <v>80</v>
      </c>
      <c r="AW138" s="13" t="s">
        <v>30</v>
      </c>
      <c r="AX138" s="13" t="s">
        <v>73</v>
      </c>
      <c r="AY138" s="253" t="s">
        <v>202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6610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209</v>
      </c>
      <c r="G140" s="255"/>
      <c r="H140" s="258">
        <v>4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3" customFormat="1">
      <c r="A141" s="13"/>
      <c r="B141" s="243"/>
      <c r="C141" s="244"/>
      <c r="D141" s="245" t="s">
        <v>211</v>
      </c>
      <c r="E141" s="246" t="s">
        <v>1</v>
      </c>
      <c r="F141" s="247" t="s">
        <v>6611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211</v>
      </c>
      <c r="AU141" s="253" t="s">
        <v>82</v>
      </c>
      <c r="AV141" s="13" t="s">
        <v>80</v>
      </c>
      <c r="AW141" s="13" t="s">
        <v>30</v>
      </c>
      <c r="AX141" s="13" t="s">
        <v>73</v>
      </c>
      <c r="AY141" s="253" t="s">
        <v>202</v>
      </c>
    </row>
    <row r="142" s="14" customFormat="1">
      <c r="A142" s="14"/>
      <c r="B142" s="254"/>
      <c r="C142" s="255"/>
      <c r="D142" s="245" t="s">
        <v>211</v>
      </c>
      <c r="E142" s="256" t="s">
        <v>1</v>
      </c>
      <c r="F142" s="257" t="s">
        <v>278</v>
      </c>
      <c r="G142" s="255"/>
      <c r="H142" s="258">
        <v>10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211</v>
      </c>
      <c r="AU142" s="264" t="s">
        <v>82</v>
      </c>
      <c r="AV142" s="14" t="s">
        <v>82</v>
      </c>
      <c r="AW142" s="14" t="s">
        <v>30</v>
      </c>
      <c r="AX142" s="14" t="s">
        <v>73</v>
      </c>
      <c r="AY142" s="264" t="s">
        <v>202</v>
      </c>
    </row>
    <row r="143" s="15" customFormat="1">
      <c r="A143" s="15"/>
      <c r="B143" s="265"/>
      <c r="C143" s="266"/>
      <c r="D143" s="245" t="s">
        <v>211</v>
      </c>
      <c r="E143" s="267" t="s">
        <v>1</v>
      </c>
      <c r="F143" s="268" t="s">
        <v>222</v>
      </c>
      <c r="G143" s="266"/>
      <c r="H143" s="269">
        <v>14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211</v>
      </c>
      <c r="AU143" s="275" t="s">
        <v>82</v>
      </c>
      <c r="AV143" s="15" t="s">
        <v>209</v>
      </c>
      <c r="AW143" s="15" t="s">
        <v>30</v>
      </c>
      <c r="AX143" s="15" t="s">
        <v>80</v>
      </c>
      <c r="AY143" s="275" t="s">
        <v>202</v>
      </c>
    </row>
    <row r="144" s="2" customFormat="1" ht="24.15" customHeight="1">
      <c r="A144" s="40"/>
      <c r="B144" s="41"/>
      <c r="C144" s="230" t="s">
        <v>82</v>
      </c>
      <c r="D144" s="230" t="s">
        <v>204</v>
      </c>
      <c r="E144" s="231" t="s">
        <v>6612</v>
      </c>
      <c r="F144" s="232" t="s">
        <v>6613</v>
      </c>
      <c r="G144" s="233" t="s">
        <v>844</v>
      </c>
      <c r="H144" s="234">
        <v>13.76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0.0092499999999999995</v>
      </c>
      <c r="T144" s="240">
        <f>S144*H144</f>
        <v>0.12728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209</v>
      </c>
      <c r="AT144" s="241" t="s">
        <v>204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209</v>
      </c>
      <c r="BM144" s="241" t="s">
        <v>6614</v>
      </c>
    </row>
    <row r="145" s="13" customFormat="1">
      <c r="A145" s="13"/>
      <c r="B145" s="243"/>
      <c r="C145" s="244"/>
      <c r="D145" s="245" t="s">
        <v>211</v>
      </c>
      <c r="E145" s="246" t="s">
        <v>1</v>
      </c>
      <c r="F145" s="247" t="s">
        <v>6615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211</v>
      </c>
      <c r="AU145" s="253" t="s">
        <v>82</v>
      </c>
      <c r="AV145" s="13" t="s">
        <v>80</v>
      </c>
      <c r="AW145" s="13" t="s">
        <v>30</v>
      </c>
      <c r="AX145" s="13" t="s">
        <v>73</v>
      </c>
      <c r="AY145" s="253" t="s">
        <v>202</v>
      </c>
    </row>
    <row r="146" s="14" customFormat="1">
      <c r="A146" s="14"/>
      <c r="B146" s="254"/>
      <c r="C146" s="255"/>
      <c r="D146" s="245" t="s">
        <v>211</v>
      </c>
      <c r="E146" s="256" t="s">
        <v>1</v>
      </c>
      <c r="F146" s="257" t="s">
        <v>6616</v>
      </c>
      <c r="G146" s="255"/>
      <c r="H146" s="258">
        <v>13.76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211</v>
      </c>
      <c r="AU146" s="264" t="s">
        <v>82</v>
      </c>
      <c r="AV146" s="14" t="s">
        <v>82</v>
      </c>
      <c r="AW146" s="14" t="s">
        <v>30</v>
      </c>
      <c r="AX146" s="14" t="s">
        <v>80</v>
      </c>
      <c r="AY146" s="264" t="s">
        <v>202</v>
      </c>
    </row>
    <row r="147" s="2" customFormat="1" ht="24.15" customHeight="1">
      <c r="A147" s="40"/>
      <c r="B147" s="41"/>
      <c r="C147" s="230" t="s">
        <v>90</v>
      </c>
      <c r="D147" s="230" t="s">
        <v>204</v>
      </c>
      <c r="E147" s="231" t="s">
        <v>6617</v>
      </c>
      <c r="F147" s="232" t="s">
        <v>6618</v>
      </c>
      <c r="G147" s="233" t="s">
        <v>254</v>
      </c>
      <c r="H147" s="234">
        <v>2.266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0.031</v>
      </c>
      <c r="T147" s="240">
        <f>S147*H147</f>
        <v>0.070246000000000003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6619</v>
      </c>
    </row>
    <row r="148" s="13" customFormat="1">
      <c r="A148" s="13"/>
      <c r="B148" s="243"/>
      <c r="C148" s="244"/>
      <c r="D148" s="245" t="s">
        <v>211</v>
      </c>
      <c r="E148" s="246" t="s">
        <v>1</v>
      </c>
      <c r="F148" s="247" t="s">
        <v>2765</v>
      </c>
      <c r="G148" s="244"/>
      <c r="H148" s="246" t="s">
        <v>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211</v>
      </c>
      <c r="AU148" s="253" t="s">
        <v>82</v>
      </c>
      <c r="AV148" s="13" t="s">
        <v>80</v>
      </c>
      <c r="AW148" s="13" t="s">
        <v>30</v>
      </c>
      <c r="AX148" s="13" t="s">
        <v>73</v>
      </c>
      <c r="AY148" s="253" t="s">
        <v>202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6620</v>
      </c>
      <c r="G149" s="255"/>
      <c r="H149" s="258">
        <v>2.266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82</v>
      </c>
      <c r="AV149" s="14" t="s">
        <v>82</v>
      </c>
      <c r="AW149" s="14" t="s">
        <v>30</v>
      </c>
      <c r="AX149" s="14" t="s">
        <v>80</v>
      </c>
      <c r="AY149" s="264" t="s">
        <v>202</v>
      </c>
    </row>
    <row r="150" s="2" customFormat="1" ht="21.75" customHeight="1">
      <c r="A150" s="40"/>
      <c r="B150" s="41"/>
      <c r="C150" s="230" t="s">
        <v>209</v>
      </c>
      <c r="D150" s="230" t="s">
        <v>204</v>
      </c>
      <c r="E150" s="231" t="s">
        <v>2755</v>
      </c>
      <c r="F150" s="232" t="s">
        <v>2756</v>
      </c>
      <c r="G150" s="233" t="s">
        <v>254</v>
      </c>
      <c r="H150" s="234">
        <v>4.625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0.087999999999999995</v>
      </c>
      <c r="T150" s="240">
        <f>S150*H150</f>
        <v>0.40699999999999997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209</v>
      </c>
      <c r="AT150" s="241" t="s">
        <v>204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209</v>
      </c>
      <c r="BM150" s="241" t="s">
        <v>6621</v>
      </c>
    </row>
    <row r="151" s="13" customFormat="1">
      <c r="A151" s="13"/>
      <c r="B151" s="243"/>
      <c r="C151" s="244"/>
      <c r="D151" s="245" t="s">
        <v>211</v>
      </c>
      <c r="E151" s="246" t="s">
        <v>1</v>
      </c>
      <c r="F151" s="247" t="s">
        <v>6622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211</v>
      </c>
      <c r="AU151" s="253" t="s">
        <v>82</v>
      </c>
      <c r="AV151" s="13" t="s">
        <v>80</v>
      </c>
      <c r="AW151" s="13" t="s">
        <v>30</v>
      </c>
      <c r="AX151" s="13" t="s">
        <v>73</v>
      </c>
      <c r="AY151" s="253" t="s">
        <v>202</v>
      </c>
    </row>
    <row r="152" s="14" customFormat="1">
      <c r="A152" s="14"/>
      <c r="B152" s="254"/>
      <c r="C152" s="255"/>
      <c r="D152" s="245" t="s">
        <v>211</v>
      </c>
      <c r="E152" s="256" t="s">
        <v>1</v>
      </c>
      <c r="F152" s="257" t="s">
        <v>6623</v>
      </c>
      <c r="G152" s="255"/>
      <c r="H152" s="258">
        <v>1.2949999999999999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211</v>
      </c>
      <c r="AU152" s="264" t="s">
        <v>82</v>
      </c>
      <c r="AV152" s="14" t="s">
        <v>82</v>
      </c>
      <c r="AW152" s="14" t="s">
        <v>30</v>
      </c>
      <c r="AX152" s="14" t="s">
        <v>73</v>
      </c>
      <c r="AY152" s="264" t="s">
        <v>202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6624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6625</v>
      </c>
      <c r="G154" s="255"/>
      <c r="H154" s="258">
        <v>3.3300000000000001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73</v>
      </c>
      <c r="AY154" s="264" t="s">
        <v>202</v>
      </c>
    </row>
    <row r="155" s="15" customFormat="1">
      <c r="A155" s="15"/>
      <c r="B155" s="265"/>
      <c r="C155" s="266"/>
      <c r="D155" s="245" t="s">
        <v>211</v>
      </c>
      <c r="E155" s="267" t="s">
        <v>1</v>
      </c>
      <c r="F155" s="268" t="s">
        <v>222</v>
      </c>
      <c r="G155" s="266"/>
      <c r="H155" s="269">
        <v>4.625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211</v>
      </c>
      <c r="AU155" s="275" t="s">
        <v>82</v>
      </c>
      <c r="AV155" s="15" t="s">
        <v>209</v>
      </c>
      <c r="AW155" s="15" t="s">
        <v>30</v>
      </c>
      <c r="AX155" s="15" t="s">
        <v>80</v>
      </c>
      <c r="AY155" s="275" t="s">
        <v>202</v>
      </c>
    </row>
    <row r="156" s="2" customFormat="1" ht="21.75" customHeight="1">
      <c r="A156" s="40"/>
      <c r="B156" s="41"/>
      <c r="C156" s="230" t="s">
        <v>251</v>
      </c>
      <c r="D156" s="230" t="s">
        <v>204</v>
      </c>
      <c r="E156" s="231" t="s">
        <v>1204</v>
      </c>
      <c r="F156" s="232" t="s">
        <v>1205</v>
      </c>
      <c r="G156" s="233" t="s">
        <v>254</v>
      </c>
      <c r="H156" s="234">
        <v>2.9249999999999998</v>
      </c>
      <c r="I156" s="235"/>
      <c r="J156" s="236">
        <f>ROUND(I156*H156,2)</f>
        <v>0</v>
      </c>
      <c r="K156" s="232" t="s">
        <v>208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0.067000000000000004</v>
      </c>
      <c r="T156" s="240">
        <f>S156*H156</f>
        <v>0.19597500000000001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209</v>
      </c>
      <c r="AT156" s="241" t="s">
        <v>204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6626</v>
      </c>
    </row>
    <row r="157" s="13" customFormat="1">
      <c r="A157" s="13"/>
      <c r="B157" s="243"/>
      <c r="C157" s="244"/>
      <c r="D157" s="245" t="s">
        <v>211</v>
      </c>
      <c r="E157" s="246" t="s">
        <v>1</v>
      </c>
      <c r="F157" s="247" t="s">
        <v>6627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211</v>
      </c>
      <c r="AU157" s="253" t="s">
        <v>82</v>
      </c>
      <c r="AV157" s="13" t="s">
        <v>80</v>
      </c>
      <c r="AW157" s="13" t="s">
        <v>30</v>
      </c>
      <c r="AX157" s="13" t="s">
        <v>73</v>
      </c>
      <c r="AY157" s="253" t="s">
        <v>202</v>
      </c>
    </row>
    <row r="158" s="14" customFormat="1">
      <c r="A158" s="14"/>
      <c r="B158" s="254"/>
      <c r="C158" s="255"/>
      <c r="D158" s="245" t="s">
        <v>211</v>
      </c>
      <c r="E158" s="256" t="s">
        <v>1</v>
      </c>
      <c r="F158" s="257" t="s">
        <v>6628</v>
      </c>
      <c r="G158" s="255"/>
      <c r="H158" s="258">
        <v>2.9249999999999998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211</v>
      </c>
      <c r="AU158" s="264" t="s">
        <v>82</v>
      </c>
      <c r="AV158" s="14" t="s">
        <v>82</v>
      </c>
      <c r="AW158" s="14" t="s">
        <v>30</v>
      </c>
      <c r="AX158" s="14" t="s">
        <v>80</v>
      </c>
      <c r="AY158" s="264" t="s">
        <v>202</v>
      </c>
    </row>
    <row r="159" s="2" customFormat="1" ht="21.75" customHeight="1">
      <c r="A159" s="40"/>
      <c r="B159" s="41"/>
      <c r="C159" s="230" t="s">
        <v>258</v>
      </c>
      <c r="D159" s="230" t="s">
        <v>204</v>
      </c>
      <c r="E159" s="231" t="s">
        <v>1214</v>
      </c>
      <c r="F159" s="232" t="s">
        <v>1215</v>
      </c>
      <c r="G159" s="233" t="s">
        <v>254</v>
      </c>
      <c r="H159" s="234">
        <v>6.4000000000000004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0.075999999999999998</v>
      </c>
      <c r="T159" s="240">
        <f>S159*H159</f>
        <v>0.4864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6629</v>
      </c>
    </row>
    <row r="160" s="13" customFormat="1">
      <c r="A160" s="13"/>
      <c r="B160" s="243"/>
      <c r="C160" s="244"/>
      <c r="D160" s="245" t="s">
        <v>211</v>
      </c>
      <c r="E160" s="246" t="s">
        <v>1</v>
      </c>
      <c r="F160" s="247" t="s">
        <v>2760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211</v>
      </c>
      <c r="AU160" s="253" t="s">
        <v>82</v>
      </c>
      <c r="AV160" s="13" t="s">
        <v>80</v>
      </c>
      <c r="AW160" s="13" t="s">
        <v>30</v>
      </c>
      <c r="AX160" s="13" t="s">
        <v>73</v>
      </c>
      <c r="AY160" s="253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6630</v>
      </c>
      <c r="G161" s="255"/>
      <c r="H161" s="258">
        <v>6.4000000000000004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80</v>
      </c>
      <c r="AY161" s="264" t="s">
        <v>202</v>
      </c>
    </row>
    <row r="162" s="2" customFormat="1" ht="24.15" customHeight="1">
      <c r="A162" s="40"/>
      <c r="B162" s="41"/>
      <c r="C162" s="230" t="s">
        <v>262</v>
      </c>
      <c r="D162" s="230" t="s">
        <v>204</v>
      </c>
      <c r="E162" s="231" t="s">
        <v>2767</v>
      </c>
      <c r="F162" s="232" t="s">
        <v>2768</v>
      </c>
      <c r="G162" s="233" t="s">
        <v>207</v>
      </c>
      <c r="H162" s="234">
        <v>37.274999999999999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2.004</v>
      </c>
      <c r="T162" s="240">
        <f>S162*H162</f>
        <v>74.699100000000001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6631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6632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6633</v>
      </c>
      <c r="G164" s="255"/>
      <c r="H164" s="258">
        <v>24.664999999999999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6634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6635</v>
      </c>
      <c r="G166" s="255"/>
      <c r="H166" s="258">
        <v>6.5300000000000002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73</v>
      </c>
      <c r="AY166" s="264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6636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6637</v>
      </c>
      <c r="G168" s="255"/>
      <c r="H168" s="258">
        <v>6.0800000000000001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5" customFormat="1">
      <c r="A169" s="15"/>
      <c r="B169" s="265"/>
      <c r="C169" s="266"/>
      <c r="D169" s="245" t="s">
        <v>211</v>
      </c>
      <c r="E169" s="267" t="s">
        <v>1</v>
      </c>
      <c r="F169" s="268" t="s">
        <v>222</v>
      </c>
      <c r="G169" s="266"/>
      <c r="H169" s="269">
        <v>37.274999999999999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211</v>
      </c>
      <c r="AU169" s="275" t="s">
        <v>82</v>
      </c>
      <c r="AV169" s="15" t="s">
        <v>209</v>
      </c>
      <c r="AW169" s="15" t="s">
        <v>30</v>
      </c>
      <c r="AX169" s="15" t="s">
        <v>80</v>
      </c>
      <c r="AY169" s="275" t="s">
        <v>202</v>
      </c>
    </row>
    <row r="170" s="2" customFormat="1" ht="24.15" customHeight="1">
      <c r="A170" s="40"/>
      <c r="B170" s="41"/>
      <c r="C170" s="230" t="s">
        <v>270</v>
      </c>
      <c r="D170" s="230" t="s">
        <v>204</v>
      </c>
      <c r="E170" s="231" t="s">
        <v>6638</v>
      </c>
      <c r="F170" s="232" t="s">
        <v>6639</v>
      </c>
      <c r="G170" s="233" t="s">
        <v>207</v>
      </c>
      <c r="H170" s="234">
        <v>7.3760000000000003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9.9900000000000002E-05</v>
      </c>
      <c r="R170" s="239">
        <f>Q170*H170</f>
        <v>0.00073686240000000005</v>
      </c>
      <c r="S170" s="239">
        <v>2.4100000000000001</v>
      </c>
      <c r="T170" s="240">
        <f>S170*H170</f>
        <v>17.776160000000001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209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6640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2783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6641</v>
      </c>
      <c r="G172" s="255"/>
      <c r="H172" s="258">
        <v>7.3760000000000003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80</v>
      </c>
      <c r="AY172" s="264" t="s">
        <v>202</v>
      </c>
    </row>
    <row r="173" s="2" customFormat="1" ht="24.15" customHeight="1">
      <c r="A173" s="40"/>
      <c r="B173" s="41"/>
      <c r="C173" s="230" t="s">
        <v>274</v>
      </c>
      <c r="D173" s="230" t="s">
        <v>204</v>
      </c>
      <c r="E173" s="231" t="s">
        <v>6642</v>
      </c>
      <c r="F173" s="232" t="s">
        <v>6643</v>
      </c>
      <c r="G173" s="233" t="s">
        <v>207</v>
      </c>
      <c r="H173" s="234">
        <v>36.063000000000002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2.2000000000000002</v>
      </c>
      <c r="T173" s="240">
        <f>S173*H173</f>
        <v>79.338600000000014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6644</v>
      </c>
    </row>
    <row r="174" s="13" customFormat="1">
      <c r="A174" s="13"/>
      <c r="B174" s="243"/>
      <c r="C174" s="244"/>
      <c r="D174" s="245" t="s">
        <v>211</v>
      </c>
      <c r="E174" s="246" t="s">
        <v>1</v>
      </c>
      <c r="F174" s="247" t="s">
        <v>5372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211</v>
      </c>
      <c r="AU174" s="253" t="s">
        <v>82</v>
      </c>
      <c r="AV174" s="13" t="s">
        <v>80</v>
      </c>
      <c r="AW174" s="13" t="s">
        <v>30</v>
      </c>
      <c r="AX174" s="13" t="s">
        <v>73</v>
      </c>
      <c r="AY174" s="253" t="s">
        <v>202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6645</v>
      </c>
      <c r="G175" s="255"/>
      <c r="H175" s="258">
        <v>15.41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73</v>
      </c>
      <c r="AY175" s="264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6646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6647</v>
      </c>
      <c r="G177" s="255"/>
      <c r="H177" s="258">
        <v>20.652999999999999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5" customFormat="1">
      <c r="A178" s="15"/>
      <c r="B178" s="265"/>
      <c r="C178" s="266"/>
      <c r="D178" s="245" t="s">
        <v>211</v>
      </c>
      <c r="E178" s="267" t="s">
        <v>1</v>
      </c>
      <c r="F178" s="268" t="s">
        <v>222</v>
      </c>
      <c r="G178" s="266"/>
      <c r="H178" s="269">
        <v>36.063000000000002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211</v>
      </c>
      <c r="AU178" s="275" t="s">
        <v>82</v>
      </c>
      <c r="AV178" s="15" t="s">
        <v>209</v>
      </c>
      <c r="AW178" s="15" t="s">
        <v>30</v>
      </c>
      <c r="AX178" s="15" t="s">
        <v>80</v>
      </c>
      <c r="AY178" s="275" t="s">
        <v>202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1413</v>
      </c>
      <c r="F179" s="228" t="s">
        <v>1414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SUM(P180:P196)</f>
        <v>0</v>
      </c>
      <c r="Q179" s="222"/>
      <c r="R179" s="223">
        <f>SUM(R180:R196)</f>
        <v>0.0138</v>
      </c>
      <c r="S179" s="222"/>
      <c r="T179" s="224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SUM(BK180:BK196)</f>
        <v>0</v>
      </c>
    </row>
    <row r="180" s="2" customFormat="1" ht="24.15" customHeight="1">
      <c r="A180" s="40"/>
      <c r="B180" s="41"/>
      <c r="C180" s="230" t="s">
        <v>278</v>
      </c>
      <c r="D180" s="230" t="s">
        <v>204</v>
      </c>
      <c r="E180" s="231" t="s">
        <v>6648</v>
      </c>
      <c r="F180" s="232" t="s">
        <v>6649</v>
      </c>
      <c r="G180" s="233" t="s">
        <v>297</v>
      </c>
      <c r="H180" s="234">
        <v>1.8400000000000001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0.0074999999999999997</v>
      </c>
      <c r="R180" s="239">
        <f>Q180*H180</f>
        <v>0.0138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6650</v>
      </c>
    </row>
    <row r="181" s="2" customFormat="1" ht="24.15" customHeight="1">
      <c r="A181" s="40"/>
      <c r="B181" s="41"/>
      <c r="C181" s="230" t="s">
        <v>284</v>
      </c>
      <c r="D181" s="230" t="s">
        <v>204</v>
      </c>
      <c r="E181" s="231" t="s">
        <v>2785</v>
      </c>
      <c r="F181" s="232" t="s">
        <v>2786</v>
      </c>
      <c r="G181" s="233" t="s">
        <v>297</v>
      </c>
      <c r="H181" s="234">
        <v>183.905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6651</v>
      </c>
    </row>
    <row r="182" s="2" customFormat="1" ht="24.15" customHeight="1">
      <c r="A182" s="40"/>
      <c r="B182" s="41"/>
      <c r="C182" s="230" t="s">
        <v>294</v>
      </c>
      <c r="D182" s="230" t="s">
        <v>204</v>
      </c>
      <c r="E182" s="231" t="s">
        <v>2788</v>
      </c>
      <c r="F182" s="232" t="s">
        <v>2789</v>
      </c>
      <c r="G182" s="233" t="s">
        <v>297</v>
      </c>
      <c r="H182" s="234">
        <v>2942.48</v>
      </c>
      <c r="I182" s="235"/>
      <c r="J182" s="236">
        <f>ROUND(I182*H182,2)</f>
        <v>0</v>
      </c>
      <c r="K182" s="232" t="s">
        <v>208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209</v>
      </c>
      <c r="AT182" s="241" t="s">
        <v>204</v>
      </c>
      <c r="AU182" s="241" t="s">
        <v>82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209</v>
      </c>
      <c r="BM182" s="241" t="s">
        <v>6652</v>
      </c>
    </row>
    <row r="183" s="14" customFormat="1">
      <c r="A183" s="14"/>
      <c r="B183" s="254"/>
      <c r="C183" s="255"/>
      <c r="D183" s="245" t="s">
        <v>211</v>
      </c>
      <c r="E183" s="256" t="s">
        <v>1</v>
      </c>
      <c r="F183" s="257" t="s">
        <v>6653</v>
      </c>
      <c r="G183" s="255"/>
      <c r="H183" s="258">
        <v>2942.48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211</v>
      </c>
      <c r="AU183" s="264" t="s">
        <v>82</v>
      </c>
      <c r="AV183" s="14" t="s">
        <v>82</v>
      </c>
      <c r="AW183" s="14" t="s">
        <v>30</v>
      </c>
      <c r="AX183" s="14" t="s">
        <v>80</v>
      </c>
      <c r="AY183" s="264" t="s">
        <v>202</v>
      </c>
    </row>
    <row r="184" s="2" customFormat="1" ht="24.15" customHeight="1">
      <c r="A184" s="40"/>
      <c r="B184" s="41"/>
      <c r="C184" s="230" t="s">
        <v>301</v>
      </c>
      <c r="D184" s="230" t="s">
        <v>204</v>
      </c>
      <c r="E184" s="231" t="s">
        <v>2792</v>
      </c>
      <c r="F184" s="232" t="s">
        <v>2793</v>
      </c>
      <c r="G184" s="233" t="s">
        <v>297</v>
      </c>
      <c r="H184" s="234">
        <v>183.905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6654</v>
      </c>
    </row>
    <row r="185" s="2" customFormat="1" ht="33" customHeight="1">
      <c r="A185" s="40"/>
      <c r="B185" s="41"/>
      <c r="C185" s="230" t="s">
        <v>307</v>
      </c>
      <c r="D185" s="230" t="s">
        <v>204</v>
      </c>
      <c r="E185" s="231" t="s">
        <v>6655</v>
      </c>
      <c r="F185" s="232" t="s">
        <v>6656</v>
      </c>
      <c r="G185" s="233" t="s">
        <v>297</v>
      </c>
      <c r="H185" s="234">
        <v>79.338999999999999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82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6657</v>
      </c>
    </row>
    <row r="186" s="2" customFormat="1" ht="37.8" customHeight="1">
      <c r="A186" s="40"/>
      <c r="B186" s="41"/>
      <c r="C186" s="230" t="s">
        <v>8</v>
      </c>
      <c r="D186" s="230" t="s">
        <v>204</v>
      </c>
      <c r="E186" s="231" t="s">
        <v>6658</v>
      </c>
      <c r="F186" s="232" t="s">
        <v>6659</v>
      </c>
      <c r="G186" s="233" t="s">
        <v>297</v>
      </c>
      <c r="H186" s="234">
        <v>17.776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6660</v>
      </c>
    </row>
    <row r="187" s="2" customFormat="1" ht="33" customHeight="1">
      <c r="A187" s="40"/>
      <c r="B187" s="41"/>
      <c r="C187" s="230" t="s">
        <v>317</v>
      </c>
      <c r="D187" s="230" t="s">
        <v>204</v>
      </c>
      <c r="E187" s="231" t="s">
        <v>2795</v>
      </c>
      <c r="F187" s="232" t="s">
        <v>2796</v>
      </c>
      <c r="G187" s="233" t="s">
        <v>297</v>
      </c>
      <c r="H187" s="234">
        <v>75.269999999999996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6661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6662</v>
      </c>
      <c r="G188" s="255"/>
      <c r="H188" s="258">
        <v>75.269999999999996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80</v>
      </c>
      <c r="AY188" s="264" t="s">
        <v>202</v>
      </c>
    </row>
    <row r="189" s="2" customFormat="1" ht="33" customHeight="1">
      <c r="A189" s="40"/>
      <c r="B189" s="41"/>
      <c r="C189" s="230" t="s">
        <v>325</v>
      </c>
      <c r="D189" s="230" t="s">
        <v>204</v>
      </c>
      <c r="E189" s="231" t="s">
        <v>2799</v>
      </c>
      <c r="F189" s="232" t="s">
        <v>2800</v>
      </c>
      <c r="G189" s="233" t="s">
        <v>297</v>
      </c>
      <c r="H189" s="234">
        <v>3.2109999999999999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6663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6664</v>
      </c>
      <c r="G190" s="255"/>
      <c r="H190" s="258">
        <v>3.2109999999999999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80</v>
      </c>
      <c r="AY190" s="264" t="s">
        <v>202</v>
      </c>
    </row>
    <row r="191" s="2" customFormat="1" ht="33" customHeight="1">
      <c r="A191" s="40"/>
      <c r="B191" s="41"/>
      <c r="C191" s="230" t="s">
        <v>332</v>
      </c>
      <c r="D191" s="230" t="s">
        <v>204</v>
      </c>
      <c r="E191" s="231" t="s">
        <v>2803</v>
      </c>
      <c r="F191" s="232" t="s">
        <v>2804</v>
      </c>
      <c r="G191" s="233" t="s">
        <v>297</v>
      </c>
      <c r="H191" s="234">
        <v>0.255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6665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6666</v>
      </c>
      <c r="G192" s="255"/>
      <c r="H192" s="258">
        <v>0.255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80</v>
      </c>
      <c r="AY192" s="264" t="s">
        <v>202</v>
      </c>
    </row>
    <row r="193" s="2" customFormat="1" ht="33" customHeight="1">
      <c r="A193" s="40"/>
      <c r="B193" s="41"/>
      <c r="C193" s="230" t="s">
        <v>336</v>
      </c>
      <c r="D193" s="230" t="s">
        <v>204</v>
      </c>
      <c r="E193" s="231" t="s">
        <v>1439</v>
      </c>
      <c r="F193" s="232" t="s">
        <v>1440</v>
      </c>
      <c r="G193" s="233" t="s">
        <v>297</v>
      </c>
      <c r="H193" s="234">
        <v>0.032000000000000001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6667</v>
      </c>
    </row>
    <row r="194" s="2" customFormat="1" ht="33" customHeight="1">
      <c r="A194" s="40"/>
      <c r="B194" s="41"/>
      <c r="C194" s="230" t="s">
        <v>341</v>
      </c>
      <c r="D194" s="230" t="s">
        <v>204</v>
      </c>
      <c r="E194" s="231" t="s">
        <v>1443</v>
      </c>
      <c r="F194" s="232" t="s">
        <v>1444</v>
      </c>
      <c r="G194" s="233" t="s">
        <v>297</v>
      </c>
      <c r="H194" s="234">
        <v>6.1820000000000004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6668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6669</v>
      </c>
      <c r="G195" s="255"/>
      <c r="H195" s="258">
        <v>6.1820000000000004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80</v>
      </c>
      <c r="AY195" s="264" t="s">
        <v>202</v>
      </c>
    </row>
    <row r="196" s="2" customFormat="1" ht="37.8" customHeight="1">
      <c r="A196" s="40"/>
      <c r="B196" s="41"/>
      <c r="C196" s="230" t="s">
        <v>7</v>
      </c>
      <c r="D196" s="230" t="s">
        <v>204</v>
      </c>
      <c r="E196" s="231" t="s">
        <v>6670</v>
      </c>
      <c r="F196" s="232" t="s">
        <v>6671</v>
      </c>
      <c r="G196" s="233" t="s">
        <v>297</v>
      </c>
      <c r="H196" s="234">
        <v>1.8400000000000001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6672</v>
      </c>
    </row>
    <row r="197" s="12" customFormat="1" ht="25.92" customHeight="1">
      <c r="A197" s="12"/>
      <c r="B197" s="214"/>
      <c r="C197" s="215"/>
      <c r="D197" s="216" t="s">
        <v>72</v>
      </c>
      <c r="E197" s="217" t="s">
        <v>1485</v>
      </c>
      <c r="F197" s="217" t="s">
        <v>1486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f>P198+P201+P204+P220+P226+P236+P240</f>
        <v>0</v>
      </c>
      <c r="Q197" s="222"/>
      <c r="R197" s="223">
        <f>R198+R201+R204+R220+R226+R236+R240</f>
        <v>0.0207</v>
      </c>
      <c r="S197" s="222"/>
      <c r="T197" s="224">
        <f>T198+T201+T204+T220+T226+T236+T240</f>
        <v>8.494569000000002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82</v>
      </c>
      <c r="AT197" s="226" t="s">
        <v>72</v>
      </c>
      <c r="AU197" s="226" t="s">
        <v>73</v>
      </c>
      <c r="AY197" s="225" t="s">
        <v>202</v>
      </c>
      <c r="BK197" s="227">
        <f>BK198+BK201+BK204+BK220+BK226+BK236+BK240</f>
        <v>0</v>
      </c>
    </row>
    <row r="198" s="12" customFormat="1" ht="22.8" customHeight="1">
      <c r="A198" s="12"/>
      <c r="B198" s="214"/>
      <c r="C198" s="215"/>
      <c r="D198" s="216" t="s">
        <v>72</v>
      </c>
      <c r="E198" s="228" t="s">
        <v>1487</v>
      </c>
      <c r="F198" s="228" t="s">
        <v>1488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SUM(P199:P200)</f>
        <v>0</v>
      </c>
      <c r="Q198" s="222"/>
      <c r="R198" s="223">
        <f>SUM(R199:R200)</f>
        <v>0</v>
      </c>
      <c r="S198" s="222"/>
      <c r="T198" s="224">
        <f>SUM(T199:T200)</f>
        <v>0.24231200000000003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82</v>
      </c>
      <c r="AT198" s="226" t="s">
        <v>72</v>
      </c>
      <c r="AU198" s="226" t="s">
        <v>80</v>
      </c>
      <c r="AY198" s="225" t="s">
        <v>202</v>
      </c>
      <c r="BK198" s="227">
        <f>SUM(BK199:BK200)</f>
        <v>0</v>
      </c>
    </row>
    <row r="199" s="2" customFormat="1" ht="16.5" customHeight="1">
      <c r="A199" s="40"/>
      <c r="B199" s="41"/>
      <c r="C199" s="230" t="s">
        <v>355</v>
      </c>
      <c r="D199" s="230" t="s">
        <v>204</v>
      </c>
      <c r="E199" s="231" t="s">
        <v>6673</v>
      </c>
      <c r="F199" s="232" t="s">
        <v>6674</v>
      </c>
      <c r="G199" s="233" t="s">
        <v>254</v>
      </c>
      <c r="H199" s="234">
        <v>60.578000000000003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0.0040000000000000001</v>
      </c>
      <c r="T199" s="240">
        <f>S199*H199</f>
        <v>0.24231200000000003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317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6675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6676</v>
      </c>
      <c r="G200" s="255"/>
      <c r="H200" s="258">
        <v>60.578000000000003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80</v>
      </c>
      <c r="AY200" s="264" t="s">
        <v>202</v>
      </c>
    </row>
    <row r="201" s="12" customFormat="1" ht="22.8" customHeight="1">
      <c r="A201" s="12"/>
      <c r="B201" s="214"/>
      <c r="C201" s="215"/>
      <c r="D201" s="216" t="s">
        <v>72</v>
      </c>
      <c r="E201" s="228" t="s">
        <v>1754</v>
      </c>
      <c r="F201" s="228" t="s">
        <v>1755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SUM(P202:P203)</f>
        <v>0</v>
      </c>
      <c r="Q201" s="222"/>
      <c r="R201" s="223">
        <f>SUM(R202:R203)</f>
        <v>0</v>
      </c>
      <c r="S201" s="222"/>
      <c r="T201" s="224">
        <f>SUM(T202:T203)</f>
        <v>0.08047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82</v>
      </c>
      <c r="AT201" s="226" t="s">
        <v>72</v>
      </c>
      <c r="AU201" s="226" t="s">
        <v>80</v>
      </c>
      <c r="AY201" s="225" t="s">
        <v>202</v>
      </c>
      <c r="BK201" s="227">
        <f>SUM(BK202:BK203)</f>
        <v>0</v>
      </c>
    </row>
    <row r="202" s="2" customFormat="1" ht="24.15" customHeight="1">
      <c r="A202" s="40"/>
      <c r="B202" s="41"/>
      <c r="C202" s="230" t="s">
        <v>363</v>
      </c>
      <c r="D202" s="230" t="s">
        <v>204</v>
      </c>
      <c r="E202" s="231" t="s">
        <v>6677</v>
      </c>
      <c r="F202" s="232" t="s">
        <v>6678</v>
      </c>
      <c r="G202" s="233" t="s">
        <v>2864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0.079000000000000001</v>
      </c>
      <c r="T202" s="240">
        <f>S202*H202</f>
        <v>0.079000000000000001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6679</v>
      </c>
    </row>
    <row r="203" s="2" customFormat="1" ht="16.5" customHeight="1">
      <c r="A203" s="40"/>
      <c r="B203" s="41"/>
      <c r="C203" s="230" t="s">
        <v>375</v>
      </c>
      <c r="D203" s="230" t="s">
        <v>204</v>
      </c>
      <c r="E203" s="231" t="s">
        <v>6680</v>
      </c>
      <c r="F203" s="232" t="s">
        <v>6681</v>
      </c>
      <c r="G203" s="233" t="s">
        <v>466</v>
      </c>
      <c r="H203" s="234">
        <v>3</v>
      </c>
      <c r="I203" s="235"/>
      <c r="J203" s="236">
        <f>ROUND(I203*H203,2)</f>
        <v>0</v>
      </c>
      <c r="K203" s="232" t="s">
        <v>208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0.00048999999999999998</v>
      </c>
      <c r="T203" s="240">
        <f>S203*H203</f>
        <v>0.00147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6682</v>
      </c>
    </row>
    <row r="204" s="12" customFormat="1" ht="22.8" customHeight="1">
      <c r="A204" s="12"/>
      <c r="B204" s="214"/>
      <c r="C204" s="215"/>
      <c r="D204" s="216" t="s">
        <v>72</v>
      </c>
      <c r="E204" s="228" t="s">
        <v>1786</v>
      </c>
      <c r="F204" s="228" t="s">
        <v>1787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SUM(P205:P219)</f>
        <v>0</v>
      </c>
      <c r="Q204" s="222"/>
      <c r="R204" s="223">
        <f>SUM(R205:R219)</f>
        <v>0</v>
      </c>
      <c r="S204" s="222"/>
      <c r="T204" s="224">
        <f>SUM(T205:T219)</f>
        <v>5.5091000000000001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82</v>
      </c>
      <c r="AT204" s="226" t="s">
        <v>72</v>
      </c>
      <c r="AU204" s="226" t="s">
        <v>80</v>
      </c>
      <c r="AY204" s="225" t="s">
        <v>202</v>
      </c>
      <c r="BK204" s="227">
        <f>SUM(BK205:BK219)</f>
        <v>0</v>
      </c>
    </row>
    <row r="205" s="2" customFormat="1" ht="24.15" customHeight="1">
      <c r="A205" s="40"/>
      <c r="B205" s="41"/>
      <c r="C205" s="230" t="s">
        <v>382</v>
      </c>
      <c r="D205" s="230" t="s">
        <v>204</v>
      </c>
      <c r="E205" s="231" t="s">
        <v>2808</v>
      </c>
      <c r="F205" s="232" t="s">
        <v>2809</v>
      </c>
      <c r="G205" s="233" t="s">
        <v>844</v>
      </c>
      <c r="H205" s="234">
        <v>182.5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0.014</v>
      </c>
      <c r="T205" s="240">
        <f>S205*H205</f>
        <v>2.5550000000000002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6683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6684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6685</v>
      </c>
      <c r="G207" s="255"/>
      <c r="H207" s="258">
        <v>103.5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3" customFormat="1">
      <c r="A208" s="13"/>
      <c r="B208" s="243"/>
      <c r="C208" s="244"/>
      <c r="D208" s="245" t="s">
        <v>211</v>
      </c>
      <c r="E208" s="246" t="s">
        <v>1</v>
      </c>
      <c r="F208" s="247" t="s">
        <v>6686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211</v>
      </c>
      <c r="AU208" s="253" t="s">
        <v>82</v>
      </c>
      <c r="AV208" s="13" t="s">
        <v>80</v>
      </c>
      <c r="AW208" s="13" t="s">
        <v>30</v>
      </c>
      <c r="AX208" s="13" t="s">
        <v>73</v>
      </c>
      <c r="AY208" s="253" t="s">
        <v>202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6687</v>
      </c>
      <c r="G209" s="255"/>
      <c r="H209" s="258">
        <v>58.5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82</v>
      </c>
      <c r="AV209" s="14" t="s">
        <v>82</v>
      </c>
      <c r="AW209" s="14" t="s">
        <v>30</v>
      </c>
      <c r="AX209" s="14" t="s">
        <v>73</v>
      </c>
      <c r="AY209" s="264" t="s">
        <v>202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6688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6689</v>
      </c>
      <c r="G211" s="255"/>
      <c r="H211" s="258">
        <v>20.5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73</v>
      </c>
      <c r="AY211" s="264" t="s">
        <v>202</v>
      </c>
    </row>
    <row r="212" s="15" customFormat="1">
      <c r="A212" s="15"/>
      <c r="B212" s="265"/>
      <c r="C212" s="266"/>
      <c r="D212" s="245" t="s">
        <v>211</v>
      </c>
      <c r="E212" s="267" t="s">
        <v>1</v>
      </c>
      <c r="F212" s="268" t="s">
        <v>222</v>
      </c>
      <c r="G212" s="266"/>
      <c r="H212" s="269">
        <v>182.5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211</v>
      </c>
      <c r="AU212" s="275" t="s">
        <v>82</v>
      </c>
      <c r="AV212" s="15" t="s">
        <v>209</v>
      </c>
      <c r="AW212" s="15" t="s">
        <v>30</v>
      </c>
      <c r="AX212" s="15" t="s">
        <v>80</v>
      </c>
      <c r="AY212" s="275" t="s">
        <v>202</v>
      </c>
    </row>
    <row r="213" s="2" customFormat="1" ht="16.5" customHeight="1">
      <c r="A213" s="40"/>
      <c r="B213" s="41"/>
      <c r="C213" s="230" t="s">
        <v>390</v>
      </c>
      <c r="D213" s="230" t="s">
        <v>204</v>
      </c>
      <c r="E213" s="231" t="s">
        <v>1806</v>
      </c>
      <c r="F213" s="232" t="s">
        <v>1807</v>
      </c>
      <c r="G213" s="233" t="s">
        <v>254</v>
      </c>
      <c r="H213" s="234">
        <v>103.5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0.014999999999999999</v>
      </c>
      <c r="T213" s="240">
        <f>S213*H213</f>
        <v>1.5525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6690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6691</v>
      </c>
      <c r="G214" s="255"/>
      <c r="H214" s="258">
        <v>103.5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80</v>
      </c>
      <c r="AY214" s="264" t="s">
        <v>202</v>
      </c>
    </row>
    <row r="215" s="2" customFormat="1" ht="24.15" customHeight="1">
      <c r="A215" s="40"/>
      <c r="B215" s="41"/>
      <c r="C215" s="230" t="s">
        <v>395</v>
      </c>
      <c r="D215" s="230" t="s">
        <v>204</v>
      </c>
      <c r="E215" s="231" t="s">
        <v>6692</v>
      </c>
      <c r="F215" s="232" t="s">
        <v>6693</v>
      </c>
      <c r="G215" s="233" t="s">
        <v>254</v>
      </c>
      <c r="H215" s="234">
        <v>40.420000000000002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0.029999999999999999</v>
      </c>
      <c r="T215" s="240">
        <f>S215*H215</f>
        <v>1.2125999999999999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6694</v>
      </c>
    </row>
    <row r="216" s="13" customFormat="1">
      <c r="A216" s="13"/>
      <c r="B216" s="243"/>
      <c r="C216" s="244"/>
      <c r="D216" s="245" t="s">
        <v>211</v>
      </c>
      <c r="E216" s="246" t="s">
        <v>1</v>
      </c>
      <c r="F216" s="247" t="s">
        <v>6695</v>
      </c>
      <c r="G216" s="244"/>
      <c r="H216" s="246" t="s">
        <v>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211</v>
      </c>
      <c r="AU216" s="253" t="s">
        <v>82</v>
      </c>
      <c r="AV216" s="13" t="s">
        <v>80</v>
      </c>
      <c r="AW216" s="13" t="s">
        <v>30</v>
      </c>
      <c r="AX216" s="13" t="s">
        <v>73</v>
      </c>
      <c r="AY216" s="253" t="s">
        <v>202</v>
      </c>
    </row>
    <row r="217" s="14" customFormat="1">
      <c r="A217" s="14"/>
      <c r="B217" s="254"/>
      <c r="C217" s="255"/>
      <c r="D217" s="245" t="s">
        <v>211</v>
      </c>
      <c r="E217" s="256" t="s">
        <v>1</v>
      </c>
      <c r="F217" s="257" t="s">
        <v>6696</v>
      </c>
      <c r="G217" s="255"/>
      <c r="H217" s="258">
        <v>40.420000000000002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211</v>
      </c>
      <c r="AU217" s="264" t="s">
        <v>82</v>
      </c>
      <c r="AV217" s="14" t="s">
        <v>82</v>
      </c>
      <c r="AW217" s="14" t="s">
        <v>30</v>
      </c>
      <c r="AX217" s="14" t="s">
        <v>80</v>
      </c>
      <c r="AY217" s="264" t="s">
        <v>202</v>
      </c>
    </row>
    <row r="218" s="2" customFormat="1" ht="24.15" customHeight="1">
      <c r="A218" s="40"/>
      <c r="B218" s="41"/>
      <c r="C218" s="230" t="s">
        <v>399</v>
      </c>
      <c r="D218" s="230" t="s">
        <v>204</v>
      </c>
      <c r="E218" s="231" t="s">
        <v>1830</v>
      </c>
      <c r="F218" s="232" t="s">
        <v>1831</v>
      </c>
      <c r="G218" s="233" t="s">
        <v>254</v>
      </c>
      <c r="H218" s="234">
        <v>13.5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0.014</v>
      </c>
      <c r="T218" s="240">
        <f>S218*H218</f>
        <v>0.189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82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6697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6698</v>
      </c>
      <c r="G219" s="255"/>
      <c r="H219" s="258">
        <v>13.5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12" customFormat="1" ht="22.8" customHeight="1">
      <c r="A220" s="12"/>
      <c r="B220" s="214"/>
      <c r="C220" s="215"/>
      <c r="D220" s="216" t="s">
        <v>72</v>
      </c>
      <c r="E220" s="228" t="s">
        <v>2150</v>
      </c>
      <c r="F220" s="228" t="s">
        <v>2151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SUM(P221:P225)</f>
        <v>0</v>
      </c>
      <c r="Q220" s="222"/>
      <c r="R220" s="223">
        <f>SUM(R221:R225)</f>
        <v>0.0207</v>
      </c>
      <c r="S220" s="222"/>
      <c r="T220" s="224">
        <f>SUM(T221:T225)</f>
        <v>1.853685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82</v>
      </c>
      <c r="AT220" s="226" t="s">
        <v>72</v>
      </c>
      <c r="AU220" s="226" t="s">
        <v>80</v>
      </c>
      <c r="AY220" s="225" t="s">
        <v>202</v>
      </c>
      <c r="BK220" s="227">
        <f>SUM(BK221:BK225)</f>
        <v>0</v>
      </c>
    </row>
    <row r="221" s="2" customFormat="1" ht="24.15" customHeight="1">
      <c r="A221" s="40"/>
      <c r="B221" s="41"/>
      <c r="C221" s="230" t="s">
        <v>405</v>
      </c>
      <c r="D221" s="230" t="s">
        <v>204</v>
      </c>
      <c r="E221" s="231" t="s">
        <v>6699</v>
      </c>
      <c r="F221" s="232" t="s">
        <v>6700</v>
      </c>
      <c r="G221" s="233" t="s">
        <v>254</v>
      </c>
      <c r="H221" s="234">
        <v>103.5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0.00020000000000000001</v>
      </c>
      <c r="R221" s="239">
        <f>Q221*H221</f>
        <v>0.0207</v>
      </c>
      <c r="S221" s="239">
        <v>0.017780000000000001</v>
      </c>
      <c r="T221" s="240">
        <f>S221*H221</f>
        <v>1.84023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6701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6702</v>
      </c>
      <c r="G222" s="255"/>
      <c r="H222" s="258">
        <v>103.5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80</v>
      </c>
      <c r="AY222" s="264" t="s">
        <v>202</v>
      </c>
    </row>
    <row r="223" s="2" customFormat="1" ht="24.15" customHeight="1">
      <c r="A223" s="40"/>
      <c r="B223" s="41"/>
      <c r="C223" s="230" t="s">
        <v>417</v>
      </c>
      <c r="D223" s="230" t="s">
        <v>204</v>
      </c>
      <c r="E223" s="231" t="s">
        <v>6703</v>
      </c>
      <c r="F223" s="232" t="s">
        <v>6704</v>
      </c>
      <c r="G223" s="233" t="s">
        <v>254</v>
      </c>
      <c r="H223" s="234">
        <v>103.5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6705</v>
      </c>
    </row>
    <row r="224" s="2" customFormat="1" ht="24.15" customHeight="1">
      <c r="A224" s="40"/>
      <c r="B224" s="41"/>
      <c r="C224" s="230" t="s">
        <v>426</v>
      </c>
      <c r="D224" s="230" t="s">
        <v>204</v>
      </c>
      <c r="E224" s="231" t="s">
        <v>2099</v>
      </c>
      <c r="F224" s="232" t="s">
        <v>2100</v>
      </c>
      <c r="G224" s="233" t="s">
        <v>254</v>
      </c>
      <c r="H224" s="234">
        <v>103.5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0.00012999999999999999</v>
      </c>
      <c r="T224" s="240">
        <f>S224*H224</f>
        <v>0.013454999999999998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317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6706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6702</v>
      </c>
      <c r="G225" s="255"/>
      <c r="H225" s="258">
        <v>103.5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80</v>
      </c>
      <c r="AY225" s="264" t="s">
        <v>202</v>
      </c>
    </row>
    <row r="226" s="12" customFormat="1" ht="22.8" customHeight="1">
      <c r="A226" s="12"/>
      <c r="B226" s="214"/>
      <c r="C226" s="215"/>
      <c r="D226" s="216" t="s">
        <v>72</v>
      </c>
      <c r="E226" s="228" t="s">
        <v>2367</v>
      </c>
      <c r="F226" s="228" t="s">
        <v>2368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SUM(P227:P235)</f>
        <v>0</v>
      </c>
      <c r="Q226" s="222"/>
      <c r="R226" s="223">
        <f>SUM(R227:R235)</f>
        <v>0</v>
      </c>
      <c r="S226" s="222"/>
      <c r="T226" s="224">
        <f>SUM(T227:T235)</f>
        <v>0.20651800000000004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82</v>
      </c>
      <c r="AT226" s="226" t="s">
        <v>72</v>
      </c>
      <c r="AU226" s="226" t="s">
        <v>80</v>
      </c>
      <c r="AY226" s="225" t="s">
        <v>202</v>
      </c>
      <c r="BK226" s="227">
        <f>SUM(BK227:BK235)</f>
        <v>0</v>
      </c>
    </row>
    <row r="227" s="2" customFormat="1" ht="21.75" customHeight="1">
      <c r="A227" s="40"/>
      <c r="B227" s="41"/>
      <c r="C227" s="230" t="s">
        <v>442</v>
      </c>
      <c r="D227" s="230" t="s">
        <v>204</v>
      </c>
      <c r="E227" s="231" t="s">
        <v>6707</v>
      </c>
      <c r="F227" s="232" t="s">
        <v>6708</v>
      </c>
      <c r="G227" s="233" t="s">
        <v>254</v>
      </c>
      <c r="H227" s="234">
        <v>8.234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0.017000000000000001</v>
      </c>
      <c r="T227" s="240">
        <f>S227*H227</f>
        <v>0.13997800000000002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6709</v>
      </c>
    </row>
    <row r="228" s="13" customFormat="1">
      <c r="A228" s="13"/>
      <c r="B228" s="243"/>
      <c r="C228" s="244"/>
      <c r="D228" s="245" t="s">
        <v>211</v>
      </c>
      <c r="E228" s="246" t="s">
        <v>1</v>
      </c>
      <c r="F228" s="247" t="s">
        <v>6710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211</v>
      </c>
      <c r="AU228" s="253" t="s">
        <v>82</v>
      </c>
      <c r="AV228" s="13" t="s">
        <v>80</v>
      </c>
      <c r="AW228" s="13" t="s">
        <v>30</v>
      </c>
      <c r="AX228" s="13" t="s">
        <v>73</v>
      </c>
      <c r="AY228" s="253" t="s">
        <v>202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6711</v>
      </c>
      <c r="G229" s="255"/>
      <c r="H229" s="258">
        <v>8.234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2" customFormat="1" ht="16.5" customHeight="1">
      <c r="A230" s="40"/>
      <c r="B230" s="41"/>
      <c r="C230" s="230" t="s">
        <v>448</v>
      </c>
      <c r="D230" s="230" t="s">
        <v>204</v>
      </c>
      <c r="E230" s="231" t="s">
        <v>6712</v>
      </c>
      <c r="F230" s="232" t="s">
        <v>6713</v>
      </c>
      <c r="G230" s="233" t="s">
        <v>254</v>
      </c>
      <c r="H230" s="234">
        <v>3.327</v>
      </c>
      <c r="I230" s="235"/>
      <c r="J230" s="236">
        <f>ROUND(I230*H230,2)</f>
        <v>0</v>
      </c>
      <c r="K230" s="232" t="s">
        <v>208</v>
      </c>
      <c r="L230" s="46"/>
      <c r="M230" s="237" t="s">
        <v>1</v>
      </c>
      <c r="N230" s="238" t="s">
        <v>38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0.02</v>
      </c>
      <c r="T230" s="240">
        <f>S230*H230</f>
        <v>0.066540000000000002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317</v>
      </c>
      <c r="AT230" s="241" t="s">
        <v>204</v>
      </c>
      <c r="AU230" s="241" t="s">
        <v>82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317</v>
      </c>
      <c r="BM230" s="241" t="s">
        <v>6714</v>
      </c>
    </row>
    <row r="231" s="13" customFormat="1">
      <c r="A231" s="13"/>
      <c r="B231" s="243"/>
      <c r="C231" s="244"/>
      <c r="D231" s="245" t="s">
        <v>211</v>
      </c>
      <c r="E231" s="246" t="s">
        <v>1</v>
      </c>
      <c r="F231" s="247" t="s">
        <v>3062</v>
      </c>
      <c r="G231" s="244"/>
      <c r="H231" s="246" t="s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211</v>
      </c>
      <c r="AU231" s="253" t="s">
        <v>82</v>
      </c>
      <c r="AV231" s="13" t="s">
        <v>80</v>
      </c>
      <c r="AW231" s="13" t="s">
        <v>30</v>
      </c>
      <c r="AX231" s="13" t="s">
        <v>73</v>
      </c>
      <c r="AY231" s="253" t="s">
        <v>202</v>
      </c>
    </row>
    <row r="232" s="14" customFormat="1">
      <c r="A232" s="14"/>
      <c r="B232" s="254"/>
      <c r="C232" s="255"/>
      <c r="D232" s="245" t="s">
        <v>211</v>
      </c>
      <c r="E232" s="256" t="s">
        <v>1</v>
      </c>
      <c r="F232" s="257" t="s">
        <v>6715</v>
      </c>
      <c r="G232" s="255"/>
      <c r="H232" s="258">
        <v>1.133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211</v>
      </c>
      <c r="AU232" s="264" t="s">
        <v>82</v>
      </c>
      <c r="AV232" s="14" t="s">
        <v>82</v>
      </c>
      <c r="AW232" s="14" t="s">
        <v>30</v>
      </c>
      <c r="AX232" s="14" t="s">
        <v>73</v>
      </c>
      <c r="AY232" s="264" t="s">
        <v>202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6716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6717</v>
      </c>
      <c r="G234" s="255"/>
      <c r="H234" s="258">
        <v>2.194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5" customFormat="1">
      <c r="A235" s="15"/>
      <c r="B235" s="265"/>
      <c r="C235" s="266"/>
      <c r="D235" s="245" t="s">
        <v>211</v>
      </c>
      <c r="E235" s="267" t="s">
        <v>1</v>
      </c>
      <c r="F235" s="268" t="s">
        <v>222</v>
      </c>
      <c r="G235" s="266"/>
      <c r="H235" s="269">
        <v>3.327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211</v>
      </c>
      <c r="AU235" s="275" t="s">
        <v>82</v>
      </c>
      <c r="AV235" s="15" t="s">
        <v>209</v>
      </c>
      <c r="AW235" s="15" t="s">
        <v>30</v>
      </c>
      <c r="AX235" s="15" t="s">
        <v>80</v>
      </c>
      <c r="AY235" s="275" t="s">
        <v>202</v>
      </c>
    </row>
    <row r="236" s="12" customFormat="1" ht="22.8" customHeight="1">
      <c r="A236" s="12"/>
      <c r="B236" s="214"/>
      <c r="C236" s="215"/>
      <c r="D236" s="216" t="s">
        <v>72</v>
      </c>
      <c r="E236" s="228" t="s">
        <v>2508</v>
      </c>
      <c r="F236" s="228" t="s">
        <v>2509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0.57075999999999993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82</v>
      </c>
      <c r="AT236" s="226" t="s">
        <v>72</v>
      </c>
      <c r="AU236" s="226" t="s">
        <v>80</v>
      </c>
      <c r="AY236" s="225" t="s">
        <v>202</v>
      </c>
      <c r="BK236" s="227">
        <f>SUM(BK237:BK239)</f>
        <v>0</v>
      </c>
    </row>
    <row r="237" s="2" customFormat="1" ht="24.15" customHeight="1">
      <c r="A237" s="40"/>
      <c r="B237" s="41"/>
      <c r="C237" s="230" t="s">
        <v>453</v>
      </c>
      <c r="D237" s="230" t="s">
        <v>204</v>
      </c>
      <c r="E237" s="231" t="s">
        <v>2849</v>
      </c>
      <c r="F237" s="232" t="s">
        <v>2850</v>
      </c>
      <c r="G237" s="233" t="s">
        <v>254</v>
      </c>
      <c r="H237" s="234">
        <v>7.5099999999999998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0.075999999999999998</v>
      </c>
      <c r="T237" s="240">
        <f>S237*H237</f>
        <v>0.57075999999999993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6718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6719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6720</v>
      </c>
      <c r="G239" s="255"/>
      <c r="H239" s="258">
        <v>7.5099999999999998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12" customFormat="1" ht="22.8" customHeight="1">
      <c r="A240" s="12"/>
      <c r="B240" s="214"/>
      <c r="C240" s="215"/>
      <c r="D240" s="216" t="s">
        <v>72</v>
      </c>
      <c r="E240" s="228" t="s">
        <v>2854</v>
      </c>
      <c r="F240" s="228" t="s">
        <v>2855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SUM(P241:P243)</f>
        <v>0</v>
      </c>
      <c r="Q240" s="222"/>
      <c r="R240" s="223">
        <f>SUM(R241:R243)</f>
        <v>0</v>
      </c>
      <c r="S240" s="222"/>
      <c r="T240" s="224">
        <f>SUM(T241:T243)</f>
        <v>0.031724000000000002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82</v>
      </c>
      <c r="AT240" s="226" t="s">
        <v>72</v>
      </c>
      <c r="AU240" s="226" t="s">
        <v>80</v>
      </c>
      <c r="AY240" s="225" t="s">
        <v>202</v>
      </c>
      <c r="BK240" s="227">
        <f>SUM(BK241:BK243)</f>
        <v>0</v>
      </c>
    </row>
    <row r="241" s="2" customFormat="1" ht="24.15" customHeight="1">
      <c r="A241" s="40"/>
      <c r="B241" s="41"/>
      <c r="C241" s="230" t="s">
        <v>457</v>
      </c>
      <c r="D241" s="230" t="s">
        <v>204</v>
      </c>
      <c r="E241" s="231" t="s">
        <v>2856</v>
      </c>
      <c r="F241" s="232" t="s">
        <v>2857</v>
      </c>
      <c r="G241" s="233" t="s">
        <v>254</v>
      </c>
      <c r="H241" s="234">
        <v>2.266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0.014</v>
      </c>
      <c r="T241" s="240">
        <f>S241*H241</f>
        <v>0.031724000000000002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82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6721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2765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6620</v>
      </c>
      <c r="G243" s="255"/>
      <c r="H243" s="258">
        <v>2.266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80</v>
      </c>
      <c r="AY243" s="264" t="s">
        <v>202</v>
      </c>
    </row>
    <row r="244" s="12" customFormat="1" ht="25.92" customHeight="1">
      <c r="A244" s="12"/>
      <c r="B244" s="214"/>
      <c r="C244" s="215"/>
      <c r="D244" s="216" t="s">
        <v>72</v>
      </c>
      <c r="E244" s="217" t="s">
        <v>145</v>
      </c>
      <c r="F244" s="217" t="s">
        <v>2859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P245+P247</f>
        <v>0</v>
      </c>
      <c r="Q244" s="222"/>
      <c r="R244" s="223">
        <f>R245+R247</f>
        <v>0</v>
      </c>
      <c r="S244" s="222"/>
      <c r="T244" s="224">
        <f>T245+T247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251</v>
      </c>
      <c r="AT244" s="226" t="s">
        <v>72</v>
      </c>
      <c r="AU244" s="226" t="s">
        <v>73</v>
      </c>
      <c r="AY244" s="225" t="s">
        <v>202</v>
      </c>
      <c r="BK244" s="227">
        <f>BK245+BK247</f>
        <v>0</v>
      </c>
    </row>
    <row r="245" s="12" customFormat="1" ht="22.8" customHeight="1">
      <c r="A245" s="12"/>
      <c r="B245" s="214"/>
      <c r="C245" s="215"/>
      <c r="D245" s="216" t="s">
        <v>72</v>
      </c>
      <c r="E245" s="228" t="s">
        <v>2860</v>
      </c>
      <c r="F245" s="228" t="s">
        <v>2861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P246</f>
        <v>0</v>
      </c>
      <c r="Q245" s="222"/>
      <c r="R245" s="223">
        <f>R246</f>
        <v>0</v>
      </c>
      <c r="S245" s="222"/>
      <c r="T245" s="224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5" t="s">
        <v>251</v>
      </c>
      <c r="AT245" s="226" t="s">
        <v>72</v>
      </c>
      <c r="AU245" s="226" t="s">
        <v>80</v>
      </c>
      <c r="AY245" s="225" t="s">
        <v>202</v>
      </c>
      <c r="BK245" s="227">
        <f>BK246</f>
        <v>0</v>
      </c>
    </row>
    <row r="246" s="2" customFormat="1" ht="24.15" customHeight="1">
      <c r="A246" s="40"/>
      <c r="B246" s="41"/>
      <c r="C246" s="230" t="s">
        <v>463</v>
      </c>
      <c r="D246" s="230" t="s">
        <v>204</v>
      </c>
      <c r="E246" s="231" t="s">
        <v>2862</v>
      </c>
      <c r="F246" s="232" t="s">
        <v>2863</v>
      </c>
      <c r="G246" s="233" t="s">
        <v>2864</v>
      </c>
      <c r="H246" s="234">
        <v>1</v>
      </c>
      <c r="I246" s="235"/>
      <c r="J246" s="236">
        <f>ROUND(I246*H246,2)</f>
        <v>0</v>
      </c>
      <c r="K246" s="232" t="s">
        <v>1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2865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2865</v>
      </c>
      <c r="BM246" s="241" t="s">
        <v>6722</v>
      </c>
    </row>
    <row r="247" s="12" customFormat="1" ht="22.8" customHeight="1">
      <c r="A247" s="12"/>
      <c r="B247" s="214"/>
      <c r="C247" s="215"/>
      <c r="D247" s="216" t="s">
        <v>72</v>
      </c>
      <c r="E247" s="228" t="s">
        <v>2867</v>
      </c>
      <c r="F247" s="228" t="s">
        <v>2868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P248</f>
        <v>0</v>
      </c>
      <c r="Q247" s="222"/>
      <c r="R247" s="223">
        <f>R248</f>
        <v>0</v>
      </c>
      <c r="S247" s="222"/>
      <c r="T247" s="22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251</v>
      </c>
      <c r="AT247" s="226" t="s">
        <v>72</v>
      </c>
      <c r="AU247" s="226" t="s">
        <v>80</v>
      </c>
      <c r="AY247" s="225" t="s">
        <v>202</v>
      </c>
      <c r="BK247" s="227">
        <f>BK248</f>
        <v>0</v>
      </c>
    </row>
    <row r="248" s="2" customFormat="1" ht="16.5" customHeight="1">
      <c r="A248" s="40"/>
      <c r="B248" s="41"/>
      <c r="C248" s="230" t="s">
        <v>469</v>
      </c>
      <c r="D248" s="230" t="s">
        <v>204</v>
      </c>
      <c r="E248" s="231" t="s">
        <v>2869</v>
      </c>
      <c r="F248" s="232" t="s">
        <v>6723</v>
      </c>
      <c r="G248" s="233" t="s">
        <v>2864</v>
      </c>
      <c r="H248" s="234">
        <v>1</v>
      </c>
      <c r="I248" s="235"/>
      <c r="J248" s="236">
        <f>ROUND(I248*H248,2)</f>
        <v>0</v>
      </c>
      <c r="K248" s="232" t="s">
        <v>1</v>
      </c>
      <c r="L248" s="46"/>
      <c r="M248" s="307" t="s">
        <v>1</v>
      </c>
      <c r="N248" s="308" t="s">
        <v>38</v>
      </c>
      <c r="O248" s="304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2865</v>
      </c>
      <c r="AT248" s="241" t="s">
        <v>204</v>
      </c>
      <c r="AU248" s="241" t="s">
        <v>82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2865</v>
      </c>
      <c r="BM248" s="241" t="s">
        <v>6724</v>
      </c>
    </row>
    <row r="249" s="2" customFormat="1" ht="6.96" customHeight="1">
      <c r="A249" s="40"/>
      <c r="B249" s="68"/>
      <c r="C249" s="69"/>
      <c r="D249" s="69"/>
      <c r="E249" s="69"/>
      <c r="F249" s="69"/>
      <c r="G249" s="69"/>
      <c r="H249" s="69"/>
      <c r="I249" s="69"/>
      <c r="J249" s="69"/>
      <c r="K249" s="69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MKle1qImJWLN9DPRjEJle9gSS5GdWpDOQexEr9tXPeALstEouKZpnM1YJFJAS4CnIN577KhOuruhpNbIhUp2mg==" hashValue="6Nen268U5D0NEl+M+QgTh9baoxzI6vlZMrB1xD+nJciM/BcF+wxeytvIsGbW7eNj7IGV6YebyRPFoCx5T09oIA==" algorithmName="SHA-512" password="CC35"/>
  <autoFilter ref="C133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6725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2735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2736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2737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2738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2739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ROUND((SUM(BE131:BE244)),  2)</f>
        <v>0</v>
      </c>
      <c r="G35" s="40"/>
      <c r="H35" s="40"/>
      <c r="I35" s="167">
        <v>0.20999999999999999</v>
      </c>
      <c r="J35" s="166">
        <f>ROUND(((SUM(BE131:BE244))*I35),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ROUND((SUM(BF131:BF244)),  2)</f>
        <v>0</v>
      </c>
      <c r="G36" s="40"/>
      <c r="H36" s="40"/>
      <c r="I36" s="167">
        <v>0.14999999999999999</v>
      </c>
      <c r="J36" s="166">
        <f>ROUND(((SUM(BF131:BF244))*I36),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ROUND((SUM(BG131:BG244)),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ROUND((SUM(BH131:BH244)),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ROUND((SUM(BI131:BI244)),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Oplocení - Oprava stávající zdi a nová opěrná zeď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ul. Komenského 791, Kostelec nad Orlicí, 517 41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kraj, Pivovarské náměstí 1245</v>
      </c>
      <c r="G93" s="42"/>
      <c r="H93" s="42"/>
      <c r="I93" s="34" t="s">
        <v>29</v>
      </c>
      <c r="J93" s="38" t="str">
        <f>E23</f>
        <v xml:space="preserve">DIGITRONIC CZ  s.r.o., Šimkova 904, Hradec Králové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159</v>
      </c>
      <c r="E99" s="195"/>
      <c r="F99" s="195"/>
      <c r="G99" s="195"/>
      <c r="H99" s="195"/>
      <c r="I99" s="195"/>
      <c r="J99" s="196">
        <f>J132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160</v>
      </c>
      <c r="E100" s="200"/>
      <c r="F100" s="200"/>
      <c r="G100" s="200"/>
      <c r="H100" s="200"/>
      <c r="I100" s="200"/>
      <c r="J100" s="201">
        <f>J133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161</v>
      </c>
      <c r="E101" s="200"/>
      <c r="F101" s="200"/>
      <c r="G101" s="200"/>
      <c r="H101" s="200"/>
      <c r="I101" s="200"/>
      <c r="J101" s="201">
        <f>J147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J167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164</v>
      </c>
      <c r="E103" s="200"/>
      <c r="F103" s="200"/>
      <c r="G103" s="200"/>
      <c r="H103" s="200"/>
      <c r="I103" s="200"/>
      <c r="J103" s="201">
        <f>J178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165</v>
      </c>
      <c r="E104" s="200"/>
      <c r="F104" s="200"/>
      <c r="G104" s="200"/>
      <c r="H104" s="200"/>
      <c r="I104" s="200"/>
      <c r="J104" s="201">
        <f>J212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166</v>
      </c>
      <c r="E105" s="200"/>
      <c r="F105" s="200"/>
      <c r="G105" s="200"/>
      <c r="H105" s="200"/>
      <c r="I105" s="200"/>
      <c r="J105" s="201">
        <f>J216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167</v>
      </c>
      <c r="E106" s="200"/>
      <c r="F106" s="200"/>
      <c r="G106" s="200"/>
      <c r="H106" s="200"/>
      <c r="I106" s="200"/>
      <c r="J106" s="201">
        <f>J221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168</v>
      </c>
      <c r="E107" s="195"/>
      <c r="F107" s="195"/>
      <c r="G107" s="195"/>
      <c r="H107" s="195"/>
      <c r="I107" s="195"/>
      <c r="J107" s="196">
        <f>J223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183</v>
      </c>
      <c r="E108" s="200"/>
      <c r="F108" s="200"/>
      <c r="G108" s="200"/>
      <c r="H108" s="200"/>
      <c r="I108" s="200"/>
      <c r="J108" s="201">
        <f>J224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184</v>
      </c>
      <c r="E109" s="200"/>
      <c r="F109" s="200"/>
      <c r="G109" s="200"/>
      <c r="H109" s="200"/>
      <c r="I109" s="200"/>
      <c r="J109" s="201">
        <f>J232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6431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150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Oplocení - Oprava stávající zdi a nová opěrná zeď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>ul. Komenského 791, Kostelec nad Orlicí, 517 41</v>
      </c>
      <c r="G125" s="42"/>
      <c r="H125" s="42"/>
      <c r="I125" s="34" t="s">
        <v>22</v>
      </c>
      <c r="J125" s="81" t="str">
        <f>IF(J14="","",J14)</f>
        <v>18. 1. 2023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40.05" customHeight="1">
      <c r="A127" s="40"/>
      <c r="B127" s="41"/>
      <c r="C127" s="34" t="s">
        <v>24</v>
      </c>
      <c r="D127" s="42"/>
      <c r="E127" s="42"/>
      <c r="F127" s="29" t="str">
        <f>E17</f>
        <v>Královéhradecký kraj, Pivovarské náměstí 1245</v>
      </c>
      <c r="G127" s="42"/>
      <c r="H127" s="42"/>
      <c r="I127" s="34" t="s">
        <v>29</v>
      </c>
      <c r="J127" s="38" t="str">
        <f>E23</f>
        <v xml:space="preserve">DIGITRONIC CZ  s.r.o., Šimkova 904, Hradec Králové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27</v>
      </c>
      <c r="D128" s="42"/>
      <c r="E128" s="42"/>
      <c r="F128" s="29" t="str">
        <f>IF(E20="","",E20)</f>
        <v>Vyplň údaj</v>
      </c>
      <c r="G128" s="42"/>
      <c r="H128" s="42"/>
      <c r="I128" s="34" t="s">
        <v>31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3"/>
      <c r="B130" s="204"/>
      <c r="C130" s="205" t="s">
        <v>188</v>
      </c>
      <c r="D130" s="206" t="s">
        <v>58</v>
      </c>
      <c r="E130" s="206" t="s">
        <v>54</v>
      </c>
      <c r="F130" s="206" t="s">
        <v>55</v>
      </c>
      <c r="G130" s="206" t="s">
        <v>189</v>
      </c>
      <c r="H130" s="206" t="s">
        <v>190</v>
      </c>
      <c r="I130" s="206" t="s">
        <v>191</v>
      </c>
      <c r="J130" s="206" t="s">
        <v>156</v>
      </c>
      <c r="K130" s="207" t="s">
        <v>192</v>
      </c>
      <c r="L130" s="208"/>
      <c r="M130" s="102" t="s">
        <v>1</v>
      </c>
      <c r="N130" s="103" t="s">
        <v>37</v>
      </c>
      <c r="O130" s="103" t="s">
        <v>193</v>
      </c>
      <c r="P130" s="103" t="s">
        <v>194</v>
      </c>
      <c r="Q130" s="103" t="s">
        <v>195</v>
      </c>
      <c r="R130" s="103" t="s">
        <v>196</v>
      </c>
      <c r="S130" s="103" t="s">
        <v>197</v>
      </c>
      <c r="T130" s="104" t="s">
        <v>198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40"/>
      <c r="B131" s="41"/>
      <c r="C131" s="109" t="s">
        <v>199</v>
      </c>
      <c r="D131" s="42"/>
      <c r="E131" s="42"/>
      <c r="F131" s="42"/>
      <c r="G131" s="42"/>
      <c r="H131" s="42"/>
      <c r="I131" s="42"/>
      <c r="J131" s="209">
        <f>BK131</f>
        <v>0</v>
      </c>
      <c r="K131" s="42"/>
      <c r="L131" s="46"/>
      <c r="M131" s="105"/>
      <c r="N131" s="210"/>
      <c r="O131" s="106"/>
      <c r="P131" s="211">
        <f>P132+P223</f>
        <v>0</v>
      </c>
      <c r="Q131" s="106"/>
      <c r="R131" s="211">
        <f>R132+R223</f>
        <v>29.537055032799998</v>
      </c>
      <c r="S131" s="106"/>
      <c r="T131" s="212">
        <f>T132+T223</f>
        <v>2.25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72</v>
      </c>
      <c r="AU131" s="19" t="s">
        <v>158</v>
      </c>
      <c r="BK131" s="213">
        <f>BK132+BK223</f>
        <v>0</v>
      </c>
    </row>
    <row r="132" s="12" customFormat="1" ht="25.92" customHeight="1">
      <c r="A132" s="12"/>
      <c r="B132" s="214"/>
      <c r="C132" s="215"/>
      <c r="D132" s="216" t="s">
        <v>72</v>
      </c>
      <c r="E132" s="217" t="s">
        <v>200</v>
      </c>
      <c r="F132" s="217" t="s">
        <v>201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P133+P147+P167+P178+P212+P216+P221</f>
        <v>0</v>
      </c>
      <c r="Q132" s="222"/>
      <c r="R132" s="223">
        <f>R133+R147+R167+R178+R212+R216+R221</f>
        <v>28.748347122799998</v>
      </c>
      <c r="S132" s="222"/>
      <c r="T132" s="224">
        <f>T133+T147+T167+T178+T212+T216+T221</f>
        <v>2.25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80</v>
      </c>
      <c r="AT132" s="226" t="s">
        <v>72</v>
      </c>
      <c r="AU132" s="226" t="s">
        <v>73</v>
      </c>
      <c r="AY132" s="225" t="s">
        <v>202</v>
      </c>
      <c r="BK132" s="227">
        <f>BK133+BK147+BK167+BK178+BK212+BK216+BK221</f>
        <v>0</v>
      </c>
    </row>
    <row r="133" s="12" customFormat="1" ht="22.8" customHeight="1">
      <c r="A133" s="12"/>
      <c r="B133" s="214"/>
      <c r="C133" s="215"/>
      <c r="D133" s="216" t="s">
        <v>72</v>
      </c>
      <c r="E133" s="228" t="s">
        <v>80</v>
      </c>
      <c r="F133" s="228" t="s">
        <v>203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SUM(P134:P146)</f>
        <v>0</v>
      </c>
      <c r="Q133" s="222"/>
      <c r="R133" s="223">
        <f>SUM(R134:R146)</f>
        <v>0</v>
      </c>
      <c r="S133" s="222"/>
      <c r="T133" s="224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80</v>
      </c>
      <c r="AT133" s="226" t="s">
        <v>72</v>
      </c>
      <c r="AU133" s="226" t="s">
        <v>80</v>
      </c>
      <c r="AY133" s="225" t="s">
        <v>202</v>
      </c>
      <c r="BK133" s="227">
        <f>SUM(BK134:BK146)</f>
        <v>0</v>
      </c>
    </row>
    <row r="134" s="2" customFormat="1" ht="33" customHeight="1">
      <c r="A134" s="40"/>
      <c r="B134" s="41"/>
      <c r="C134" s="230" t="s">
        <v>80</v>
      </c>
      <c r="D134" s="230" t="s">
        <v>204</v>
      </c>
      <c r="E134" s="231" t="s">
        <v>2878</v>
      </c>
      <c r="F134" s="232" t="s">
        <v>2879</v>
      </c>
      <c r="G134" s="233" t="s">
        <v>207</v>
      </c>
      <c r="H134" s="234">
        <v>26.265000000000001</v>
      </c>
      <c r="I134" s="235"/>
      <c r="J134" s="236">
        <f>ROUND(I134*H134,2)</f>
        <v>0</v>
      </c>
      <c r="K134" s="232" t="s">
        <v>208</v>
      </c>
      <c r="L134" s="46"/>
      <c r="M134" s="237" t="s">
        <v>1</v>
      </c>
      <c r="N134" s="238" t="s">
        <v>38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1" t="s">
        <v>209</v>
      </c>
      <c r="AT134" s="241" t="s">
        <v>204</v>
      </c>
      <c r="AU134" s="241" t="s">
        <v>82</v>
      </c>
      <c r="AY134" s="19" t="s">
        <v>202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80</v>
      </c>
      <c r="BK134" s="242">
        <f>ROUND(I134*H134,2)</f>
        <v>0</v>
      </c>
      <c r="BL134" s="19" t="s">
        <v>209</v>
      </c>
      <c r="BM134" s="241" t="s">
        <v>6726</v>
      </c>
    </row>
    <row r="135" s="13" customFormat="1">
      <c r="A135" s="13"/>
      <c r="B135" s="243"/>
      <c r="C135" s="244"/>
      <c r="D135" s="245" t="s">
        <v>211</v>
      </c>
      <c r="E135" s="246" t="s">
        <v>1</v>
      </c>
      <c r="F135" s="247" t="s">
        <v>6727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211</v>
      </c>
      <c r="AU135" s="253" t="s">
        <v>82</v>
      </c>
      <c r="AV135" s="13" t="s">
        <v>80</v>
      </c>
      <c r="AW135" s="13" t="s">
        <v>30</v>
      </c>
      <c r="AX135" s="13" t="s">
        <v>73</v>
      </c>
      <c r="AY135" s="253" t="s">
        <v>202</v>
      </c>
    </row>
    <row r="136" s="14" customFormat="1">
      <c r="A136" s="14"/>
      <c r="B136" s="254"/>
      <c r="C136" s="255"/>
      <c r="D136" s="245" t="s">
        <v>211</v>
      </c>
      <c r="E136" s="256" t="s">
        <v>1</v>
      </c>
      <c r="F136" s="257" t="s">
        <v>6728</v>
      </c>
      <c r="G136" s="255"/>
      <c r="H136" s="258">
        <v>26.265000000000001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211</v>
      </c>
      <c r="AU136" s="264" t="s">
        <v>82</v>
      </c>
      <c r="AV136" s="14" t="s">
        <v>82</v>
      </c>
      <c r="AW136" s="14" t="s">
        <v>30</v>
      </c>
      <c r="AX136" s="14" t="s">
        <v>73</v>
      </c>
      <c r="AY136" s="264" t="s">
        <v>202</v>
      </c>
    </row>
    <row r="137" s="15" customFormat="1">
      <c r="A137" s="15"/>
      <c r="B137" s="265"/>
      <c r="C137" s="266"/>
      <c r="D137" s="245" t="s">
        <v>211</v>
      </c>
      <c r="E137" s="267" t="s">
        <v>1</v>
      </c>
      <c r="F137" s="268" t="s">
        <v>222</v>
      </c>
      <c r="G137" s="266"/>
      <c r="H137" s="269">
        <v>26.265000000000001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211</v>
      </c>
      <c r="AU137" s="275" t="s">
        <v>82</v>
      </c>
      <c r="AV137" s="15" t="s">
        <v>209</v>
      </c>
      <c r="AW137" s="15" t="s">
        <v>30</v>
      </c>
      <c r="AX137" s="15" t="s">
        <v>80</v>
      </c>
      <c r="AY137" s="275" t="s">
        <v>202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275</v>
      </c>
      <c r="F138" s="232" t="s">
        <v>276</v>
      </c>
      <c r="G138" s="233" t="s">
        <v>207</v>
      </c>
      <c r="H138" s="234">
        <v>26.265000000000001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6729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6727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6728</v>
      </c>
      <c r="G140" s="255"/>
      <c r="H140" s="258">
        <v>26.265000000000001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5" customFormat="1">
      <c r="A141" s="15"/>
      <c r="B141" s="265"/>
      <c r="C141" s="266"/>
      <c r="D141" s="245" t="s">
        <v>211</v>
      </c>
      <c r="E141" s="267" t="s">
        <v>1</v>
      </c>
      <c r="F141" s="268" t="s">
        <v>222</v>
      </c>
      <c r="G141" s="266"/>
      <c r="H141" s="269">
        <v>26.265000000000001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211</v>
      </c>
      <c r="AU141" s="275" t="s">
        <v>82</v>
      </c>
      <c r="AV141" s="15" t="s">
        <v>209</v>
      </c>
      <c r="AW141" s="15" t="s">
        <v>30</v>
      </c>
      <c r="AX141" s="15" t="s">
        <v>80</v>
      </c>
      <c r="AY141" s="275" t="s">
        <v>202</v>
      </c>
    </row>
    <row r="142" s="2" customFormat="1" ht="24.15" customHeight="1">
      <c r="A142" s="40"/>
      <c r="B142" s="41"/>
      <c r="C142" s="230" t="s">
        <v>90</v>
      </c>
      <c r="D142" s="230" t="s">
        <v>204</v>
      </c>
      <c r="E142" s="231" t="s">
        <v>2916</v>
      </c>
      <c r="F142" s="232" t="s">
        <v>2917</v>
      </c>
      <c r="G142" s="233" t="s">
        <v>254</v>
      </c>
      <c r="H142" s="234">
        <v>7.9900000000000002</v>
      </c>
      <c r="I142" s="235"/>
      <c r="J142" s="236">
        <f>ROUND(I142*H142,2)</f>
        <v>0</v>
      </c>
      <c r="K142" s="232" t="s">
        <v>208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6730</v>
      </c>
    </row>
    <row r="143" s="13" customFormat="1">
      <c r="A143" s="13"/>
      <c r="B143" s="243"/>
      <c r="C143" s="244"/>
      <c r="D143" s="245" t="s">
        <v>211</v>
      </c>
      <c r="E143" s="246" t="s">
        <v>1</v>
      </c>
      <c r="F143" s="247" t="s">
        <v>2921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211</v>
      </c>
      <c r="AU143" s="253" t="s">
        <v>82</v>
      </c>
      <c r="AV143" s="13" t="s">
        <v>80</v>
      </c>
      <c r="AW143" s="13" t="s">
        <v>30</v>
      </c>
      <c r="AX143" s="13" t="s">
        <v>73</v>
      </c>
      <c r="AY143" s="253" t="s">
        <v>202</v>
      </c>
    </row>
    <row r="144" s="13" customFormat="1">
      <c r="A144" s="13"/>
      <c r="B144" s="243"/>
      <c r="C144" s="244"/>
      <c r="D144" s="245" t="s">
        <v>211</v>
      </c>
      <c r="E144" s="246" t="s">
        <v>1</v>
      </c>
      <c r="F144" s="247" t="s">
        <v>6731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211</v>
      </c>
      <c r="AU144" s="253" t="s">
        <v>82</v>
      </c>
      <c r="AV144" s="13" t="s">
        <v>80</v>
      </c>
      <c r="AW144" s="13" t="s">
        <v>30</v>
      </c>
      <c r="AX144" s="13" t="s">
        <v>73</v>
      </c>
      <c r="AY144" s="253" t="s">
        <v>202</v>
      </c>
    </row>
    <row r="145" s="14" customFormat="1">
      <c r="A145" s="14"/>
      <c r="B145" s="254"/>
      <c r="C145" s="255"/>
      <c r="D145" s="245" t="s">
        <v>211</v>
      </c>
      <c r="E145" s="256" t="s">
        <v>1</v>
      </c>
      <c r="F145" s="257" t="s">
        <v>6732</v>
      </c>
      <c r="G145" s="255"/>
      <c r="H145" s="258">
        <v>7.9900000000000002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211</v>
      </c>
      <c r="AU145" s="264" t="s">
        <v>82</v>
      </c>
      <c r="AV145" s="14" t="s">
        <v>82</v>
      </c>
      <c r="AW145" s="14" t="s">
        <v>30</v>
      </c>
      <c r="AX145" s="14" t="s">
        <v>73</v>
      </c>
      <c r="AY145" s="264" t="s">
        <v>202</v>
      </c>
    </row>
    <row r="146" s="15" customFormat="1">
      <c r="A146" s="15"/>
      <c r="B146" s="265"/>
      <c r="C146" s="266"/>
      <c r="D146" s="245" t="s">
        <v>211</v>
      </c>
      <c r="E146" s="267" t="s">
        <v>1</v>
      </c>
      <c r="F146" s="268" t="s">
        <v>222</v>
      </c>
      <c r="G146" s="266"/>
      <c r="H146" s="269">
        <v>7.9900000000000002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211</v>
      </c>
      <c r="AU146" s="275" t="s">
        <v>82</v>
      </c>
      <c r="AV146" s="15" t="s">
        <v>209</v>
      </c>
      <c r="AW146" s="15" t="s">
        <v>30</v>
      </c>
      <c r="AX146" s="15" t="s">
        <v>80</v>
      </c>
      <c r="AY146" s="275" t="s">
        <v>202</v>
      </c>
    </row>
    <row r="147" s="12" customFormat="1" ht="22.8" customHeight="1">
      <c r="A147" s="12"/>
      <c r="B147" s="214"/>
      <c r="C147" s="215"/>
      <c r="D147" s="216" t="s">
        <v>72</v>
      </c>
      <c r="E147" s="228" t="s">
        <v>82</v>
      </c>
      <c r="F147" s="228" t="s">
        <v>306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SUM(P148:P166)</f>
        <v>0</v>
      </c>
      <c r="Q147" s="222"/>
      <c r="R147" s="223">
        <f>SUM(R148:R166)</f>
        <v>19.350733978799997</v>
      </c>
      <c r="S147" s="222"/>
      <c r="T147" s="224">
        <f>SUM(T148:T166)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80</v>
      </c>
      <c r="AT147" s="226" t="s">
        <v>72</v>
      </c>
      <c r="AU147" s="226" t="s">
        <v>80</v>
      </c>
      <c r="AY147" s="225" t="s">
        <v>202</v>
      </c>
      <c r="BK147" s="227">
        <f>SUM(BK148:BK166)</f>
        <v>0</v>
      </c>
    </row>
    <row r="148" s="2" customFormat="1" ht="24.15" customHeight="1">
      <c r="A148" s="40"/>
      <c r="B148" s="41"/>
      <c r="C148" s="230" t="s">
        <v>209</v>
      </c>
      <c r="D148" s="230" t="s">
        <v>204</v>
      </c>
      <c r="E148" s="231" t="s">
        <v>5553</v>
      </c>
      <c r="F148" s="232" t="s">
        <v>5554</v>
      </c>
      <c r="G148" s="233" t="s">
        <v>207</v>
      </c>
      <c r="H148" s="234">
        <v>1.3799999999999999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2.1600000000000001</v>
      </c>
      <c r="R148" s="239">
        <f>Q148*H148</f>
        <v>2.9807999999999999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6733</v>
      </c>
    </row>
    <row r="149" s="13" customFormat="1">
      <c r="A149" s="13"/>
      <c r="B149" s="243"/>
      <c r="C149" s="244"/>
      <c r="D149" s="245" t="s">
        <v>211</v>
      </c>
      <c r="E149" s="246" t="s">
        <v>1</v>
      </c>
      <c r="F149" s="247" t="s">
        <v>6734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211</v>
      </c>
      <c r="AU149" s="253" t="s">
        <v>82</v>
      </c>
      <c r="AV149" s="13" t="s">
        <v>80</v>
      </c>
      <c r="AW149" s="13" t="s">
        <v>30</v>
      </c>
      <c r="AX149" s="13" t="s">
        <v>73</v>
      </c>
      <c r="AY149" s="253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6735</v>
      </c>
      <c r="G150" s="255"/>
      <c r="H150" s="258">
        <v>0.59999999999999998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4" customFormat="1">
      <c r="A151" s="14"/>
      <c r="B151" s="254"/>
      <c r="C151" s="255"/>
      <c r="D151" s="245" t="s">
        <v>211</v>
      </c>
      <c r="E151" s="256" t="s">
        <v>1</v>
      </c>
      <c r="F151" s="257" t="s">
        <v>6736</v>
      </c>
      <c r="G151" s="255"/>
      <c r="H151" s="258">
        <v>0.78000000000000003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211</v>
      </c>
      <c r="AU151" s="264" t="s">
        <v>82</v>
      </c>
      <c r="AV151" s="14" t="s">
        <v>82</v>
      </c>
      <c r="AW151" s="14" t="s">
        <v>30</v>
      </c>
      <c r="AX151" s="14" t="s">
        <v>73</v>
      </c>
      <c r="AY151" s="264" t="s">
        <v>202</v>
      </c>
    </row>
    <row r="152" s="15" customFormat="1">
      <c r="A152" s="15"/>
      <c r="B152" s="265"/>
      <c r="C152" s="266"/>
      <c r="D152" s="245" t="s">
        <v>211</v>
      </c>
      <c r="E152" s="267" t="s">
        <v>1</v>
      </c>
      <c r="F152" s="268" t="s">
        <v>222</v>
      </c>
      <c r="G152" s="266"/>
      <c r="H152" s="269">
        <v>1.3799999999999999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211</v>
      </c>
      <c r="AU152" s="275" t="s">
        <v>82</v>
      </c>
      <c r="AV152" s="15" t="s">
        <v>209</v>
      </c>
      <c r="AW152" s="15" t="s">
        <v>30</v>
      </c>
      <c r="AX152" s="15" t="s">
        <v>80</v>
      </c>
      <c r="AY152" s="275" t="s">
        <v>202</v>
      </c>
    </row>
    <row r="153" s="2" customFormat="1" ht="24.15" customHeight="1">
      <c r="A153" s="40"/>
      <c r="B153" s="41"/>
      <c r="C153" s="230" t="s">
        <v>251</v>
      </c>
      <c r="D153" s="230" t="s">
        <v>204</v>
      </c>
      <c r="E153" s="231" t="s">
        <v>6737</v>
      </c>
      <c r="F153" s="232" t="s">
        <v>6738</v>
      </c>
      <c r="G153" s="233" t="s">
        <v>207</v>
      </c>
      <c r="H153" s="234">
        <v>6.1980000000000004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2.5018699999999998</v>
      </c>
      <c r="R153" s="239">
        <f>Q153*H153</f>
        <v>15.506590259999999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209</v>
      </c>
      <c r="AT153" s="241" t="s">
        <v>204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6739</v>
      </c>
    </row>
    <row r="154" s="13" customFormat="1">
      <c r="A154" s="13"/>
      <c r="B154" s="243"/>
      <c r="C154" s="244"/>
      <c r="D154" s="245" t="s">
        <v>211</v>
      </c>
      <c r="E154" s="246" t="s">
        <v>1</v>
      </c>
      <c r="F154" s="247" t="s">
        <v>6734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211</v>
      </c>
      <c r="AU154" s="253" t="s">
        <v>82</v>
      </c>
      <c r="AV154" s="13" t="s">
        <v>80</v>
      </c>
      <c r="AW154" s="13" t="s">
        <v>30</v>
      </c>
      <c r="AX154" s="13" t="s">
        <v>73</v>
      </c>
      <c r="AY154" s="253" t="s">
        <v>202</v>
      </c>
    </row>
    <row r="155" s="14" customFormat="1">
      <c r="A155" s="14"/>
      <c r="B155" s="254"/>
      <c r="C155" s="255"/>
      <c r="D155" s="245" t="s">
        <v>211</v>
      </c>
      <c r="E155" s="256" t="s">
        <v>1</v>
      </c>
      <c r="F155" s="257" t="s">
        <v>6740</v>
      </c>
      <c r="G155" s="255"/>
      <c r="H155" s="258">
        <v>3.75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211</v>
      </c>
      <c r="AU155" s="264" t="s">
        <v>82</v>
      </c>
      <c r="AV155" s="14" t="s">
        <v>82</v>
      </c>
      <c r="AW155" s="14" t="s">
        <v>30</v>
      </c>
      <c r="AX155" s="14" t="s">
        <v>73</v>
      </c>
      <c r="AY155" s="264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6741</v>
      </c>
      <c r="G156" s="255"/>
      <c r="H156" s="258">
        <v>2.448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6.1980000000000004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16.5" customHeight="1">
      <c r="A158" s="40"/>
      <c r="B158" s="41"/>
      <c r="C158" s="230" t="s">
        <v>258</v>
      </c>
      <c r="D158" s="230" t="s">
        <v>204</v>
      </c>
      <c r="E158" s="231" t="s">
        <v>6742</v>
      </c>
      <c r="F158" s="232" t="s">
        <v>6743</v>
      </c>
      <c r="G158" s="233" t="s">
        <v>254</v>
      </c>
      <c r="H158" s="234">
        <v>28.899999999999999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0.0027469</v>
      </c>
      <c r="R158" s="239">
        <f>Q158*H158</f>
        <v>0.079385410000000003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6744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6734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6745</v>
      </c>
      <c r="G160" s="255"/>
      <c r="H160" s="258">
        <v>25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6746</v>
      </c>
      <c r="G161" s="255"/>
      <c r="H161" s="258">
        <v>3.8999999999999999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5" customFormat="1">
      <c r="A162" s="15"/>
      <c r="B162" s="265"/>
      <c r="C162" s="266"/>
      <c r="D162" s="245" t="s">
        <v>211</v>
      </c>
      <c r="E162" s="267" t="s">
        <v>1</v>
      </c>
      <c r="F162" s="268" t="s">
        <v>222</v>
      </c>
      <c r="G162" s="266"/>
      <c r="H162" s="269">
        <v>28.899999999999999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211</v>
      </c>
      <c r="AU162" s="275" t="s">
        <v>82</v>
      </c>
      <c r="AV162" s="15" t="s">
        <v>209</v>
      </c>
      <c r="AW162" s="15" t="s">
        <v>30</v>
      </c>
      <c r="AX162" s="15" t="s">
        <v>80</v>
      </c>
      <c r="AY162" s="275" t="s">
        <v>202</v>
      </c>
    </row>
    <row r="163" s="2" customFormat="1" ht="21.75" customHeight="1">
      <c r="A163" s="40"/>
      <c r="B163" s="41"/>
      <c r="C163" s="230" t="s">
        <v>262</v>
      </c>
      <c r="D163" s="230" t="s">
        <v>204</v>
      </c>
      <c r="E163" s="231" t="s">
        <v>6747</v>
      </c>
      <c r="F163" s="232" t="s">
        <v>6748</v>
      </c>
      <c r="G163" s="233" t="s">
        <v>254</v>
      </c>
      <c r="H163" s="234">
        <v>28.899999999999999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209</v>
      </c>
      <c r="AT163" s="241" t="s">
        <v>204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6749</v>
      </c>
    </row>
    <row r="164" s="2" customFormat="1" ht="24.15" customHeight="1">
      <c r="A164" s="40"/>
      <c r="B164" s="41"/>
      <c r="C164" s="230" t="s">
        <v>270</v>
      </c>
      <c r="D164" s="230" t="s">
        <v>204</v>
      </c>
      <c r="E164" s="231" t="s">
        <v>356</v>
      </c>
      <c r="F164" s="232" t="s">
        <v>357</v>
      </c>
      <c r="G164" s="233" t="s">
        <v>297</v>
      </c>
      <c r="H164" s="234">
        <v>0.73999999999999999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1.05940312</v>
      </c>
      <c r="R164" s="239">
        <f>Q164*H164</f>
        <v>0.78395830880000006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6750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6751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6752</v>
      </c>
      <c r="G166" s="255"/>
      <c r="H166" s="258">
        <v>0.73999999999999999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12" customFormat="1" ht="22.8" customHeight="1">
      <c r="A167" s="12"/>
      <c r="B167" s="214"/>
      <c r="C167" s="215"/>
      <c r="D167" s="216" t="s">
        <v>72</v>
      </c>
      <c r="E167" s="228" t="s">
        <v>90</v>
      </c>
      <c r="F167" s="228" t="s">
        <v>404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SUM(P168:P177)</f>
        <v>0</v>
      </c>
      <c r="Q167" s="222"/>
      <c r="R167" s="223">
        <f>SUM(R168:R177)</f>
        <v>8.7105779999999999</v>
      </c>
      <c r="S167" s="222"/>
      <c r="T167" s="224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80</v>
      </c>
      <c r="AT167" s="226" t="s">
        <v>72</v>
      </c>
      <c r="AU167" s="226" t="s">
        <v>80</v>
      </c>
      <c r="AY167" s="225" t="s">
        <v>202</v>
      </c>
      <c r="BK167" s="227">
        <f>SUM(BK168:BK177)</f>
        <v>0</v>
      </c>
    </row>
    <row r="168" s="2" customFormat="1" ht="24.15" customHeight="1">
      <c r="A168" s="40"/>
      <c r="B168" s="41"/>
      <c r="C168" s="230" t="s">
        <v>274</v>
      </c>
      <c r="D168" s="230" t="s">
        <v>204</v>
      </c>
      <c r="E168" s="231" t="s">
        <v>6753</v>
      </c>
      <c r="F168" s="232" t="s">
        <v>6754</v>
      </c>
      <c r="G168" s="233" t="s">
        <v>207</v>
      </c>
      <c r="H168" s="234">
        <v>3.5720000000000001</v>
      </c>
      <c r="I168" s="235"/>
      <c r="J168" s="236">
        <f>ROUND(I168*H168,2)</f>
        <v>0</v>
      </c>
      <c r="K168" s="232" t="s">
        <v>208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2.1240000000000001</v>
      </c>
      <c r="R168" s="239">
        <f>Q168*H168</f>
        <v>7.5869280000000003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6755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6756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3" customFormat="1">
      <c r="A170" s="13"/>
      <c r="B170" s="243"/>
      <c r="C170" s="244"/>
      <c r="D170" s="245" t="s">
        <v>211</v>
      </c>
      <c r="E170" s="246" t="s">
        <v>1</v>
      </c>
      <c r="F170" s="247" t="s">
        <v>6757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211</v>
      </c>
      <c r="AU170" s="253" t="s">
        <v>82</v>
      </c>
      <c r="AV170" s="13" t="s">
        <v>80</v>
      </c>
      <c r="AW170" s="13" t="s">
        <v>30</v>
      </c>
      <c r="AX170" s="13" t="s">
        <v>73</v>
      </c>
      <c r="AY170" s="253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6758</v>
      </c>
      <c r="G171" s="255"/>
      <c r="H171" s="258">
        <v>3.5720000000000001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278</v>
      </c>
      <c r="D172" s="230" t="s">
        <v>204</v>
      </c>
      <c r="E172" s="231" t="s">
        <v>6759</v>
      </c>
      <c r="F172" s="232" t="s">
        <v>6760</v>
      </c>
      <c r="G172" s="233" t="s">
        <v>844</v>
      </c>
      <c r="H172" s="234">
        <v>22.699999999999999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0.049500000000000002</v>
      </c>
      <c r="R172" s="239">
        <f>Q172*H172</f>
        <v>1.12365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6761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6756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6762</v>
      </c>
      <c r="G174" s="255"/>
      <c r="H174" s="258">
        <v>4.7000000000000002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3" customFormat="1">
      <c r="A175" s="13"/>
      <c r="B175" s="243"/>
      <c r="C175" s="244"/>
      <c r="D175" s="245" t="s">
        <v>211</v>
      </c>
      <c r="E175" s="246" t="s">
        <v>1</v>
      </c>
      <c r="F175" s="247" t="s">
        <v>6763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211</v>
      </c>
      <c r="AU175" s="253" t="s">
        <v>82</v>
      </c>
      <c r="AV175" s="13" t="s">
        <v>80</v>
      </c>
      <c r="AW175" s="13" t="s">
        <v>30</v>
      </c>
      <c r="AX175" s="13" t="s">
        <v>73</v>
      </c>
      <c r="AY175" s="253" t="s">
        <v>202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6764</v>
      </c>
      <c r="G176" s="255"/>
      <c r="H176" s="258">
        <v>18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82</v>
      </c>
      <c r="AV176" s="14" t="s">
        <v>82</v>
      </c>
      <c r="AW176" s="14" t="s">
        <v>30</v>
      </c>
      <c r="AX176" s="14" t="s">
        <v>73</v>
      </c>
      <c r="AY176" s="264" t="s">
        <v>202</v>
      </c>
    </row>
    <row r="177" s="15" customFormat="1">
      <c r="A177" s="15"/>
      <c r="B177" s="265"/>
      <c r="C177" s="266"/>
      <c r="D177" s="245" t="s">
        <v>211</v>
      </c>
      <c r="E177" s="267" t="s">
        <v>1</v>
      </c>
      <c r="F177" s="268" t="s">
        <v>222</v>
      </c>
      <c r="G177" s="266"/>
      <c r="H177" s="269">
        <v>22.699999999999999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5" t="s">
        <v>211</v>
      </c>
      <c r="AU177" s="275" t="s">
        <v>82</v>
      </c>
      <c r="AV177" s="15" t="s">
        <v>209</v>
      </c>
      <c r="AW177" s="15" t="s">
        <v>30</v>
      </c>
      <c r="AX177" s="15" t="s">
        <v>80</v>
      </c>
      <c r="AY177" s="275" t="s">
        <v>202</v>
      </c>
    </row>
    <row r="178" s="12" customFormat="1" ht="22.8" customHeight="1">
      <c r="A178" s="12"/>
      <c r="B178" s="214"/>
      <c r="C178" s="215"/>
      <c r="D178" s="216" t="s">
        <v>72</v>
      </c>
      <c r="E178" s="228" t="s">
        <v>258</v>
      </c>
      <c r="F178" s="228" t="s">
        <v>705</v>
      </c>
      <c r="G178" s="215"/>
      <c r="H178" s="215"/>
      <c r="I178" s="218"/>
      <c r="J178" s="229">
        <f>BK178</f>
        <v>0</v>
      </c>
      <c r="K178" s="215"/>
      <c r="L178" s="220"/>
      <c r="M178" s="221"/>
      <c r="N178" s="222"/>
      <c r="O178" s="222"/>
      <c r="P178" s="223">
        <f>SUM(P179:P211)</f>
        <v>0</v>
      </c>
      <c r="Q178" s="222"/>
      <c r="R178" s="223">
        <f>SUM(R179:R211)</f>
        <v>0.68703514399999999</v>
      </c>
      <c r="S178" s="222"/>
      <c r="T178" s="224">
        <f>SUM(T179:T211)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80</v>
      </c>
      <c r="AT178" s="226" t="s">
        <v>72</v>
      </c>
      <c r="AU178" s="226" t="s">
        <v>80</v>
      </c>
      <c r="AY178" s="225" t="s">
        <v>202</v>
      </c>
      <c r="BK178" s="227">
        <f>SUM(BK179:BK211)</f>
        <v>0</v>
      </c>
    </row>
    <row r="179" s="2" customFormat="1" ht="24.15" customHeight="1">
      <c r="A179" s="40"/>
      <c r="B179" s="41"/>
      <c r="C179" s="230" t="s">
        <v>284</v>
      </c>
      <c r="D179" s="230" t="s">
        <v>204</v>
      </c>
      <c r="E179" s="231" t="s">
        <v>3036</v>
      </c>
      <c r="F179" s="232" t="s">
        <v>3037</v>
      </c>
      <c r="G179" s="233" t="s">
        <v>254</v>
      </c>
      <c r="H179" s="234">
        <v>7.21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0.0073499999999999998</v>
      </c>
      <c r="R179" s="239">
        <f>Q179*H179</f>
        <v>0.052993499999999999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209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209</v>
      </c>
      <c r="BM179" s="241" t="s">
        <v>6765</v>
      </c>
    </row>
    <row r="180" s="13" customFormat="1">
      <c r="A180" s="13"/>
      <c r="B180" s="243"/>
      <c r="C180" s="244"/>
      <c r="D180" s="245" t="s">
        <v>211</v>
      </c>
      <c r="E180" s="246" t="s">
        <v>1</v>
      </c>
      <c r="F180" s="247" t="s">
        <v>6766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211</v>
      </c>
      <c r="AU180" s="253" t="s">
        <v>82</v>
      </c>
      <c r="AV180" s="13" t="s">
        <v>80</v>
      </c>
      <c r="AW180" s="13" t="s">
        <v>30</v>
      </c>
      <c r="AX180" s="13" t="s">
        <v>73</v>
      </c>
      <c r="AY180" s="253" t="s">
        <v>202</v>
      </c>
    </row>
    <row r="181" s="14" customFormat="1">
      <c r="A181" s="14"/>
      <c r="B181" s="254"/>
      <c r="C181" s="255"/>
      <c r="D181" s="245" t="s">
        <v>211</v>
      </c>
      <c r="E181" s="256" t="s">
        <v>1</v>
      </c>
      <c r="F181" s="257" t="s">
        <v>6767</v>
      </c>
      <c r="G181" s="255"/>
      <c r="H181" s="258">
        <v>7.21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211</v>
      </c>
      <c r="AU181" s="264" t="s">
        <v>82</v>
      </c>
      <c r="AV181" s="14" t="s">
        <v>82</v>
      </c>
      <c r="AW181" s="14" t="s">
        <v>30</v>
      </c>
      <c r="AX181" s="14" t="s">
        <v>73</v>
      </c>
      <c r="AY181" s="264" t="s">
        <v>202</v>
      </c>
    </row>
    <row r="182" s="15" customFormat="1">
      <c r="A182" s="15"/>
      <c r="B182" s="265"/>
      <c r="C182" s="266"/>
      <c r="D182" s="245" t="s">
        <v>211</v>
      </c>
      <c r="E182" s="267" t="s">
        <v>1</v>
      </c>
      <c r="F182" s="268" t="s">
        <v>222</v>
      </c>
      <c r="G182" s="266"/>
      <c r="H182" s="269">
        <v>7.21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211</v>
      </c>
      <c r="AU182" s="275" t="s">
        <v>82</v>
      </c>
      <c r="AV182" s="15" t="s">
        <v>209</v>
      </c>
      <c r="AW182" s="15" t="s">
        <v>30</v>
      </c>
      <c r="AX182" s="15" t="s">
        <v>80</v>
      </c>
      <c r="AY182" s="275" t="s">
        <v>202</v>
      </c>
    </row>
    <row r="183" s="2" customFormat="1" ht="16.5" customHeight="1">
      <c r="A183" s="40"/>
      <c r="B183" s="41"/>
      <c r="C183" s="230" t="s">
        <v>294</v>
      </c>
      <c r="D183" s="230" t="s">
        <v>204</v>
      </c>
      <c r="E183" s="231" t="s">
        <v>3053</v>
      </c>
      <c r="F183" s="232" t="s">
        <v>3054</v>
      </c>
      <c r="G183" s="233" t="s">
        <v>254</v>
      </c>
      <c r="H183" s="234">
        <v>7.21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0.000263</v>
      </c>
      <c r="R183" s="239">
        <f>Q183*H183</f>
        <v>0.0018962300000000001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6768</v>
      </c>
    </row>
    <row r="184" s="2" customFormat="1" ht="24.15" customHeight="1">
      <c r="A184" s="40"/>
      <c r="B184" s="41"/>
      <c r="C184" s="230" t="s">
        <v>301</v>
      </c>
      <c r="D184" s="230" t="s">
        <v>204</v>
      </c>
      <c r="E184" s="231" t="s">
        <v>808</v>
      </c>
      <c r="F184" s="232" t="s">
        <v>809</v>
      </c>
      <c r="G184" s="233" t="s">
        <v>254</v>
      </c>
      <c r="H184" s="234">
        <v>60.305999999999997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0.0043839999999999999</v>
      </c>
      <c r="R184" s="239">
        <f>Q184*H184</f>
        <v>0.26438150399999999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6769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6766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6767</v>
      </c>
      <c r="G186" s="255"/>
      <c r="H186" s="258">
        <v>7.21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6770</v>
      </c>
      <c r="G187" s="255"/>
      <c r="H187" s="258">
        <v>8.0960000000000001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73</v>
      </c>
      <c r="AY187" s="264" t="s">
        <v>202</v>
      </c>
    </row>
    <row r="188" s="13" customFormat="1">
      <c r="A188" s="13"/>
      <c r="B188" s="243"/>
      <c r="C188" s="244"/>
      <c r="D188" s="245" t="s">
        <v>211</v>
      </c>
      <c r="E188" s="246" t="s">
        <v>1</v>
      </c>
      <c r="F188" s="247" t="s">
        <v>6763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211</v>
      </c>
      <c r="AU188" s="253" t="s">
        <v>82</v>
      </c>
      <c r="AV188" s="13" t="s">
        <v>80</v>
      </c>
      <c r="AW188" s="13" t="s">
        <v>30</v>
      </c>
      <c r="AX188" s="13" t="s">
        <v>73</v>
      </c>
      <c r="AY188" s="253" t="s">
        <v>202</v>
      </c>
    </row>
    <row r="189" s="14" customFormat="1">
      <c r="A189" s="14"/>
      <c r="B189" s="254"/>
      <c r="C189" s="255"/>
      <c r="D189" s="245" t="s">
        <v>211</v>
      </c>
      <c r="E189" s="256" t="s">
        <v>1</v>
      </c>
      <c r="F189" s="257" t="s">
        <v>6771</v>
      </c>
      <c r="G189" s="255"/>
      <c r="H189" s="258">
        <v>45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211</v>
      </c>
      <c r="AU189" s="264" t="s">
        <v>82</v>
      </c>
      <c r="AV189" s="14" t="s">
        <v>82</v>
      </c>
      <c r="AW189" s="14" t="s">
        <v>30</v>
      </c>
      <c r="AX189" s="14" t="s">
        <v>73</v>
      </c>
      <c r="AY189" s="264" t="s">
        <v>202</v>
      </c>
    </row>
    <row r="190" s="15" customFormat="1">
      <c r="A190" s="15"/>
      <c r="B190" s="265"/>
      <c r="C190" s="266"/>
      <c r="D190" s="245" t="s">
        <v>211</v>
      </c>
      <c r="E190" s="267" t="s">
        <v>1</v>
      </c>
      <c r="F190" s="268" t="s">
        <v>222</v>
      </c>
      <c r="G190" s="266"/>
      <c r="H190" s="269">
        <v>60.305999999999997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211</v>
      </c>
      <c r="AU190" s="275" t="s">
        <v>82</v>
      </c>
      <c r="AV190" s="15" t="s">
        <v>209</v>
      </c>
      <c r="AW190" s="15" t="s">
        <v>30</v>
      </c>
      <c r="AX190" s="15" t="s">
        <v>80</v>
      </c>
      <c r="AY190" s="275" t="s">
        <v>202</v>
      </c>
    </row>
    <row r="191" s="2" customFormat="1" ht="16.5" customHeight="1">
      <c r="A191" s="40"/>
      <c r="B191" s="41"/>
      <c r="C191" s="230" t="s">
        <v>307</v>
      </c>
      <c r="D191" s="230" t="s">
        <v>204</v>
      </c>
      <c r="E191" s="231" t="s">
        <v>882</v>
      </c>
      <c r="F191" s="232" t="s">
        <v>883</v>
      </c>
      <c r="G191" s="233" t="s">
        <v>844</v>
      </c>
      <c r="H191" s="234">
        <v>44.569000000000003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6772</v>
      </c>
    </row>
    <row r="192" s="13" customFormat="1">
      <c r="A192" s="13"/>
      <c r="B192" s="243"/>
      <c r="C192" s="244"/>
      <c r="D192" s="245" t="s">
        <v>211</v>
      </c>
      <c r="E192" s="246" t="s">
        <v>1</v>
      </c>
      <c r="F192" s="247" t="s">
        <v>6766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211</v>
      </c>
      <c r="AU192" s="253" t="s">
        <v>82</v>
      </c>
      <c r="AV192" s="13" t="s">
        <v>80</v>
      </c>
      <c r="AW192" s="13" t="s">
        <v>30</v>
      </c>
      <c r="AX192" s="13" t="s">
        <v>73</v>
      </c>
      <c r="AY192" s="253" t="s">
        <v>202</v>
      </c>
    </row>
    <row r="193" s="14" customFormat="1">
      <c r="A193" s="14"/>
      <c r="B193" s="254"/>
      <c r="C193" s="255"/>
      <c r="D193" s="245" t="s">
        <v>211</v>
      </c>
      <c r="E193" s="256" t="s">
        <v>1</v>
      </c>
      <c r="F193" s="257" t="s">
        <v>6773</v>
      </c>
      <c r="G193" s="255"/>
      <c r="H193" s="258">
        <v>28.568999999999999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211</v>
      </c>
      <c r="AU193" s="264" t="s">
        <v>82</v>
      </c>
      <c r="AV193" s="14" t="s">
        <v>82</v>
      </c>
      <c r="AW193" s="14" t="s">
        <v>30</v>
      </c>
      <c r="AX193" s="14" t="s">
        <v>73</v>
      </c>
      <c r="AY193" s="264" t="s">
        <v>202</v>
      </c>
    </row>
    <row r="194" s="14" customFormat="1">
      <c r="A194" s="14"/>
      <c r="B194" s="254"/>
      <c r="C194" s="255"/>
      <c r="D194" s="245" t="s">
        <v>211</v>
      </c>
      <c r="E194" s="256" t="s">
        <v>1</v>
      </c>
      <c r="F194" s="257" t="s">
        <v>6774</v>
      </c>
      <c r="G194" s="255"/>
      <c r="H194" s="258">
        <v>16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211</v>
      </c>
      <c r="AU194" s="264" t="s">
        <v>82</v>
      </c>
      <c r="AV194" s="14" t="s">
        <v>82</v>
      </c>
      <c r="AW194" s="14" t="s">
        <v>30</v>
      </c>
      <c r="AX194" s="14" t="s">
        <v>73</v>
      </c>
      <c r="AY194" s="264" t="s">
        <v>202</v>
      </c>
    </row>
    <row r="195" s="15" customFormat="1">
      <c r="A195" s="15"/>
      <c r="B195" s="265"/>
      <c r="C195" s="266"/>
      <c r="D195" s="245" t="s">
        <v>211</v>
      </c>
      <c r="E195" s="267" t="s">
        <v>1</v>
      </c>
      <c r="F195" s="268" t="s">
        <v>222</v>
      </c>
      <c r="G195" s="266"/>
      <c r="H195" s="269">
        <v>44.569000000000003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211</v>
      </c>
      <c r="AU195" s="275" t="s">
        <v>82</v>
      </c>
      <c r="AV195" s="15" t="s">
        <v>209</v>
      </c>
      <c r="AW195" s="15" t="s">
        <v>30</v>
      </c>
      <c r="AX195" s="15" t="s">
        <v>80</v>
      </c>
      <c r="AY195" s="275" t="s">
        <v>202</v>
      </c>
    </row>
    <row r="196" s="2" customFormat="1" ht="24.15" customHeight="1">
      <c r="A196" s="40"/>
      <c r="B196" s="41"/>
      <c r="C196" s="287" t="s">
        <v>8</v>
      </c>
      <c r="D196" s="287" t="s">
        <v>534</v>
      </c>
      <c r="E196" s="288" t="s">
        <v>3070</v>
      </c>
      <c r="F196" s="289" t="s">
        <v>3071</v>
      </c>
      <c r="G196" s="290" t="s">
        <v>844</v>
      </c>
      <c r="H196" s="291">
        <v>46.796999999999997</v>
      </c>
      <c r="I196" s="292"/>
      <c r="J196" s="293">
        <f>ROUND(I196*H196,2)</f>
        <v>0</v>
      </c>
      <c r="K196" s="289" t="s">
        <v>208</v>
      </c>
      <c r="L196" s="294"/>
      <c r="M196" s="295" t="s">
        <v>1</v>
      </c>
      <c r="N196" s="296" t="s">
        <v>38</v>
      </c>
      <c r="O196" s="93"/>
      <c r="P196" s="239">
        <f>O196*H196</f>
        <v>0</v>
      </c>
      <c r="Q196" s="239">
        <v>3.0000000000000001E-05</v>
      </c>
      <c r="R196" s="239">
        <f>Q196*H196</f>
        <v>0.00140391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270</v>
      </c>
      <c r="AT196" s="241" t="s">
        <v>534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6775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6766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6773</v>
      </c>
      <c r="G198" s="255"/>
      <c r="H198" s="258">
        <v>28.568999999999999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6774</v>
      </c>
      <c r="G199" s="255"/>
      <c r="H199" s="258">
        <v>16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5" customFormat="1">
      <c r="A200" s="15"/>
      <c r="B200" s="265"/>
      <c r="C200" s="266"/>
      <c r="D200" s="245" t="s">
        <v>211</v>
      </c>
      <c r="E200" s="267" t="s">
        <v>1</v>
      </c>
      <c r="F200" s="268" t="s">
        <v>222</v>
      </c>
      <c r="G200" s="266"/>
      <c r="H200" s="269">
        <v>44.569000000000003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5" t="s">
        <v>211</v>
      </c>
      <c r="AU200" s="275" t="s">
        <v>82</v>
      </c>
      <c r="AV200" s="15" t="s">
        <v>209</v>
      </c>
      <c r="AW200" s="15" t="s">
        <v>30</v>
      </c>
      <c r="AX200" s="15" t="s">
        <v>73</v>
      </c>
      <c r="AY200" s="275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6776</v>
      </c>
      <c r="G201" s="255"/>
      <c r="H201" s="258">
        <v>46.796999999999997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24.15" customHeight="1">
      <c r="A202" s="40"/>
      <c r="B202" s="41"/>
      <c r="C202" s="230" t="s">
        <v>317</v>
      </c>
      <c r="D202" s="230" t="s">
        <v>204</v>
      </c>
      <c r="E202" s="231" t="s">
        <v>931</v>
      </c>
      <c r="F202" s="232" t="s">
        <v>932</v>
      </c>
      <c r="G202" s="233" t="s">
        <v>254</v>
      </c>
      <c r="H202" s="234">
        <v>50.200000000000003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0.0033</v>
      </c>
      <c r="R202" s="239">
        <f>Q202*H202</f>
        <v>0.16566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6777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6766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6778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3063</v>
      </c>
      <c r="G205" s="255"/>
      <c r="H205" s="258">
        <v>5.2000000000000002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6763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6771</v>
      </c>
      <c r="G207" s="255"/>
      <c r="H207" s="258">
        <v>45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50.200000000000003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24.15" customHeight="1">
      <c r="A209" s="40"/>
      <c r="B209" s="41"/>
      <c r="C209" s="230" t="s">
        <v>325</v>
      </c>
      <c r="D209" s="230" t="s">
        <v>204</v>
      </c>
      <c r="E209" s="231" t="s">
        <v>6779</v>
      </c>
      <c r="F209" s="232" t="s">
        <v>6780</v>
      </c>
      <c r="G209" s="233" t="s">
        <v>254</v>
      </c>
      <c r="H209" s="234">
        <v>45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0.0044600000000000004</v>
      </c>
      <c r="R209" s="239">
        <f>Q209*H209</f>
        <v>0.20070000000000002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6781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6763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6771</v>
      </c>
      <c r="G211" s="255"/>
      <c r="H211" s="258">
        <v>45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274</v>
      </c>
      <c r="F212" s="228" t="s">
        <v>1088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SUM(P213:P215)</f>
        <v>0</v>
      </c>
      <c r="Q212" s="222"/>
      <c r="R212" s="223">
        <f>SUM(R213:R215)</f>
        <v>0</v>
      </c>
      <c r="S212" s="222"/>
      <c r="T212" s="224">
        <f>SUM(T213:T215)</f>
        <v>2.25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80</v>
      </c>
      <c r="AT212" s="226" t="s">
        <v>72</v>
      </c>
      <c r="AU212" s="226" t="s">
        <v>80</v>
      </c>
      <c r="AY212" s="225" t="s">
        <v>202</v>
      </c>
      <c r="BK212" s="227">
        <f>SUM(BK213:BK215)</f>
        <v>0</v>
      </c>
    </row>
    <row r="213" s="2" customFormat="1" ht="24.15" customHeight="1">
      <c r="A213" s="40"/>
      <c r="B213" s="41"/>
      <c r="C213" s="230" t="s">
        <v>332</v>
      </c>
      <c r="D213" s="230" t="s">
        <v>204</v>
      </c>
      <c r="E213" s="231" t="s">
        <v>6782</v>
      </c>
      <c r="F213" s="232" t="s">
        <v>6783</v>
      </c>
      <c r="G213" s="233" t="s">
        <v>254</v>
      </c>
      <c r="H213" s="234">
        <v>45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0.050000000000000003</v>
      </c>
      <c r="T213" s="240">
        <f>S213*H213</f>
        <v>2.25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6784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6763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6771</v>
      </c>
      <c r="G215" s="255"/>
      <c r="H215" s="258">
        <v>45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12" customFormat="1" ht="22.8" customHeight="1">
      <c r="A216" s="12"/>
      <c r="B216" s="214"/>
      <c r="C216" s="215"/>
      <c r="D216" s="216" t="s">
        <v>72</v>
      </c>
      <c r="E216" s="228" t="s">
        <v>1413</v>
      </c>
      <c r="F216" s="228" t="s">
        <v>1414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SUM(P217:P220)</f>
        <v>0</v>
      </c>
      <c r="Q216" s="222"/>
      <c r="R216" s="223">
        <f>SUM(R217:R220)</f>
        <v>0</v>
      </c>
      <c r="S216" s="222"/>
      <c r="T216" s="224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80</v>
      </c>
      <c r="AY216" s="225" t="s">
        <v>202</v>
      </c>
      <c r="BK216" s="227">
        <f>SUM(BK217:BK220)</f>
        <v>0</v>
      </c>
    </row>
    <row r="217" s="2" customFormat="1" ht="24.15" customHeight="1">
      <c r="A217" s="40"/>
      <c r="B217" s="41"/>
      <c r="C217" s="230" t="s">
        <v>336</v>
      </c>
      <c r="D217" s="230" t="s">
        <v>204</v>
      </c>
      <c r="E217" s="231" t="s">
        <v>1429</v>
      </c>
      <c r="F217" s="232" t="s">
        <v>1430</v>
      </c>
      <c r="G217" s="233" t="s">
        <v>297</v>
      </c>
      <c r="H217" s="234">
        <v>2.25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6785</v>
      </c>
    </row>
    <row r="218" s="2" customFormat="1" ht="24.15" customHeight="1">
      <c r="A218" s="40"/>
      <c r="B218" s="41"/>
      <c r="C218" s="230" t="s">
        <v>341</v>
      </c>
      <c r="D218" s="230" t="s">
        <v>204</v>
      </c>
      <c r="E218" s="231" t="s">
        <v>1433</v>
      </c>
      <c r="F218" s="232" t="s">
        <v>1434</v>
      </c>
      <c r="G218" s="233" t="s">
        <v>297</v>
      </c>
      <c r="H218" s="234">
        <v>15.75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209</v>
      </c>
      <c r="AT218" s="241" t="s">
        <v>204</v>
      </c>
      <c r="AU218" s="241" t="s">
        <v>82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6786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6787</v>
      </c>
      <c r="G219" s="255"/>
      <c r="H219" s="258">
        <v>15.75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2" customFormat="1" ht="33" customHeight="1">
      <c r="A220" s="40"/>
      <c r="B220" s="41"/>
      <c r="C220" s="230" t="s">
        <v>7</v>
      </c>
      <c r="D220" s="230" t="s">
        <v>204</v>
      </c>
      <c r="E220" s="231" t="s">
        <v>2799</v>
      </c>
      <c r="F220" s="232" t="s">
        <v>2800</v>
      </c>
      <c r="G220" s="233" t="s">
        <v>297</v>
      </c>
      <c r="H220" s="234">
        <v>2.25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82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6788</v>
      </c>
    </row>
    <row r="221" s="12" customFormat="1" ht="22.8" customHeight="1">
      <c r="A221" s="12"/>
      <c r="B221" s="214"/>
      <c r="C221" s="215"/>
      <c r="D221" s="216" t="s">
        <v>72</v>
      </c>
      <c r="E221" s="228" t="s">
        <v>1479</v>
      </c>
      <c r="F221" s="228" t="s">
        <v>1480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P222</f>
        <v>0</v>
      </c>
      <c r="Q221" s="222"/>
      <c r="R221" s="223">
        <f>R222</f>
        <v>0</v>
      </c>
      <c r="S221" s="222"/>
      <c r="T221" s="22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80</v>
      </c>
      <c r="AT221" s="226" t="s">
        <v>72</v>
      </c>
      <c r="AU221" s="226" t="s">
        <v>80</v>
      </c>
      <c r="AY221" s="225" t="s">
        <v>202</v>
      </c>
      <c r="BK221" s="227">
        <f>BK222</f>
        <v>0</v>
      </c>
    </row>
    <row r="222" s="2" customFormat="1" ht="16.5" customHeight="1">
      <c r="A222" s="40"/>
      <c r="B222" s="41"/>
      <c r="C222" s="230" t="s">
        <v>355</v>
      </c>
      <c r="D222" s="230" t="s">
        <v>204</v>
      </c>
      <c r="E222" s="231" t="s">
        <v>6789</v>
      </c>
      <c r="F222" s="232" t="s">
        <v>6790</v>
      </c>
      <c r="G222" s="233" t="s">
        <v>297</v>
      </c>
      <c r="H222" s="234">
        <v>28.748000000000001</v>
      </c>
      <c r="I222" s="235"/>
      <c r="J222" s="236">
        <f>ROUND(I222*H222,2)</f>
        <v>0</v>
      </c>
      <c r="K222" s="232" t="s">
        <v>208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209</v>
      </c>
      <c r="AT222" s="241" t="s">
        <v>204</v>
      </c>
      <c r="AU222" s="241" t="s">
        <v>82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6791</v>
      </c>
    </row>
    <row r="223" s="12" customFormat="1" ht="25.92" customHeight="1">
      <c r="A223" s="12"/>
      <c r="B223" s="214"/>
      <c r="C223" s="215"/>
      <c r="D223" s="216" t="s">
        <v>72</v>
      </c>
      <c r="E223" s="217" t="s">
        <v>1485</v>
      </c>
      <c r="F223" s="217" t="s">
        <v>1486</v>
      </c>
      <c r="G223" s="215"/>
      <c r="H223" s="215"/>
      <c r="I223" s="218"/>
      <c r="J223" s="219">
        <f>BK223</f>
        <v>0</v>
      </c>
      <c r="K223" s="215"/>
      <c r="L223" s="220"/>
      <c r="M223" s="221"/>
      <c r="N223" s="222"/>
      <c r="O223" s="222"/>
      <c r="P223" s="223">
        <f>P224+P232</f>
        <v>0</v>
      </c>
      <c r="Q223" s="222"/>
      <c r="R223" s="223">
        <f>R224+R232</f>
        <v>0.78870790999999996</v>
      </c>
      <c r="S223" s="222"/>
      <c r="T223" s="224">
        <f>T224+T232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82</v>
      </c>
      <c r="AT223" s="226" t="s">
        <v>72</v>
      </c>
      <c r="AU223" s="226" t="s">
        <v>73</v>
      </c>
      <c r="AY223" s="225" t="s">
        <v>202</v>
      </c>
      <c r="BK223" s="227">
        <f>BK224+BK232</f>
        <v>0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2671</v>
      </c>
      <c r="F224" s="228" t="s">
        <v>2672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SUM(P225:P231)</f>
        <v>0</v>
      </c>
      <c r="Q224" s="222"/>
      <c r="R224" s="223">
        <f>SUM(R225:R231)</f>
        <v>0.77853919999999999</v>
      </c>
      <c r="S224" s="222"/>
      <c r="T224" s="224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82</v>
      </c>
      <c r="AT224" s="226" t="s">
        <v>72</v>
      </c>
      <c r="AU224" s="226" t="s">
        <v>80</v>
      </c>
      <c r="AY224" s="225" t="s">
        <v>202</v>
      </c>
      <c r="BK224" s="227">
        <f>SUM(BK225:BK231)</f>
        <v>0</v>
      </c>
    </row>
    <row r="225" s="2" customFormat="1" ht="24.15" customHeight="1">
      <c r="A225" s="40"/>
      <c r="B225" s="41"/>
      <c r="C225" s="230" t="s">
        <v>363</v>
      </c>
      <c r="D225" s="230" t="s">
        <v>204</v>
      </c>
      <c r="E225" s="231" t="s">
        <v>3597</v>
      </c>
      <c r="F225" s="232" t="s">
        <v>3598</v>
      </c>
      <c r="G225" s="233" t="s">
        <v>254</v>
      </c>
      <c r="H225" s="234">
        <v>7.21</v>
      </c>
      <c r="I225" s="235"/>
      <c r="J225" s="236">
        <f>ROUND(I225*H225,2)</f>
        <v>0</v>
      </c>
      <c r="K225" s="232" t="s">
        <v>612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0.0070000000000000001</v>
      </c>
      <c r="R225" s="239">
        <f>Q225*H225</f>
        <v>0.050470000000000001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6792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6766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6767</v>
      </c>
      <c r="G227" s="255"/>
      <c r="H227" s="258">
        <v>7.21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7.21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16.5" customHeight="1">
      <c r="A229" s="40"/>
      <c r="B229" s="41"/>
      <c r="C229" s="287" t="s">
        <v>375</v>
      </c>
      <c r="D229" s="287" t="s">
        <v>534</v>
      </c>
      <c r="E229" s="288" t="s">
        <v>3600</v>
      </c>
      <c r="F229" s="289" t="s">
        <v>3601</v>
      </c>
      <c r="G229" s="290" t="s">
        <v>466</v>
      </c>
      <c r="H229" s="291">
        <v>107.069</v>
      </c>
      <c r="I229" s="292"/>
      <c r="J229" s="293">
        <f>ROUND(I229*H229,2)</f>
        <v>0</v>
      </c>
      <c r="K229" s="289" t="s">
        <v>612</v>
      </c>
      <c r="L229" s="294"/>
      <c r="M229" s="295" t="s">
        <v>1</v>
      </c>
      <c r="N229" s="296" t="s">
        <v>38</v>
      </c>
      <c r="O229" s="93"/>
      <c r="P229" s="239">
        <f>O229*H229</f>
        <v>0</v>
      </c>
      <c r="Q229" s="239">
        <v>0.0067999999999999996</v>
      </c>
      <c r="R229" s="239">
        <f>Q229*H229</f>
        <v>0.72806919999999997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442</v>
      </c>
      <c r="AT229" s="241" t="s">
        <v>534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317</v>
      </c>
      <c r="BM229" s="241" t="s">
        <v>6793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6794</v>
      </c>
      <c r="G230" s="255"/>
      <c r="H230" s="258">
        <v>107.069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2" customFormat="1" ht="24.15" customHeight="1">
      <c r="A231" s="40"/>
      <c r="B231" s="41"/>
      <c r="C231" s="230" t="s">
        <v>382</v>
      </c>
      <c r="D231" s="230" t="s">
        <v>204</v>
      </c>
      <c r="E231" s="231" t="s">
        <v>6795</v>
      </c>
      <c r="F231" s="232" t="s">
        <v>6796</v>
      </c>
      <c r="G231" s="233" t="s">
        <v>297</v>
      </c>
      <c r="H231" s="234">
        <v>0.77900000000000003</v>
      </c>
      <c r="I231" s="235"/>
      <c r="J231" s="236">
        <f>ROUND(I231*H231,2)</f>
        <v>0</v>
      </c>
      <c r="K231" s="232" t="s">
        <v>208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317</v>
      </c>
      <c r="AT231" s="241" t="s">
        <v>204</v>
      </c>
      <c r="AU231" s="241" t="s">
        <v>82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6797</v>
      </c>
    </row>
    <row r="232" s="12" customFormat="1" ht="22.8" customHeight="1">
      <c r="A232" s="12"/>
      <c r="B232" s="214"/>
      <c r="C232" s="215"/>
      <c r="D232" s="216" t="s">
        <v>72</v>
      </c>
      <c r="E232" s="228" t="s">
        <v>2697</v>
      </c>
      <c r="F232" s="228" t="s">
        <v>2698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SUM(P233:P244)</f>
        <v>0</v>
      </c>
      <c r="Q232" s="222"/>
      <c r="R232" s="223">
        <f>SUM(R233:R244)</f>
        <v>0.010168710000000001</v>
      </c>
      <c r="S232" s="222"/>
      <c r="T232" s="224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82</v>
      </c>
      <c r="AT232" s="226" t="s">
        <v>72</v>
      </c>
      <c r="AU232" s="226" t="s">
        <v>80</v>
      </c>
      <c r="AY232" s="225" t="s">
        <v>202</v>
      </c>
      <c r="BK232" s="227">
        <f>SUM(BK233:BK244)</f>
        <v>0</v>
      </c>
    </row>
    <row r="233" s="2" customFormat="1" ht="16.5" customHeight="1">
      <c r="A233" s="40"/>
      <c r="B233" s="41"/>
      <c r="C233" s="230" t="s">
        <v>390</v>
      </c>
      <c r="D233" s="230" t="s">
        <v>204</v>
      </c>
      <c r="E233" s="231" t="s">
        <v>3638</v>
      </c>
      <c r="F233" s="232" t="s">
        <v>3639</v>
      </c>
      <c r="G233" s="233" t="s">
        <v>254</v>
      </c>
      <c r="H233" s="234">
        <v>8.0960000000000001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317</v>
      </c>
      <c r="AT233" s="241" t="s">
        <v>204</v>
      </c>
      <c r="AU233" s="241" t="s">
        <v>82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317</v>
      </c>
      <c r="BM233" s="241" t="s">
        <v>6798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6766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6799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4" customFormat="1">
      <c r="A236" s="14"/>
      <c r="B236" s="254"/>
      <c r="C236" s="255"/>
      <c r="D236" s="245" t="s">
        <v>211</v>
      </c>
      <c r="E236" s="256" t="s">
        <v>1</v>
      </c>
      <c r="F236" s="257" t="s">
        <v>6770</v>
      </c>
      <c r="G236" s="255"/>
      <c r="H236" s="258">
        <v>8.0960000000000001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211</v>
      </c>
      <c r="AU236" s="264" t="s">
        <v>82</v>
      </c>
      <c r="AV236" s="14" t="s">
        <v>82</v>
      </c>
      <c r="AW236" s="14" t="s">
        <v>30</v>
      </c>
      <c r="AX236" s="14" t="s">
        <v>80</v>
      </c>
      <c r="AY236" s="264" t="s">
        <v>202</v>
      </c>
    </row>
    <row r="237" s="2" customFormat="1" ht="24.15" customHeight="1">
      <c r="A237" s="40"/>
      <c r="B237" s="41"/>
      <c r="C237" s="230" t="s">
        <v>395</v>
      </c>
      <c r="D237" s="230" t="s">
        <v>204</v>
      </c>
      <c r="E237" s="231" t="s">
        <v>6800</v>
      </c>
      <c r="F237" s="232" t="s">
        <v>6801</v>
      </c>
      <c r="G237" s="233" t="s">
        <v>254</v>
      </c>
      <c r="H237" s="234">
        <v>30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0.00020000000000000001</v>
      </c>
      <c r="R237" s="239">
        <f>Q237*H237</f>
        <v>0.0060000000000000001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6802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6763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6803</v>
      </c>
      <c r="G239" s="255"/>
      <c r="H239" s="258">
        <v>30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2" customFormat="1" ht="24.15" customHeight="1">
      <c r="A240" s="40"/>
      <c r="B240" s="41"/>
      <c r="C240" s="230" t="s">
        <v>399</v>
      </c>
      <c r="D240" s="230" t="s">
        <v>204</v>
      </c>
      <c r="E240" s="231" t="s">
        <v>6804</v>
      </c>
      <c r="F240" s="232" t="s">
        <v>6805</v>
      </c>
      <c r="G240" s="233" t="s">
        <v>254</v>
      </c>
      <c r="H240" s="234">
        <v>19.850999999999999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0.00021000000000000001</v>
      </c>
      <c r="R240" s="239">
        <f>Q240*H240</f>
        <v>0.00416871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317</v>
      </c>
      <c r="AT240" s="241" t="s">
        <v>204</v>
      </c>
      <c r="AU240" s="241" t="s">
        <v>82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317</v>
      </c>
      <c r="BM240" s="241" t="s">
        <v>6806</v>
      </c>
    </row>
    <row r="241" s="13" customFormat="1">
      <c r="A241" s="13"/>
      <c r="B241" s="243"/>
      <c r="C241" s="244"/>
      <c r="D241" s="245" t="s">
        <v>211</v>
      </c>
      <c r="E241" s="246" t="s">
        <v>1</v>
      </c>
      <c r="F241" s="247" t="s">
        <v>6807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211</v>
      </c>
      <c r="AU241" s="253" t="s">
        <v>82</v>
      </c>
      <c r="AV241" s="13" t="s">
        <v>80</v>
      </c>
      <c r="AW241" s="13" t="s">
        <v>30</v>
      </c>
      <c r="AX241" s="13" t="s">
        <v>73</v>
      </c>
      <c r="AY241" s="253" t="s">
        <v>202</v>
      </c>
    </row>
    <row r="242" s="14" customFormat="1">
      <c r="A242" s="14"/>
      <c r="B242" s="254"/>
      <c r="C242" s="255"/>
      <c r="D242" s="245" t="s">
        <v>211</v>
      </c>
      <c r="E242" s="256" t="s">
        <v>1</v>
      </c>
      <c r="F242" s="257" t="s">
        <v>6808</v>
      </c>
      <c r="G242" s="255"/>
      <c r="H242" s="258">
        <v>11.021000000000001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211</v>
      </c>
      <c r="AU242" s="264" t="s">
        <v>82</v>
      </c>
      <c r="AV242" s="14" t="s">
        <v>82</v>
      </c>
      <c r="AW242" s="14" t="s">
        <v>30</v>
      </c>
      <c r="AX242" s="14" t="s">
        <v>73</v>
      </c>
      <c r="AY242" s="264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6809</v>
      </c>
      <c r="G243" s="255"/>
      <c r="H243" s="258">
        <v>8.8300000000000001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73</v>
      </c>
      <c r="AY243" s="264" t="s">
        <v>202</v>
      </c>
    </row>
    <row r="244" s="15" customFormat="1">
      <c r="A244" s="15"/>
      <c r="B244" s="265"/>
      <c r="C244" s="266"/>
      <c r="D244" s="245" t="s">
        <v>211</v>
      </c>
      <c r="E244" s="267" t="s">
        <v>1</v>
      </c>
      <c r="F244" s="268" t="s">
        <v>222</v>
      </c>
      <c r="G244" s="266"/>
      <c r="H244" s="269">
        <v>19.850999999999999</v>
      </c>
      <c r="I244" s="270"/>
      <c r="J244" s="266"/>
      <c r="K244" s="266"/>
      <c r="L244" s="271"/>
      <c r="M244" s="331"/>
      <c r="N244" s="332"/>
      <c r="O244" s="332"/>
      <c r="P244" s="332"/>
      <c r="Q244" s="332"/>
      <c r="R244" s="332"/>
      <c r="S244" s="332"/>
      <c r="T244" s="33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211</v>
      </c>
      <c r="AU244" s="275" t="s">
        <v>82</v>
      </c>
      <c r="AV244" s="15" t="s">
        <v>209</v>
      </c>
      <c r="AW244" s="15" t="s">
        <v>30</v>
      </c>
      <c r="AX244" s="15" t="s">
        <v>80</v>
      </c>
      <c r="AY244" s="275" t="s">
        <v>202</v>
      </c>
    </row>
    <row r="245" s="2" customFormat="1" ht="6.96" customHeight="1">
      <c r="A245" s="40"/>
      <c r="B245" s="68"/>
      <c r="C245" s="69"/>
      <c r="D245" s="69"/>
      <c r="E245" s="69"/>
      <c r="F245" s="69"/>
      <c r="G245" s="69"/>
      <c r="H245" s="69"/>
      <c r="I245" s="69"/>
      <c r="J245" s="69"/>
      <c r="K245" s="69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irnUTPvKR2UcoX1aW2l2eaHnxFq8SUUb2KlH4xDjYZEjVnuHDTqxt7/kz8ZcNvmdQfBGk1sVp0dgX4GK8qkdkA==" hashValue="7EN04sNVY1JkFWUnG9qfotYkVTEwoglP8Qciaa6PjAqeivzwBSkAEpn8uERn2gAHlSUamXBVvhhwUkkkCg7XJg==" algorithmName="SHA-512" password="CC35"/>
  <autoFilter ref="C130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6810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21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21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ROUND((SUM(BE122:BE141)),  2)</f>
        <v>0</v>
      </c>
      <c r="G35" s="40"/>
      <c r="H35" s="40"/>
      <c r="I35" s="167">
        <v>0.20999999999999999</v>
      </c>
      <c r="J35" s="166">
        <f>ROUND(((SUM(BE122:BE141))*I35),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ROUND((SUM(BF122:BF141)),  2)</f>
        <v>0</v>
      </c>
      <c r="G36" s="40"/>
      <c r="H36" s="40"/>
      <c r="I36" s="167">
        <v>0.14999999999999999</v>
      </c>
      <c r="J36" s="166">
        <f>ROUND(((SUM(BF122:BF141))*I36),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ROUND((SUM(BG122:BG141)),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ROUND((SUM(BH122:BH141)),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ROUND((SUM(BI122:BI141)),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VRN - VRN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 xml:space="preserve"> </v>
      </c>
      <c r="G93" s="42"/>
      <c r="H93" s="42"/>
      <c r="I93" s="34" t="s">
        <v>29</v>
      </c>
      <c r="J93" s="38" t="str">
        <f>E23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2741</v>
      </c>
      <c r="E99" s="195"/>
      <c r="F99" s="195"/>
      <c r="G99" s="195"/>
      <c r="H99" s="195"/>
      <c r="I99" s="195"/>
      <c r="J99" s="196">
        <f>J123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6811</v>
      </c>
      <c r="E100" s="200"/>
      <c r="F100" s="200"/>
      <c r="G100" s="200"/>
      <c r="H100" s="200"/>
      <c r="I100" s="200"/>
      <c r="J100" s="201">
        <f>J124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187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Kostelec n. Orlicí</v>
      </c>
      <c r="F110" s="34"/>
      <c r="G110" s="34"/>
      <c r="H110" s="34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3"/>
      <c r="C111" s="34" t="s">
        <v>148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2" customFormat="1" ht="16.5" customHeight="1">
      <c r="A112" s="40"/>
      <c r="B112" s="41"/>
      <c r="C112" s="42"/>
      <c r="D112" s="42"/>
      <c r="E112" s="186" t="s">
        <v>6431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150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VRN - VRN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F14</f>
        <v xml:space="preserve"> </v>
      </c>
      <c r="G116" s="42"/>
      <c r="H116" s="42"/>
      <c r="I116" s="34" t="s">
        <v>22</v>
      </c>
      <c r="J116" s="81" t="str">
        <f>IF(J14="","",J14)</f>
        <v>18. 1. 2023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24</v>
      </c>
      <c r="D118" s="42"/>
      <c r="E118" s="42"/>
      <c r="F118" s="29" t="str">
        <f>E17</f>
        <v xml:space="preserve"> </v>
      </c>
      <c r="G118" s="42"/>
      <c r="H118" s="42"/>
      <c r="I118" s="34" t="s">
        <v>29</v>
      </c>
      <c r="J118" s="38" t="str">
        <f>E23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27</v>
      </c>
      <c r="D119" s="42"/>
      <c r="E119" s="42"/>
      <c r="F119" s="29" t="str">
        <f>IF(E20="","",E20)</f>
        <v>Vyplň údaj</v>
      </c>
      <c r="G119" s="42"/>
      <c r="H119" s="42"/>
      <c r="I119" s="34" t="s">
        <v>31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3"/>
      <c r="B121" s="204"/>
      <c r="C121" s="205" t="s">
        <v>188</v>
      </c>
      <c r="D121" s="206" t="s">
        <v>58</v>
      </c>
      <c r="E121" s="206" t="s">
        <v>54</v>
      </c>
      <c r="F121" s="206" t="s">
        <v>55</v>
      </c>
      <c r="G121" s="206" t="s">
        <v>189</v>
      </c>
      <c r="H121" s="206" t="s">
        <v>190</v>
      </c>
      <c r="I121" s="206" t="s">
        <v>191</v>
      </c>
      <c r="J121" s="206" t="s">
        <v>156</v>
      </c>
      <c r="K121" s="207" t="s">
        <v>192</v>
      </c>
      <c r="L121" s="208"/>
      <c r="M121" s="102" t="s">
        <v>1</v>
      </c>
      <c r="N121" s="103" t="s">
        <v>37</v>
      </c>
      <c r="O121" s="103" t="s">
        <v>193</v>
      </c>
      <c r="P121" s="103" t="s">
        <v>194</v>
      </c>
      <c r="Q121" s="103" t="s">
        <v>195</v>
      </c>
      <c r="R121" s="103" t="s">
        <v>196</v>
      </c>
      <c r="S121" s="103" t="s">
        <v>197</v>
      </c>
      <c r="T121" s="104" t="s">
        <v>198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40"/>
      <c r="B122" s="41"/>
      <c r="C122" s="109" t="s">
        <v>199</v>
      </c>
      <c r="D122" s="42"/>
      <c r="E122" s="42"/>
      <c r="F122" s="42"/>
      <c r="G122" s="42"/>
      <c r="H122" s="42"/>
      <c r="I122" s="42"/>
      <c r="J122" s="209">
        <f>BK122</f>
        <v>0</v>
      </c>
      <c r="K122" s="42"/>
      <c r="L122" s="46"/>
      <c r="M122" s="105"/>
      <c r="N122" s="210"/>
      <c r="O122" s="106"/>
      <c r="P122" s="211">
        <f>P123</f>
        <v>0</v>
      </c>
      <c r="Q122" s="106"/>
      <c r="R122" s="211">
        <f>R123</f>
        <v>0</v>
      </c>
      <c r="S122" s="106"/>
      <c r="T122" s="212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72</v>
      </c>
      <c r="AU122" s="19" t="s">
        <v>158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72</v>
      </c>
      <c r="E123" s="217" t="s">
        <v>145</v>
      </c>
      <c r="F123" s="217" t="s">
        <v>2859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251</v>
      </c>
      <c r="AT123" s="226" t="s">
        <v>72</v>
      </c>
      <c r="AU123" s="226" t="s">
        <v>73</v>
      </c>
      <c r="AY123" s="225" t="s">
        <v>202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72</v>
      </c>
      <c r="E124" s="228" t="s">
        <v>6812</v>
      </c>
      <c r="F124" s="228" t="s">
        <v>6813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SUM(P125:P141)</f>
        <v>0</v>
      </c>
      <c r="Q124" s="222"/>
      <c r="R124" s="223">
        <f>SUM(R125:R141)</f>
        <v>0</v>
      </c>
      <c r="S124" s="222"/>
      <c r="T124" s="224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251</v>
      </c>
      <c r="AT124" s="226" t="s">
        <v>72</v>
      </c>
      <c r="AU124" s="226" t="s">
        <v>80</v>
      </c>
      <c r="AY124" s="225" t="s">
        <v>202</v>
      </c>
      <c r="BK124" s="227">
        <f>SUM(BK125:BK141)</f>
        <v>0</v>
      </c>
    </row>
    <row r="125" s="2" customFormat="1" ht="16.5" customHeight="1">
      <c r="A125" s="40"/>
      <c r="B125" s="41"/>
      <c r="C125" s="230" t="s">
        <v>80</v>
      </c>
      <c r="D125" s="230" t="s">
        <v>204</v>
      </c>
      <c r="E125" s="231" t="s">
        <v>6814</v>
      </c>
      <c r="F125" s="232" t="s">
        <v>6815</v>
      </c>
      <c r="G125" s="233" t="s">
        <v>6816</v>
      </c>
      <c r="H125" s="234">
        <v>1</v>
      </c>
      <c r="I125" s="235"/>
      <c r="J125" s="236">
        <f>ROUND(I125*H125,2)</f>
        <v>0</v>
      </c>
      <c r="K125" s="232" t="s">
        <v>1</v>
      </c>
      <c r="L125" s="46"/>
      <c r="M125" s="237" t="s">
        <v>1</v>
      </c>
      <c r="N125" s="238" t="s">
        <v>38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1" t="s">
        <v>2865</v>
      </c>
      <c r="AT125" s="241" t="s">
        <v>204</v>
      </c>
      <c r="AU125" s="241" t="s">
        <v>82</v>
      </c>
      <c r="AY125" s="19" t="s">
        <v>202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9" t="s">
        <v>80</v>
      </c>
      <c r="BK125" s="242">
        <f>ROUND(I125*H125,2)</f>
        <v>0</v>
      </c>
      <c r="BL125" s="19" t="s">
        <v>2865</v>
      </c>
      <c r="BM125" s="241" t="s">
        <v>6817</v>
      </c>
    </row>
    <row r="126" s="2" customFormat="1" ht="16.5" customHeight="1">
      <c r="A126" s="40"/>
      <c r="B126" s="41"/>
      <c r="C126" s="230" t="s">
        <v>82</v>
      </c>
      <c r="D126" s="230" t="s">
        <v>204</v>
      </c>
      <c r="E126" s="231" t="s">
        <v>6818</v>
      </c>
      <c r="F126" s="232" t="s">
        <v>6819</v>
      </c>
      <c r="G126" s="233" t="s">
        <v>6816</v>
      </c>
      <c r="H126" s="234">
        <v>1</v>
      </c>
      <c r="I126" s="235"/>
      <c r="J126" s="236">
        <f>ROUND(I126*H126,2)</f>
        <v>0</v>
      </c>
      <c r="K126" s="232" t="s">
        <v>1</v>
      </c>
      <c r="L126" s="46"/>
      <c r="M126" s="237" t="s">
        <v>1</v>
      </c>
      <c r="N126" s="238" t="s">
        <v>38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1" t="s">
        <v>2865</v>
      </c>
      <c r="AT126" s="241" t="s">
        <v>204</v>
      </c>
      <c r="AU126" s="241" t="s">
        <v>82</v>
      </c>
      <c r="AY126" s="19" t="s">
        <v>202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9" t="s">
        <v>80</v>
      </c>
      <c r="BK126" s="242">
        <f>ROUND(I126*H126,2)</f>
        <v>0</v>
      </c>
      <c r="BL126" s="19" t="s">
        <v>2865</v>
      </c>
      <c r="BM126" s="241" t="s">
        <v>6820</v>
      </c>
    </row>
    <row r="127" s="2" customFormat="1" ht="24.15" customHeight="1">
      <c r="A127" s="40"/>
      <c r="B127" s="41"/>
      <c r="C127" s="230" t="s">
        <v>90</v>
      </c>
      <c r="D127" s="230" t="s">
        <v>204</v>
      </c>
      <c r="E127" s="231" t="s">
        <v>6821</v>
      </c>
      <c r="F127" s="232" t="s">
        <v>6822</v>
      </c>
      <c r="G127" s="233" t="s">
        <v>6816</v>
      </c>
      <c r="H127" s="234">
        <v>1</v>
      </c>
      <c r="I127" s="235"/>
      <c r="J127" s="236">
        <f>ROUND(I127*H127,2)</f>
        <v>0</v>
      </c>
      <c r="K127" s="232" t="s">
        <v>1</v>
      </c>
      <c r="L127" s="46"/>
      <c r="M127" s="237" t="s">
        <v>1</v>
      </c>
      <c r="N127" s="238" t="s">
        <v>38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1" t="s">
        <v>2865</v>
      </c>
      <c r="AT127" s="241" t="s">
        <v>204</v>
      </c>
      <c r="AU127" s="241" t="s">
        <v>82</v>
      </c>
      <c r="AY127" s="19" t="s">
        <v>202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80</v>
      </c>
      <c r="BK127" s="242">
        <f>ROUND(I127*H127,2)</f>
        <v>0</v>
      </c>
      <c r="BL127" s="19" t="s">
        <v>2865</v>
      </c>
      <c r="BM127" s="241" t="s">
        <v>6823</v>
      </c>
    </row>
    <row r="128" s="2" customFormat="1" ht="24.15" customHeight="1">
      <c r="A128" s="40"/>
      <c r="B128" s="41"/>
      <c r="C128" s="230" t="s">
        <v>209</v>
      </c>
      <c r="D128" s="230" t="s">
        <v>204</v>
      </c>
      <c r="E128" s="231" t="s">
        <v>6824</v>
      </c>
      <c r="F128" s="232" t="s">
        <v>6825</v>
      </c>
      <c r="G128" s="233" t="s">
        <v>6816</v>
      </c>
      <c r="H128" s="234">
        <v>1</v>
      </c>
      <c r="I128" s="235"/>
      <c r="J128" s="236">
        <f>ROUND(I128*H128,2)</f>
        <v>0</v>
      </c>
      <c r="K128" s="232" t="s">
        <v>1</v>
      </c>
      <c r="L128" s="46"/>
      <c r="M128" s="237" t="s">
        <v>1</v>
      </c>
      <c r="N128" s="238" t="s">
        <v>38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1" t="s">
        <v>2865</v>
      </c>
      <c r="AT128" s="241" t="s">
        <v>204</v>
      </c>
      <c r="AU128" s="241" t="s">
        <v>82</v>
      </c>
      <c r="AY128" s="19" t="s">
        <v>202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9" t="s">
        <v>80</v>
      </c>
      <c r="BK128" s="242">
        <f>ROUND(I128*H128,2)</f>
        <v>0</v>
      </c>
      <c r="BL128" s="19" t="s">
        <v>2865</v>
      </c>
      <c r="BM128" s="241" t="s">
        <v>6826</v>
      </c>
    </row>
    <row r="129" s="2" customFormat="1" ht="16.5" customHeight="1">
      <c r="A129" s="40"/>
      <c r="B129" s="41"/>
      <c r="C129" s="230" t="s">
        <v>251</v>
      </c>
      <c r="D129" s="230" t="s">
        <v>204</v>
      </c>
      <c r="E129" s="231" t="s">
        <v>6827</v>
      </c>
      <c r="F129" s="232" t="s">
        <v>6828</v>
      </c>
      <c r="G129" s="233" t="s">
        <v>6816</v>
      </c>
      <c r="H129" s="234">
        <v>1</v>
      </c>
      <c r="I129" s="235"/>
      <c r="J129" s="236">
        <f>ROUND(I129*H129,2)</f>
        <v>0</v>
      </c>
      <c r="K129" s="232" t="s">
        <v>1</v>
      </c>
      <c r="L129" s="46"/>
      <c r="M129" s="237" t="s">
        <v>1</v>
      </c>
      <c r="N129" s="238" t="s">
        <v>38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1" t="s">
        <v>2865</v>
      </c>
      <c r="AT129" s="241" t="s">
        <v>204</v>
      </c>
      <c r="AU129" s="241" t="s">
        <v>82</v>
      </c>
      <c r="AY129" s="19" t="s">
        <v>202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9" t="s">
        <v>80</v>
      </c>
      <c r="BK129" s="242">
        <f>ROUND(I129*H129,2)</f>
        <v>0</v>
      </c>
      <c r="BL129" s="19" t="s">
        <v>2865</v>
      </c>
      <c r="BM129" s="241" t="s">
        <v>6829</v>
      </c>
    </row>
    <row r="130" s="2" customFormat="1" ht="33" customHeight="1">
      <c r="A130" s="40"/>
      <c r="B130" s="41"/>
      <c r="C130" s="230" t="s">
        <v>258</v>
      </c>
      <c r="D130" s="230" t="s">
        <v>204</v>
      </c>
      <c r="E130" s="231" t="s">
        <v>6830</v>
      </c>
      <c r="F130" s="232" t="s">
        <v>6831</v>
      </c>
      <c r="G130" s="233" t="s">
        <v>6816</v>
      </c>
      <c r="H130" s="234">
        <v>1</v>
      </c>
      <c r="I130" s="235"/>
      <c r="J130" s="236">
        <f>ROUND(I130*H130,2)</f>
        <v>0</v>
      </c>
      <c r="K130" s="232" t="s">
        <v>1</v>
      </c>
      <c r="L130" s="46"/>
      <c r="M130" s="237" t="s">
        <v>1</v>
      </c>
      <c r="N130" s="238" t="s">
        <v>38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1" t="s">
        <v>2865</v>
      </c>
      <c r="AT130" s="241" t="s">
        <v>204</v>
      </c>
      <c r="AU130" s="241" t="s">
        <v>82</v>
      </c>
      <c r="AY130" s="19" t="s">
        <v>202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80</v>
      </c>
      <c r="BK130" s="242">
        <f>ROUND(I130*H130,2)</f>
        <v>0</v>
      </c>
      <c r="BL130" s="19" t="s">
        <v>2865</v>
      </c>
      <c r="BM130" s="241" t="s">
        <v>6832</v>
      </c>
    </row>
    <row r="131" s="2" customFormat="1" ht="16.5" customHeight="1">
      <c r="A131" s="40"/>
      <c r="B131" s="41"/>
      <c r="C131" s="230" t="s">
        <v>262</v>
      </c>
      <c r="D131" s="230" t="s">
        <v>204</v>
      </c>
      <c r="E131" s="231" t="s">
        <v>6833</v>
      </c>
      <c r="F131" s="232" t="s">
        <v>6834</v>
      </c>
      <c r="G131" s="233" t="s">
        <v>6816</v>
      </c>
      <c r="H131" s="234">
        <v>1</v>
      </c>
      <c r="I131" s="235"/>
      <c r="J131" s="236">
        <f>ROUND(I131*H131,2)</f>
        <v>0</v>
      </c>
      <c r="K131" s="232" t="s">
        <v>1</v>
      </c>
      <c r="L131" s="46"/>
      <c r="M131" s="237" t="s">
        <v>1</v>
      </c>
      <c r="N131" s="238" t="s">
        <v>38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1" t="s">
        <v>2865</v>
      </c>
      <c r="AT131" s="241" t="s">
        <v>204</v>
      </c>
      <c r="AU131" s="241" t="s">
        <v>82</v>
      </c>
      <c r="AY131" s="19" t="s">
        <v>202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80</v>
      </c>
      <c r="BK131" s="242">
        <f>ROUND(I131*H131,2)</f>
        <v>0</v>
      </c>
      <c r="BL131" s="19" t="s">
        <v>2865</v>
      </c>
      <c r="BM131" s="241" t="s">
        <v>6835</v>
      </c>
    </row>
    <row r="132" s="2" customFormat="1" ht="16.5" customHeight="1">
      <c r="A132" s="40"/>
      <c r="B132" s="41"/>
      <c r="C132" s="230" t="s">
        <v>270</v>
      </c>
      <c r="D132" s="230" t="s">
        <v>204</v>
      </c>
      <c r="E132" s="231" t="s">
        <v>6836</v>
      </c>
      <c r="F132" s="232" t="s">
        <v>6837</v>
      </c>
      <c r="G132" s="233" t="s">
        <v>6816</v>
      </c>
      <c r="H132" s="234">
        <v>1</v>
      </c>
      <c r="I132" s="235"/>
      <c r="J132" s="236">
        <f>ROUND(I132*H132,2)</f>
        <v>0</v>
      </c>
      <c r="K132" s="232" t="s">
        <v>1</v>
      </c>
      <c r="L132" s="46"/>
      <c r="M132" s="237" t="s">
        <v>1</v>
      </c>
      <c r="N132" s="238" t="s">
        <v>38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1" t="s">
        <v>2865</v>
      </c>
      <c r="AT132" s="241" t="s">
        <v>204</v>
      </c>
      <c r="AU132" s="241" t="s">
        <v>82</v>
      </c>
      <c r="AY132" s="19" t="s">
        <v>202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80</v>
      </c>
      <c r="BK132" s="242">
        <f>ROUND(I132*H132,2)</f>
        <v>0</v>
      </c>
      <c r="BL132" s="19" t="s">
        <v>2865</v>
      </c>
      <c r="BM132" s="241" t="s">
        <v>6838</v>
      </c>
    </row>
    <row r="133" s="2" customFormat="1" ht="16.5" customHeight="1">
      <c r="A133" s="40"/>
      <c r="B133" s="41"/>
      <c r="C133" s="230" t="s">
        <v>274</v>
      </c>
      <c r="D133" s="230" t="s">
        <v>204</v>
      </c>
      <c r="E133" s="231" t="s">
        <v>6839</v>
      </c>
      <c r="F133" s="232" t="s">
        <v>6840</v>
      </c>
      <c r="G133" s="233" t="s">
        <v>6816</v>
      </c>
      <c r="H133" s="234">
        <v>1</v>
      </c>
      <c r="I133" s="235"/>
      <c r="J133" s="236">
        <f>ROUND(I133*H133,2)</f>
        <v>0</v>
      </c>
      <c r="K133" s="232" t="s">
        <v>1</v>
      </c>
      <c r="L133" s="46"/>
      <c r="M133" s="237" t="s">
        <v>1</v>
      </c>
      <c r="N133" s="238" t="s">
        <v>38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1" t="s">
        <v>2865</v>
      </c>
      <c r="AT133" s="241" t="s">
        <v>204</v>
      </c>
      <c r="AU133" s="241" t="s">
        <v>82</v>
      </c>
      <c r="AY133" s="19" t="s">
        <v>202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80</v>
      </c>
      <c r="BK133" s="242">
        <f>ROUND(I133*H133,2)</f>
        <v>0</v>
      </c>
      <c r="BL133" s="19" t="s">
        <v>2865</v>
      </c>
      <c r="BM133" s="241" t="s">
        <v>6841</v>
      </c>
    </row>
    <row r="134" s="2" customFormat="1" ht="16.5" customHeight="1">
      <c r="A134" s="40"/>
      <c r="B134" s="41"/>
      <c r="C134" s="230" t="s">
        <v>278</v>
      </c>
      <c r="D134" s="230" t="s">
        <v>204</v>
      </c>
      <c r="E134" s="231" t="s">
        <v>6842</v>
      </c>
      <c r="F134" s="232" t="s">
        <v>6843</v>
      </c>
      <c r="G134" s="233" t="s">
        <v>6816</v>
      </c>
      <c r="H134" s="234">
        <v>1</v>
      </c>
      <c r="I134" s="235"/>
      <c r="J134" s="236">
        <f>ROUND(I134*H134,2)</f>
        <v>0</v>
      </c>
      <c r="K134" s="232" t="s">
        <v>1</v>
      </c>
      <c r="L134" s="46"/>
      <c r="M134" s="237" t="s">
        <v>1</v>
      </c>
      <c r="N134" s="238" t="s">
        <v>38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1" t="s">
        <v>2865</v>
      </c>
      <c r="AT134" s="241" t="s">
        <v>204</v>
      </c>
      <c r="AU134" s="241" t="s">
        <v>82</v>
      </c>
      <c r="AY134" s="19" t="s">
        <v>202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80</v>
      </c>
      <c r="BK134" s="242">
        <f>ROUND(I134*H134,2)</f>
        <v>0</v>
      </c>
      <c r="BL134" s="19" t="s">
        <v>2865</v>
      </c>
      <c r="BM134" s="241" t="s">
        <v>6844</v>
      </c>
    </row>
    <row r="135" s="2" customFormat="1" ht="16.5" customHeight="1">
      <c r="A135" s="40"/>
      <c r="B135" s="41"/>
      <c r="C135" s="230" t="s">
        <v>284</v>
      </c>
      <c r="D135" s="230" t="s">
        <v>204</v>
      </c>
      <c r="E135" s="231" t="s">
        <v>6845</v>
      </c>
      <c r="F135" s="232" t="s">
        <v>6846</v>
      </c>
      <c r="G135" s="233" t="s">
        <v>6816</v>
      </c>
      <c r="H135" s="234">
        <v>1</v>
      </c>
      <c r="I135" s="235"/>
      <c r="J135" s="236">
        <f>ROUND(I135*H135,2)</f>
        <v>0</v>
      </c>
      <c r="K135" s="232" t="s">
        <v>1</v>
      </c>
      <c r="L135" s="46"/>
      <c r="M135" s="237" t="s">
        <v>1</v>
      </c>
      <c r="N135" s="238" t="s">
        <v>38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1" t="s">
        <v>2865</v>
      </c>
      <c r="AT135" s="241" t="s">
        <v>204</v>
      </c>
      <c r="AU135" s="241" t="s">
        <v>82</v>
      </c>
      <c r="AY135" s="19" t="s">
        <v>202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80</v>
      </c>
      <c r="BK135" s="242">
        <f>ROUND(I135*H135,2)</f>
        <v>0</v>
      </c>
      <c r="BL135" s="19" t="s">
        <v>2865</v>
      </c>
      <c r="BM135" s="241" t="s">
        <v>6847</v>
      </c>
    </row>
    <row r="136" s="2" customFormat="1" ht="16.5" customHeight="1">
      <c r="A136" s="40"/>
      <c r="B136" s="41"/>
      <c r="C136" s="230" t="s">
        <v>294</v>
      </c>
      <c r="D136" s="230" t="s">
        <v>204</v>
      </c>
      <c r="E136" s="231" t="s">
        <v>6848</v>
      </c>
      <c r="F136" s="232" t="s">
        <v>6849</v>
      </c>
      <c r="G136" s="233" t="s">
        <v>6816</v>
      </c>
      <c r="H136" s="234">
        <v>1</v>
      </c>
      <c r="I136" s="235"/>
      <c r="J136" s="236">
        <f>ROUND(I136*H136,2)</f>
        <v>0</v>
      </c>
      <c r="K136" s="232" t="s">
        <v>1</v>
      </c>
      <c r="L136" s="46"/>
      <c r="M136" s="237" t="s">
        <v>1</v>
      </c>
      <c r="N136" s="238" t="s">
        <v>38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1" t="s">
        <v>2865</v>
      </c>
      <c r="AT136" s="241" t="s">
        <v>204</v>
      </c>
      <c r="AU136" s="241" t="s">
        <v>82</v>
      </c>
      <c r="AY136" s="19" t="s">
        <v>202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80</v>
      </c>
      <c r="BK136" s="242">
        <f>ROUND(I136*H136,2)</f>
        <v>0</v>
      </c>
      <c r="BL136" s="19" t="s">
        <v>2865</v>
      </c>
      <c r="BM136" s="241" t="s">
        <v>6850</v>
      </c>
    </row>
    <row r="137" s="2" customFormat="1" ht="16.5" customHeight="1">
      <c r="A137" s="40"/>
      <c r="B137" s="41"/>
      <c r="C137" s="230" t="s">
        <v>301</v>
      </c>
      <c r="D137" s="230" t="s">
        <v>204</v>
      </c>
      <c r="E137" s="231" t="s">
        <v>6851</v>
      </c>
      <c r="F137" s="232" t="s">
        <v>6852</v>
      </c>
      <c r="G137" s="233" t="s">
        <v>6816</v>
      </c>
      <c r="H137" s="234">
        <v>1</v>
      </c>
      <c r="I137" s="235"/>
      <c r="J137" s="236">
        <f>ROUND(I137*H137,2)</f>
        <v>0</v>
      </c>
      <c r="K137" s="232" t="s">
        <v>1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2865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2865</v>
      </c>
      <c r="BM137" s="241" t="s">
        <v>6853</v>
      </c>
    </row>
    <row r="138" s="2" customFormat="1" ht="16.5" customHeight="1">
      <c r="A138" s="40"/>
      <c r="B138" s="41"/>
      <c r="C138" s="230" t="s">
        <v>307</v>
      </c>
      <c r="D138" s="230" t="s">
        <v>204</v>
      </c>
      <c r="E138" s="231" t="s">
        <v>6854</v>
      </c>
      <c r="F138" s="232" t="s">
        <v>2861</v>
      </c>
      <c r="G138" s="233" t="s">
        <v>6816</v>
      </c>
      <c r="H138" s="234">
        <v>1</v>
      </c>
      <c r="I138" s="235"/>
      <c r="J138" s="236">
        <f>ROUND(I138*H138,2)</f>
        <v>0</v>
      </c>
      <c r="K138" s="232" t="s">
        <v>1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2865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2865</v>
      </c>
      <c r="BM138" s="241" t="s">
        <v>6855</v>
      </c>
    </row>
    <row r="139" s="2" customFormat="1" ht="16.5" customHeight="1">
      <c r="A139" s="40"/>
      <c r="B139" s="41"/>
      <c r="C139" s="230" t="s">
        <v>8</v>
      </c>
      <c r="D139" s="230" t="s">
        <v>204</v>
      </c>
      <c r="E139" s="231" t="s">
        <v>6856</v>
      </c>
      <c r="F139" s="232" t="s">
        <v>6857</v>
      </c>
      <c r="G139" s="233" t="s">
        <v>6816</v>
      </c>
      <c r="H139" s="234">
        <v>1</v>
      </c>
      <c r="I139" s="235"/>
      <c r="J139" s="236">
        <f>ROUND(I139*H139,2)</f>
        <v>0</v>
      </c>
      <c r="K139" s="232" t="s">
        <v>1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2865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2865</v>
      </c>
      <c r="BM139" s="241" t="s">
        <v>6858</v>
      </c>
    </row>
    <row r="140" s="2" customFormat="1" ht="16.5" customHeight="1">
      <c r="A140" s="40"/>
      <c r="B140" s="41"/>
      <c r="C140" s="230" t="s">
        <v>317</v>
      </c>
      <c r="D140" s="230" t="s">
        <v>204</v>
      </c>
      <c r="E140" s="231" t="s">
        <v>6859</v>
      </c>
      <c r="F140" s="232" t="s">
        <v>6860</v>
      </c>
      <c r="G140" s="233" t="s">
        <v>6816</v>
      </c>
      <c r="H140" s="234">
        <v>1</v>
      </c>
      <c r="I140" s="235"/>
      <c r="J140" s="236">
        <f>ROUND(I140*H140,2)</f>
        <v>0</v>
      </c>
      <c r="K140" s="232" t="s">
        <v>1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2865</v>
      </c>
      <c r="AT140" s="241" t="s">
        <v>204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2865</v>
      </c>
      <c r="BM140" s="241" t="s">
        <v>6861</v>
      </c>
    </row>
    <row r="141" s="2" customFormat="1" ht="16.5" customHeight="1">
      <c r="A141" s="40"/>
      <c r="B141" s="41"/>
      <c r="C141" s="230" t="s">
        <v>325</v>
      </c>
      <c r="D141" s="230" t="s">
        <v>204</v>
      </c>
      <c r="E141" s="231" t="s">
        <v>6862</v>
      </c>
      <c r="F141" s="232" t="s">
        <v>6863</v>
      </c>
      <c r="G141" s="233" t="s">
        <v>6816</v>
      </c>
      <c r="H141" s="234">
        <v>1</v>
      </c>
      <c r="I141" s="235"/>
      <c r="J141" s="236">
        <f>ROUND(I141*H141,2)</f>
        <v>0</v>
      </c>
      <c r="K141" s="232" t="s">
        <v>1</v>
      </c>
      <c r="L141" s="46"/>
      <c r="M141" s="307" t="s">
        <v>1</v>
      </c>
      <c r="N141" s="308" t="s">
        <v>38</v>
      </c>
      <c r="O141" s="304"/>
      <c r="P141" s="309">
        <f>O141*H141</f>
        <v>0</v>
      </c>
      <c r="Q141" s="309">
        <v>0</v>
      </c>
      <c r="R141" s="309">
        <f>Q141*H141</f>
        <v>0</v>
      </c>
      <c r="S141" s="309">
        <v>0</v>
      </c>
      <c r="T141" s="31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2865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2865</v>
      </c>
      <c r="BM141" s="241" t="s">
        <v>6864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XIH7xA94NNBl90tLtIxe5wWi/5a1EjJaU58IyFDr1EcLqTSwTRqvHAGPiabAjky3MpgPN0UvMD64qn6yz8t+Xg==" hashValue="OT4V5tSsdBwZBGbt/y4MFGvc+xhuKlLFK8so6SAmvBeY0jqINMSVd2ddF2RYEk2sQ0LRf6mTovXTnPbM8BCmqg==" algorithmName="SHA-512" password="CC35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2"/>
    </row>
    <row r="4" s="1" customFormat="1" ht="24.96" customHeight="1">
      <c r="B4" s="22"/>
      <c r="C4" s="151" t="s">
        <v>6865</v>
      </c>
      <c r="H4" s="22"/>
    </row>
    <row r="5" s="1" customFormat="1" ht="12" customHeight="1">
      <c r="B5" s="22"/>
      <c r="C5" s="338" t="s">
        <v>13</v>
      </c>
      <c r="D5" s="160" t="s">
        <v>14</v>
      </c>
      <c r="E5" s="1"/>
      <c r="F5" s="1"/>
      <c r="H5" s="22"/>
    </row>
    <row r="6" s="1" customFormat="1" ht="36.96" customHeight="1">
      <c r="B6" s="22"/>
      <c r="C6" s="339" t="s">
        <v>16</v>
      </c>
      <c r="D6" s="340" t="s">
        <v>17</v>
      </c>
      <c r="E6" s="1"/>
      <c r="F6" s="1"/>
      <c r="H6" s="22"/>
    </row>
    <row r="7" s="1" customFormat="1" ht="16.5" customHeight="1">
      <c r="B7" s="22"/>
      <c r="C7" s="153" t="s">
        <v>22</v>
      </c>
      <c r="D7" s="157" t="str">
        <f>'Rekapitulace stavby'!AN8</f>
        <v>18. 1. 2023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3"/>
      <c r="B9" s="341"/>
      <c r="C9" s="342" t="s">
        <v>54</v>
      </c>
      <c r="D9" s="343" t="s">
        <v>55</v>
      </c>
      <c r="E9" s="343" t="s">
        <v>189</v>
      </c>
      <c r="F9" s="344" t="s">
        <v>6866</v>
      </c>
      <c r="G9" s="203"/>
      <c r="H9" s="341"/>
    </row>
    <row r="10" s="2" customFormat="1" ht="26.4" customHeight="1">
      <c r="A10" s="40"/>
      <c r="B10" s="46"/>
      <c r="C10" s="345" t="s">
        <v>6867</v>
      </c>
      <c r="D10" s="345" t="s">
        <v>119</v>
      </c>
      <c r="E10" s="40"/>
      <c r="F10" s="40"/>
      <c r="G10" s="40"/>
      <c r="H10" s="46"/>
    </row>
    <row r="11" s="2" customFormat="1" ht="16.8" customHeight="1">
      <c r="A11" s="40"/>
      <c r="B11" s="46"/>
      <c r="C11" s="346" t="s">
        <v>5502</v>
      </c>
      <c r="D11" s="347" t="s">
        <v>5503</v>
      </c>
      <c r="E11" s="348" t="s">
        <v>254</v>
      </c>
      <c r="F11" s="349">
        <v>14.805999999999999</v>
      </c>
      <c r="G11" s="40"/>
      <c r="H11" s="46"/>
    </row>
    <row r="12" s="2" customFormat="1" ht="16.8" customHeight="1">
      <c r="A12" s="40"/>
      <c r="B12" s="46"/>
      <c r="C12" s="350" t="s">
        <v>6868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51" t="s">
        <v>5603</v>
      </c>
      <c r="D13" s="351" t="s">
        <v>5604</v>
      </c>
      <c r="E13" s="19" t="s">
        <v>254</v>
      </c>
      <c r="F13" s="352">
        <v>179.09399999999999</v>
      </c>
      <c r="G13" s="40"/>
      <c r="H13" s="46"/>
    </row>
    <row r="14" s="2" customFormat="1" ht="16.8" customHeight="1">
      <c r="A14" s="40"/>
      <c r="B14" s="46"/>
      <c r="C14" s="351" t="s">
        <v>5793</v>
      </c>
      <c r="D14" s="351" t="s">
        <v>5794</v>
      </c>
      <c r="E14" s="19" t="s">
        <v>254</v>
      </c>
      <c r="F14" s="352">
        <v>130.31399999999999</v>
      </c>
      <c r="G14" s="40"/>
      <c r="H14" s="46"/>
    </row>
    <row r="15" s="2" customFormat="1" ht="16.8" customHeight="1">
      <c r="A15" s="40"/>
      <c r="B15" s="46"/>
      <c r="C15" s="351" t="s">
        <v>3095</v>
      </c>
      <c r="D15" s="351" t="s">
        <v>3096</v>
      </c>
      <c r="E15" s="19" t="s">
        <v>254</v>
      </c>
      <c r="F15" s="352">
        <v>14.805999999999999</v>
      </c>
      <c r="G15" s="40"/>
      <c r="H15" s="46"/>
    </row>
    <row r="16" s="2" customFormat="1" ht="16.8" customHeight="1">
      <c r="A16" s="40"/>
      <c r="B16" s="46"/>
      <c r="C16" s="351" t="s">
        <v>5840</v>
      </c>
      <c r="D16" s="351" t="s">
        <v>5841</v>
      </c>
      <c r="E16" s="19" t="s">
        <v>254</v>
      </c>
      <c r="F16" s="352">
        <v>14.805999999999999</v>
      </c>
      <c r="G16" s="40"/>
      <c r="H16" s="46"/>
    </row>
    <row r="17" s="2" customFormat="1">
      <c r="A17" s="40"/>
      <c r="B17" s="46"/>
      <c r="C17" s="351" t="s">
        <v>3653</v>
      </c>
      <c r="D17" s="351" t="s">
        <v>6252</v>
      </c>
      <c r="E17" s="19" t="s">
        <v>254</v>
      </c>
      <c r="F17" s="352">
        <v>25.838000000000001</v>
      </c>
      <c r="G17" s="40"/>
      <c r="H17" s="46"/>
    </row>
    <row r="18" s="2" customFormat="1" ht="7.44" customHeight="1">
      <c r="A18" s="40"/>
      <c r="B18" s="182"/>
      <c r="C18" s="183"/>
      <c r="D18" s="183"/>
      <c r="E18" s="183"/>
      <c r="F18" s="183"/>
      <c r="G18" s="183"/>
      <c r="H18" s="46"/>
    </row>
    <row r="19" s="2" customFormat="1">
      <c r="A19" s="40"/>
      <c r="B19" s="40"/>
      <c r="C19" s="40"/>
      <c r="D19" s="40"/>
      <c r="E19" s="40"/>
      <c r="F19" s="40"/>
      <c r="G19" s="40"/>
      <c r="H19" s="40"/>
    </row>
  </sheetData>
  <sheetProtection sheet="1" formatColumns="0" formatRows="0" objects="1" scenarios="1" spinCount="100000" saltValue="2d+k7RHMSEiRZCb9k7sR765vZgfVyveySTo6MDPWiovLKe0xoPGJsdXzK0y+/xp0ySlrUVCXCAPTM0DJbnL8Jg==" hashValue="MRRJem3N8hM48zxgwqjAyZtU3YkZuI6LL4PxSMdVHohEr1oECcDzAlkjZADo88mbebrTJLR8xRPde7UOYIIxZ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2024-02-09T07:49:58Z</dcterms:created>
  <dcterms:modified xsi:type="dcterms:W3CDTF">2024-02-09T07:50:31Z</dcterms:modified>
</cp:coreProperties>
</file>