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-101" sheetId="1" r:id="rId1"/>
    <sheet name="SO-180" sheetId="2" r:id="rId2"/>
    <sheet name="SO-190" sheetId="3" r:id="rId3"/>
    <sheet name="SO-201" sheetId="4" r:id="rId4"/>
    <sheet name="SO-251" sheetId="5" r:id="rId5"/>
    <sheet name="SO-801" sheetId="6" r:id="rId6"/>
    <sheet name="SO-990" sheetId="7" r:id="rId7"/>
  </sheets>
  <definedNames/>
  <calcPr/>
  <webPublishing/>
</workbook>
</file>

<file path=xl/sharedStrings.xml><?xml version="1.0" encoding="utf-8"?>
<sst xmlns="http://schemas.openxmlformats.org/spreadsheetml/2006/main" count="2927" uniqueCount="804">
  <si>
    <t>ASPE10</t>
  </si>
  <si>
    <t>S</t>
  </si>
  <si>
    <t>Firma: ÚDRŽBA SILNIC Královéhradeckého kraje a.s.</t>
  </si>
  <si>
    <t>Soupis prací objektu</t>
  </si>
  <si>
    <t xml:space="preserve">Stavba: </t>
  </si>
  <si>
    <t>33165</t>
  </si>
  <si>
    <t>II 300 MILETÍN - ZDOBÍN_31012024_neoceněný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</si>
  <si>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</si>
  <si>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</si>
  <si>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</si>
  <si>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</si>
  <si>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</si>
  <si>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</si>
  <si>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</si>
  <si>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</si>
  <si>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SO-101</t>
  </si>
  <si>
    <t>Rekonstrukce II/300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</si>
  <si>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</si>
  <si>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</si>
  <si>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</si>
  <si>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</si>
  <si>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</si>
  <si>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</si>
  <si>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</si>
  <si>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</si>
  <si>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</si>
  <si>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</si>
  <si>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</si>
  <si>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</si>
  <si>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</si>
  <si>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</si>
  <si>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</si>
  <si>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</si>
  <si>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</si>
  <si>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</si>
  <si>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</si>
  <si>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</si>
  <si>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</si>
  <si>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</si>
  <si>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</si>
  <si>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</si>
  <si>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</si>
  <si>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113328  479.87*2=959,740 [A] 
17120  1646.19*2=3 292,380 [B] 
12920 - skládka dle zhotovitele - zemina, štěrkodrtě - čištění, výkop krajnic  ((2100+190)*0.1)*2=458,000 [C] 
129945 - skládka dle zhotovitele - čištění potrubí tlakovou vodou - km 8,255 - 8,620 - přepoklad DN300 beton, odhad  235*(3.14*0.15*0.15)*1=16,603 [D] 
129946 - skládka dle zhotovitele - čištění potrubí tlakovou vodou - km 8,255 - 8,620 - přepoklad DN400 beton, odhad  39*(3.14*0.2*0.2)*1=4,898 [E] 
129947 - skládka dle zhotovitele - čištění potrubí tlakovou vodou - km 8,255 - 8,620 - přepoklad DN500 beton, odhad  106*(3.14*0.25*0.25)*1=20,803 [F] 
Celkem: 959.74+3292.38+458+16.603+4.898+20.803=4 752,424 [G]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</si>
  <si>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</si>
  <si>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</si>
  <si>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</si>
  <si>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</si>
  <si>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nejméně 70% hmotnosti tohoto odpadu musí být předáno k recyklaci (viz. ZP) pro zpětné využití na stavbách 
966158 - skládka dle zhotovitele - čela prop-DN400 km-8,410 + km-8,880 + km-9,250  ((1.5*1*0.15*2)*3)*2.3=3,105 [A] 
966158 - skládka dle zhotovitele - prop-DN500 km-8,970  (1.5*1*0.15*2)*2.3=1,035 [B] 
966158 - skládka dle zhotovitele - prop-DN1000 - obnova propustku u mostu  (2*1.5*0.2*2)*2.3=2,760 [C] 
966346 - skládka dle zhotovitele - prop-DN400 km-8,410 + km-8,880 + km-9,250  (10.7+5.8+9.5)*0.35=9,100 [D] 
966357 - skládka dle zhotovitele - prop-DN500 km-8,970  16.7*0.45=7,515 [E] 
966371 - skládka dle zhotovitele - prop-DN1000 - obnova propustku u mostu  11*1.5=16,500 [F] 
96687 - skládka dle zhotovitele - v místě nových RŠ 1-2 km 8,315, km 8,575, UV-3 výměna stávající vpusti  (2+1)*0.8=2,400 [G] 
96688 - skládka dle zhotovitele - stávající šachta  1*1.5=1,500 [H] 
969246 - skládka dle zhotovitele - vybourání stávajícího potrubí DN400 - přepoklad betonové - zatrubnění příkopu - km 8,635 - 8,715  80*0.35=28,000 [I] 
969246 - skládka dle9 zhotovitele - vybourání stávajícího potrubí DN400 - přepoklad betonové -  v zeleném pásu u silnice cca km 8,570  20*0.35=7,000 [J] 
Celkem: 3.105+1.035+2.76+9.1+7.515+16.5+2.4+1.5+28+7=78,915 [K]</t>
  </si>
  <si>
    <t>Zemní práce</t>
  </si>
  <si>
    <t>113328</t>
  </si>
  <si>
    <t>ODSTRAN PODKL ZPEVNĚNÝCH PLOCH Z KAMENIVA NESTMEL, ODVOZ DO 20KM</t>
  </si>
  <si>
    <t>M3</t>
  </si>
  <si>
    <t>skládka dle zhotovitele, zhotovitel v ceně zohlední skutečnou vzdálenost odvozů 
lokální sanace - km 8,050-8,160, 8,340-8,380, 2x 9,230-9,290, 9,380-9,590,  9,470-9,590 - 30cm  ((110+40+2*60+210+120)*2)*0.3=360,000 [A] 
stávající štěrkodrtě - výměna souvrství mezi mostem 360 propustkem - 30cm  ((240)*0.3)=72,000 [B] 
prop-DN400 km-km-8,880 + km-9,250 + prop-DN500 km-8,970 - 30cm  ((30.3+16.5+30.3)*0.3)=23,130 [C] 
sjezd km-8,180 + 8,560 + 8,580 + 8,610 + 8,680 + 8,770 + 8,860 + 8,920 + 9,060 - 20cm  ((24+12.7+14.8+16.6+5.8+5.9+11.7+14.7+7.5+10)*0.2)=24,740 [D] 
Celkem: 360+72+23.13+24.74=479,870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</si>
  <si>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</si>
  <si>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</t>
  </si>
  <si>
    <t>ODSTRAN KRYTU ZPEVNĚNÝCH PLOCH S ASFALT POJIVEM VČET PODKLADU</t>
  </si>
  <si>
    <t>na mezideponii v rámci staveniště - km 9,175-9,590 - materiál bude využit pro recyklaci za studena - živičné vrstvy s dehtem 
lokální sanace - km 9,230-9,290, 9,380-9,590 - 12cm  ((2*60+210+120)*2*0.12)=108,000 [A]</t>
  </si>
  <si>
    <t>113433</t>
  </si>
  <si>
    <t>ODSTRAN KRYTU ZPEVNĚNÝCH PLOCH S ASFALT POJIVEM VČET PODKLADU, ODVOZ DO 3KM</t>
  </si>
  <si>
    <t>na mezideponii v rámci staveniště - km 9,175-9,590 - materiál bude využit pro recyklaci za studena - živičné vrstvy s dehtem 
mezi mostem 37.5 propustkem DN1000 - 15cm  (250*0.15)=37,500 [A] 
lokální sanace - km 8,050-8,160, 8,340-8,380 - 15cm  ((110+40)*2*0.15)=45,000 [B] 
Celkem: 37.5+45=82,500 [C]</t>
  </si>
  <si>
    <t>11372</t>
  </si>
  <si>
    <t>FRÉZOVÁNÍ ZPEVNĚNÝCH PLOCH ASFALTOVÝCH</t>
  </si>
  <si>
    <t>skládka dle zhotovitele, výfrezek zůstává zhotoviteli, v ceně zohlednit využití výfrezku na stavbě 
oprava ložné 624 obrusné vrstvy - 8cm  (7800*0.08)=624,000 [A] 
recyklace za studena - km 9,175-9,590 - 8cm  (2850*0.08)=228,000 [B] 
napojení na křižovatky, sjezdy apod. - 10cm  (400*0.1+15*0.1)=41,500 [C] 
mezi mostem 624 propustkem DN1000 - 15cm  (250*0.15)=37,500 [D] 
lokální sanace - km 8,050-8,160, 8,340-8,380 - 7cm  ((110+40)*2.5)*0.07=26,250 [E] 
lokální sanace - km 2x 9,230-9,290, 9,380-9,590,  9,470-9,590 - 2cm  ((2*60+210+120)*2.5)*0.02=22,500 [F] 
Celkem: 624+228+41.5+37.5+26.25+22.5=979,750 [G]</t>
  </si>
  <si>
    <t>7</t>
  </si>
  <si>
    <t>113765</t>
  </si>
  <si>
    <t>FRÉZOVÁNÍ DRÁŽKY PRŮŘEZU DO 600MM2 V ASFALTOVÉ VOZOVCE</t>
  </si>
  <si>
    <t>M</t>
  </si>
  <si>
    <t>přechod napojení na stávající vozovky, pracovní spáry apod.  400=400,000 [A]</t>
  </si>
  <si>
    <t>Položka zahrnuje veškerou manipulaci s vybouranou sutí a s vybouranými hmotami vč. uložení na skládku.</t>
  </si>
  <si>
    <t>8</t>
  </si>
  <si>
    <t>113766</t>
  </si>
  <si>
    <t>FRÉZOVÁNÍ DRÁŽKY PRŮŘEZU DO 800MM2 V ASFALTOVÉ VOZOVCE</t>
  </si>
  <si>
    <t>výsprava trhlin po odfrézování obrusu a ložné vrstvy ŠxH 2cm x 4cm 
oprava ložné 715 obrusné vrstvy - předpoklad 10cm/m2  (7770-400-220)*0.1=715,000 [A] 
napojení na křižovatky, sjezdy apod. - předpoklad 10cm/m2  (400+200)*0.1=60,000 [B] 
Celkem: 715+60=775,000 [C]</t>
  </si>
  <si>
    <t>113769</t>
  </si>
  <si>
    <t>FRÉZOVÁNÍ DRÁŽKY PRŮŘEZU PŘES 1200MM2 V ASFALTOVÉ VOZOVCE</t>
  </si>
  <si>
    <t>výsprava trhlin po odfrézování obrusu a ložné vrstvy ŠxH 4cm x 8cm 
oprava ložné 214.5 obrusné vrstvy - předpoklad 3cm/m2  (7770-400-220)*0.03=214,500 [A] 
napojení na křižovatky, sjezdy apod. - předpoklad 3cm/m2  (400+200)*0.03=18,000 [B] 
Celkem: 214.5+18=232,500 [C]</t>
  </si>
  <si>
    <t>123738</t>
  </si>
  <si>
    <t>ODKOP PRO SPOD STAVBU SILNIC A ŽELEZNIC TŘ. I, ODVOZ DO 20KM</t>
  </si>
  <si>
    <t>skládka dle zhotovitele, zhotovitel v ceně zohlední skutečnou vzdálenost odvozů 
skládka dle zhotovitele - zemina - odkopy v krajnicích, příkopech, svazích, modelace terénu apod. - km 7,990-8,240  (85+10)=95,000 [A] 
skládka dle zhotovitele - zemina - odkopy v krajnicích, příkopech, svazích, modelace terénu apod. - km 8,240-8,300  (127+13)=140,000 [B] 
skládka dle zhotovitele - zemina - odkopy v krajnicích, příkopech, svazích, modelace terénu apod. - km 8,300-8,980  (255+26)=281,000 [C] 
skládka dle zhotovitele - zemina - odkopy v krajnicích, příkopech, svazích, modelace terénu apod. - km 8,980-9,590  (124+25)=149,000 [D] 
skládka dle zhotovitele - AZ mezi mostem 95 propustkem DN1000 - 50cm  (250*0.5)=125,000 [E] 
lokální sanace - km 8,050-8,160, 8,340-8,380, 2x 9,230-9,290, 9,380-9,590,  9,470-9,590 - 50cm  ((110+40+2*60+210+120)*2.1)*0.5=630,000 [F] 
Celkem: 95+140+281+149+125+630=1 420,000 [G]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</si>
  <si>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</si>
  <si>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11</t>
  </si>
  <si>
    <t>125738</t>
  </si>
  <si>
    <t>VYKOPÁVKY ZE ZEMNÍKŮ A SKLÁDEK TŘ. I, ODVOZ DO 20KM</t>
  </si>
  <si>
    <t>deponie dle zhotovitele, zhotovitel v ceně zohlední skutečnou vzdálenost dovozů - natěžení, dovoz a nákup ornice pro zatravnění 
zatravnění v krajnicích, příkopech, svazích, modelace terénu apod. - km 7,990-8,240  ((8240-7990)*0.7*2-(8.2+33+20)*0.7)*0.1=30,716 [A] 
zatravnění v krajnicích, příkopech, svazích, modelace terénu apod. - km 8,240-8,300  (8315-8240)*2.5*0.1=18,750 [B] 
''zatravnění v krajnicích, příkopech, svazích, modelace terénu apod. - km 8,300-9,180' 
((9180-8315)*0.7*2-(8+25+61+30+5.5+7+5.5+5.7+5.8+12.2+4.5+14.5+5+5+4.5+12+3.5+3)*0.7)*0.1=105,861 [C] 
zatravnění v krajnicích, příkopech, svazích, modelace terénu apod. - km 9,180-9,590  ((9590-9180)*0.7*2-((9435-9150)+(9460-9320))*0.7)*0.1=27,650 [D] 
Celkem: 30.716+18.75+105.861+27.65=182,977 [E]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</si>
  <si>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  
- práce spojené s otvírkou zemníku</t>
  </si>
  <si>
    <t>12</t>
  </si>
  <si>
    <t>12920</t>
  </si>
  <si>
    <t>ČIŠTĚNÍ KRAJNIC OD NÁNOSU</t>
  </si>
  <si>
    <t>skládka dle zhotovitele - zemina, štěrkodrtě - čištění, výkop krajnic  ((2100+190)*0.1)=229,000 [A]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</si>
  <si>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</si>
  <si>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</si>
  <si>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129945</t>
  </si>
  <si>
    <t>ČIŠTĚNÍ POTRUBÍ DN DO 300MM</t>
  </si>
  <si>
    <t>skládka dle zhotovitele - čištění potrubí tlakovou vodou - km 8,255 - 8,620 - přepoklad DN300 beton, odhad  235=235,000 [A]</t>
  </si>
  <si>
    <t>14</t>
  </si>
  <si>
    <t>129946</t>
  </si>
  <si>
    <t>ČIŠTĚNÍ POTRUBÍ DN DO 400MM</t>
  </si>
  <si>
    <t>skládka dle zhotovitele - čištění potrubí tlakovou vodou - km 8,255 - 8,620 - přepoklad DN400 beton, odhad  39=39,000 [A]</t>
  </si>
  <si>
    <t>15</t>
  </si>
  <si>
    <t>129957</t>
  </si>
  <si>
    <t>ČIŠTĚNÍ POTRUBÍ DN DO 500MM</t>
  </si>
  <si>
    <t>skládka dle zhotovitele - čištění potrubí tlakovou vodou - km 8,255 - 8,620 - přepoklad DN500 beton, odhad  106=106,000 [A]</t>
  </si>
  <si>
    <t>16</t>
  </si>
  <si>
    <t>131738</t>
  </si>
  <si>
    <t>HLOUBENÍ JAM ZAPAŽ I NEPAŽ TŘ. I, ODVOZ DO 20KM</t>
  </si>
  <si>
    <t>skládka dle zhotovitele, zhotovitel v ceně zohlední skutečnou vzdálenost odvozů 
skládka dle zhotovitele - zemina - vsaky 2x ŠxDxH - km 9,474  ((1*2*1.5)*2)=6,000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</si>
  <si>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</si>
  <si>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</t>
  </si>
  <si>
    <t>132738</t>
  </si>
  <si>
    <t>HLOUBENÍ RÝH ŠÍŘ DO 2M PAŽ I NEPAŽ TŘ. I, ODVOZ DO 20KM</t>
  </si>
  <si>
    <t>skládka dle zhotovitele, zhotovitel v ceně zohlední skutečnou vzdálenost odvozů 
skládka dle zhotovitele - zemina - zatrubnění příkopu - km8,635 - 8,715 + km8,715-8,765  (80*1*1.5+50*0.6)=150,000 [A] 
skládka dle zhotovitele - zemina - prop-DN400 km-8,410 + km-8,880 + km-9,250  ((10.7+5.8+9.5)*0.7*1)=18,200 [B] 
skládka dle zhotovitele - zemina - prop-DN500 km-8,970  (16.7*0.7*1)=11,690 [C] 
skládka dle zhotovitele - zemina - prop-DN1000 - obnova propustku u mostu  (11*0.9)=9,900 [D] 
skládka dle zhotovitele - zemina - výměna stávajícího potrubí km 8,330, 8,345, 8,375  ((4+4+11)*0.8*2)=30,400 [E] 
Celkem: 150+18.2+11.69+9.9+30.4=220,190 [F]</t>
  </si>
  <si>
    <t>18</t>
  </si>
  <si>
    <t>17120</t>
  </si>
  <si>
    <t>ULOŽENÍ SYPANINY DO NÁSYPŮ A NA SKLÁDKY BEZ ZHUTNĚNÍ</t>
  </si>
  <si>
    <t>123738 - skládka dle zhotovitele - zemina - odkopy v krajnicích, příkopech, svazích, modelace terénu apod. - km 7,990-8,240  (85+10)=95,000 [A] 
123738 - skládka dle zhotovitele - zemina - odkopy v krajnicích, příkopech, svazích, modelace terénu apod. - km 8,240-8,300  (127+13)=140,000 [B] 
123738 - skládka dle zhotovitele - zemina - odkopy v krajnicích, příkopech, svazích, modelace terénu apod. - km 8,300-8,980  (255+26)=281,000 [C] 
123738 - skládka dle zhotovitele - zemina - odkopy v krajnicích, příkopech, svazích, modelace terénu apod. - km 8,980-9,590  (124+25)=149,000 [D] 
123738 - skládka dle zhotovitele - mezi mostem 95 propustkem DN1000 - 50cm  (250*0.5)=125,000 [E] 
123738 - lokální sanace - km 8,050-8,160, 8,340-8,380, 2x 9,230-9,290, 9,380-9,590,  9,470-9,590 - 50cm  ((110+40+2*60+210+120)*2.1)*0.5=630,000 [F] 
131738 - skládka dle zhotovitele - zemina - vsaky 2x ŠxDxH - km 9,474  ((1*2*1.5)*2)=6,000 [G] 
132738 - skládka dle zhotovitele - zemina - zatrubnění příkopu - km8,635 - 8,715 + km8,715-8,765  (80*1*1.5+50*0.6)=150,000 [H] 
132738 - skládka dle zhotovitele - zemina - prop-DN400 km-8,410 + km-8,880 + km-9,250  ((10.7+5.8+9.5)*0.7*1)=18,200 [I] 
132738 - skládka dle zhotovitele - zemina - prop-DN500 km-8,970  (16.7*0.7*1)=11,690 [J] 
132738 - skládka dle zhotovitele - zemina - prop-DN1000 - obnova propustku u mostu  (11*0.9)=9,900 [K] 
132738 - skládka dle zhotovitele - zemina - výměna stávajícího potrubí km 8,330, 8,345, 8,375  ((4+4+11)*0.8*2)=30,400 [L] 
Celkem: 95+140+281+149+125+630+6+150+18.2+11.69+9.9+30.4=1 646,190 [M]</t>
  </si>
  <si>
    <t>položka zahrnuje:  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</si>
  <si>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19</t>
  </si>
  <si>
    <t>17160</t>
  </si>
  <si>
    <t>ULOŽENÍ SYPANINY DO NÁSYPŮ Z HORNIN KAMENITÝCH SE ZHUTNĚNÍM</t>
  </si>
  <si>
    <t>vč. natěžení na mezideponii dle zhotovitele, naložení, složení, dopravy na stavbu - ŠD 0-63B 
mezi mostem 125 propustkem DN1000 - 50cm  (250*0.5)=125,000 [A] 
lokální sanace - km 8,050-8,160, 8,340-8,380, 2x 9,230-9,290, 9,380-9,590,  9,470-9,590 - 50cm  ((110+40+2*60+210+120)*2.1)*0.5=630,000 [B] 
Celkem: 125+630=755,000 [C]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</si>
  <si>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</si>
  <si>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20</t>
  </si>
  <si>
    <t>17180</t>
  </si>
  <si>
    <t>ULOŽENÍ SYPANINY DO NÁSYPŮ Z NAKUPOVANÝCH MATERIÁLŮ</t>
  </si>
  <si>
    <t>násypy v krajnicích, příkopech, svazích, modelace terénu apod. apod. - nenamrzavá zemina vhodná do násypů, dovoz z mezideponie dle zhotovitele 
skládka dle zhotovitele - zemina - odkopy v krajnicích, příkopech, svazích, modelace terénu apod. - km 7,990-8,240  (10)=10,000 [A] 
skládka dle zhotovitele - zemina - odkopy v krajnicích, příkopech, svazích, modelace terénu apod. - km 8,240-8,300  (20+5)=25,000 [B] 
skládka dle zhotovitele - zemina - odkopy v krajnicích, příkopech, svazích, modelace terénu apod. - km 8,300-8,980  (52+6)=58,000 [C] 
skládka dle zhotovitele - zemina - odkopy v krajnicích, příkopech, svazích, modelace terénu apod. - km 8,980-9,590  (96+10)=106,000 [D] 
Celkem: 10+25+58+106=199,000 [E]</t>
  </si>
  <si>
    <t>položka zahrnuje:  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</si>
  <si>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21</t>
  </si>
  <si>
    <t>17380</t>
  </si>
  <si>
    <t>ZEMNÍ KRAJNICE A DOSYPÁVKY Z NAKUPOVANÝCH MATERIÁLŮ</t>
  </si>
  <si>
    <t>vč. natěžení na mezideponii dle zhotovitele, naložení, složení, dopravy na stavbu - nenamrzavá zemina vhodná do násypů 
mezi mostem 10.71 propustkem DN1000  ((1.8*0.15)*28+(0.75*0.15)*28)=10,710 [A] 
lokální sanace - km 8,050-8,160, 8,340-8,380, 2x 9,230-9,290, 9,380-9,590,  9,470-9,590 - 20cm  ((110+40+2*60+210+120)*0.5)*0.2=60,000 [B] 
Celkem: 10.71+60=70,710 [C]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</si>
  <si>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</si>
  <si>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22</t>
  </si>
  <si>
    <t>17481</t>
  </si>
  <si>
    <t>ZÁSYP JAM A RÝH Z NAKUPOVANÝCH MATERIÁLŮ</t>
  </si>
  <si>
    <t>vč. natěžení na mezideponii dle zhotovitele, naložení, složení, dopravy na stavbu - nenamrzavá zemina vhodná do násypů, zásypů 
zatrubnění příkopu  ((2+106+2+2+26+2)*(0.8*1.2))=134,400 [A] 
prop-DN500 km-8,970  (16.7*(0.8*1.4))=18,704 [B] 
prop-DN500 km-8,970  (16.7*(0.8*1.4))=18,704 [C] 
prop-DN1000 - obnova propustku u mostu  11*1.2=13,200 [D] 
''výměna stávajícího potrubí km 8,330, 8,345, 8,375'  ((4+4+11)*(0,8*1,4) 
Celkem: 134.4+18.704+18.704+13.2=185,008 [E]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</si>
  <si>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</si>
  <si>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</si>
  <si>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</si>
  <si>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</si>
  <si>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vč. natěžení na mezideponii dle zhotovitele, naložení, složení, dopravy na stavbu - ŠD 0-4 nebo štěrkopísek 
zatrubnění příkopu  ((2+106+2+2+26+2)*(0.8*0.8)-(0.2*0.2*3.14*(2+106+2+2+26+2)))=72,016 [A] 
prop-DN500 km-8,970  (16.7*(0.8*0.6)-(0.25*0.25*3.14*16.7))=4,739 [B] 
prop-DN500 km-8,970  (16.7*(0.8*0.6)-(0.25*0.25*3.14*16.7))=4,739 [C] 
prop-DN1000 - obnova propustku u mostu  11*0.9=9,900 [D] 
výměna stávajícího potrubí km 8,330, 8,345, 8,375  ((4+4+11)*(0.8*0.6)-(0.15*0.15*3.14*(4+4+11)))=7,778 [E] 
Celkem: 72.016+4.739+4.739+9.9+7.778=99,172 [F]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</si>
  <si>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</si>
  <si>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24</t>
  </si>
  <si>
    <t>17690</t>
  </si>
  <si>
    <t>VÝPLNĚ Z UPRAV MATERIÁLŮ</t>
  </si>
  <si>
    <t>Zpracování, rozhrnutí materiálu pro recyklaci za studena - původní materiál z bourání 
11343 - lokální sanace - km 9,230-9,290, 9,380-9,590 - 10cm  ((2*60+210+120)*2*0.1)=90,000 [A] 
113433 - mezi mostem 90 propustkem DN1000 - 15cm  (250*0.15)=37,500 [B] 
113433 - lokální sanace - km 8,050-8,160, 8,340-8,380 - 15cm  ((110+40)*2*0.15)=45,000 [C] 
Celkem: 90+37.5+45=172,500 [D]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</si>
  <si>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</si>
  <si>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25</t>
  </si>
  <si>
    <t>18221</t>
  </si>
  <si>
    <t>ROZPROSTŘENÍ ORNICE VE SVAHU V TL DO 0,10M</t>
  </si>
  <si>
    <t>M2</t>
  </si>
  <si>
    <t>polovina ve svahu, tl. 10cm 
zatravnění v krajnicích, příkopech, svazích, modelace terénu apod. - km 7,990-8,240  ((8240-7990)*0.7*2-(8.2+33+20)*0.7)/2=153,580 [A] 
zatravnění v krajnicích, příkopech, svazích, modelace terénu apod. - km 8,240-8,300  (8315-8240)*2.5/2=93,750 [B] 
''zatravnění v krajnicích, příkopech, svazích, modelace terénu apod. - km 8,300-9,180' 
((9180-8315)*0.7*2-(8+25+61+30+5.5+7+5.5+5.7+5.8+12.2+4.5+14.5+5+5+4.5+12+3.5+3)*0.7)/2=529,305 [C] 
zatravnění v krajnicích, příkopech, svazích, modelace terénu apod. - km 9,180-9,590  ((9590-9180)*0.7*2-((9435-9150)+(9460-9320))*0.7)/2=138,250 [D] 
Celkem: 153.58+93.75+529.305+138.25=914,885 [E]</t>
  </si>
  <si>
    <t>položka zahrnuje:  
nutné přemístění ornice z dočasných skládek vzdálených do 50mrozprostření ornice v předepsané tloušťce ve svahu přes 1:  
5</t>
  </si>
  <si>
    <t>26</t>
  </si>
  <si>
    <t>18231</t>
  </si>
  <si>
    <t>ROZPROSTŘENÍ ORNICE V ROVINĚ V TL DO 0,10M</t>
  </si>
  <si>
    <t>polovina v rovině, tl. 10cm 
zatravnění v krajnicích, příkopech, svazích, modelace terénu apod. - km 7,990-8,240  ((8240-7990)*0.7*2-(8.2+33+20)*0.7)/2=153,580 [A] 
zatravnění v krajnicích, příkopech, svazích, modelace terénu apod. - km 8,240-8,300  (8315-8240)*2.5/2=93,750 [B] 
''zatravnění v krajnicích, příkopech, svazích, modelace terénu apod. - km 8,300-9,180' 
((9180-8315)*0.7*2-(8+25+61+30+5.5+7+5.5+5.7+5.8+12.2+4.5+14.5+5+5+4.5+12+3.5+3)*0.7)/2=529,305 [C] 
zatravnění v krajnicích, příkopech, svazích, modelace terénu apod. - km 9,180-9,590  ((9590-9180)*0.7*2-((9435-9150)+(9460-9320))*0.7)/2=138,250 [D] 
Celkem: 153.58+93.75+529.305+138.25=914,885 [E]</t>
  </si>
  <si>
    <t>položka zahrnuje:  
nutné přemístění ornice z dočasných skládek vzdálených do 50mrozprostření ornice v předepsané tloušťce v rovině a ve svahu do 1:  
5</t>
  </si>
  <si>
    <t>27</t>
  </si>
  <si>
    <t>18241</t>
  </si>
  <si>
    <t>ZALOŽENÍ TRÁVNÍKU RUČNÍM VÝSEVEM</t>
  </si>
  <si>
    <t>zatravnění v krajnicích, příkopech, svazích, modelace terénu apod. - km 7,990-8,240  ((8240-7990)*0.7*2-(8.2+33+20)*0.7)=307,160 [A] 
zatravnění v krajnicích, příkopech, svazích, modelace terénu apod. - km 8,240-8,300  (8315-8240)*2.5=187,500 [B] 
''zatravnění v krajnicích, příkopech, svazích, modelace terénu apod. - km 8,300-9,180' 
((9180-8315)*0.7*2-(8+25+61+30+5.5+7+5.5+5.7+5.8+12.2+4.5+14.5+5+5+4.5+12+3.5+3)*0.7)=1 058,610 [C] 
zatravnění v krajnicích, příkopech, svazích, modelace terénu apod. - km 9,180-9,590  ((9590-9180)*0.7*2-((9435-9150)+(9460-9320))*0.7)=276,500 [D] 
Celkem: 307.16+187.5+1058.61+276.5=1 829,770 [E]</t>
  </si>
  <si>
    <t>Zahrnuje dodání předepsané travní směsi, její výsev na ornici, zalévání, první pokosení, to vše bez ohledu na sklon terénu</t>
  </si>
  <si>
    <t>Zakládání</t>
  </si>
  <si>
    <t>28</t>
  </si>
  <si>
    <t>21152</t>
  </si>
  <si>
    <t>SANAČNÍ ŽEBRA Z KAMENIVA DRCENÉHO</t>
  </si>
  <si>
    <t>vč. natěžení na mezideponii dle zhotovitele, naložení, složení, dopravy na stavbu - ŠD 16-32 
vsaky 2x ŠxDxH - km 9,474  ((1*2*1.5)*2)=6,000 [A]</t>
  </si>
  <si>
    <t>položka zahrnuje dodávku předepsaného kameniva, mimostaveništní a vnitrostaveništní dopravu a jeho uložení není-li v zadávací dokumentaci uvedeno jinak, jedná se o nakupovaný materiál</t>
  </si>
  <si>
    <t>29</t>
  </si>
  <si>
    <t>21197</t>
  </si>
  <si>
    <t>OPLÁŠTĚNÍ ODVODŇOVACÍCH ŽEBER Z GEOTEXTILIE</t>
  </si>
  <si>
    <t>netkaná geotextíklie, CBR větší než 2kN, odolnost proti proražení menší než 20mm, tažnost menší než 10% 
vsaky 2x ŠxDxH - km 9,474  ((1+2+1+2)*1.5+(1*2)+2)*2=26,000 [A]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</si>
  <si>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</si>
  <si>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</si>
  <si>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30</t>
  </si>
  <si>
    <t>451312</t>
  </si>
  <si>
    <t>PODKLADNÍ A VÝPLŇOVÉ VRSTVY Z PROSTÉHO BETONU C12/15</t>
  </si>
  <si>
    <t>prop-DN400 km-8,410 + km-8,880 + km-9,250  (10.7+5.8+9.5)*(0.6*0.1)=1,560 [A] 
prop-DN500 km-8,970  16.7*(0.6*0.1)=1,002 [B] 
prop-DN1000 - obnova propustku u mostu  11*0.4=4,400 [C] 
Celkem: 1.56+1.002+4.4=6,962 [D]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</si>
  <si>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</si>
  <si>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</t>
  </si>
  <si>
    <t>45152</t>
  </si>
  <si>
    <t>PODKLADNÍ A VÝPLŇOVÉ VRSTVY Z KAMENIVA DRCENÉHO</t>
  </si>
  <si>
    <t>vč. natěžení na mezideponii dle zhotovitele, naložení, složení, dopravy na stavbu - ŠD 0-32 
zatrubnění příkopu  (2+106+2+2+26+2)*(0.8*0.1)=11,200 [A] 
prop-DN500 km-8,970  16.7*(0.8*0.1)=1,336 [B] 
prop-DN500 km-8,970  16.7*(0.8*0.1)=1,336 [C] 
prop-DN1000 - obnova propustku u mostu  11*0.3=3,300 [D] 
výměna stávajícího potrubí km 8,330, 8,345, 8,375  ((4+4+11)*(0.8*0.1))=1,520 [E] 
Celkem: 11.2+1.336+1.336+3.3+1.52=18,692 [F]</t>
  </si>
  <si>
    <t>položka zahrnuje dodávku předepsaného kameniva, mimostaveništní a vnitrostaveništní dopravu a jeho uloženínení-li v zadávací dokumentaci uvedeno jinak, jedná se o nakupovaný materiál</t>
  </si>
  <si>
    <t>Komunikace pozemní</t>
  </si>
  <si>
    <t>32</t>
  </si>
  <si>
    <t>56330</t>
  </si>
  <si>
    <t>VOZOVKOVÉ VRSTVY ZE ŠTĚRKODRTI</t>
  </si>
  <si>
    <t>Zpracování, rozhrnutí materiálu pro recyklaci za studena - doplnění ŠD 0-32 
km 9,175-9,590 - 18cm - 10% objemových z celkového objemu recyklace  (2900*0.18/10)*2=104,400 [A]</t>
  </si>
  <si>
    <t>- dodání kameniva předepsané kvality a zrnitosti- rozprostření a zhutnění vrstvy v předepsané tloušťce- zřízení vrstvy bez rozlišení šířky, pokládání vrstvy po etapách- nezahrnuje postřiky, nátěry</t>
  </si>
  <si>
    <t>33</t>
  </si>
  <si>
    <t>56333</t>
  </si>
  <si>
    <t>VOZOVKOVÉ VRSTVY ZE ŠTĚRKODRTI TL. DO 150MM</t>
  </si>
  <si>
    <t>vč. natěžení na mezideponii dle zhotovitele, naložení, složení, dopravy na stavbu - ŠDa 0-63 
výměna souvrství mezi mostem 480 propustkem - 2x 15cm  240*2=480,000 [A] 
lokální sanace - km 8,050-8,160, 8,340-8,380 - š 2m, 2x 15cm  ((110+40)*2)*2=600,000 [B] 
Celkem: 480+600=1 080,000 [C]</t>
  </si>
  <si>
    <t>34</t>
  </si>
  <si>
    <t>56334</t>
  </si>
  <si>
    <t>VOZOVKOVÉ VRSTVY ZE ŠTĚRKODRTI TL. DO 200MM</t>
  </si>
  <si>
    <t>vč. natěžení na mezideponii dle zhotovitele, naložení, složení, dopravy na stavbu - ŠDb 0-32 
prop-DN400 km-km-8,880 + km-9,250 + prop-DN500 km-8,970 - 20cm  (30.3+16.5+30.3)=77,100 [A] 
sjezd km-8,180 + 8,560 + 8,580 + 8,610 + 8,680 + 8,770 + 8,860 + 8,920 + 9,060 - 20cm  (24+12.7+14.8+16.6+5.8+5.9+11.7+14.7+7.5+10)=123,700 [B] 
Celkem: 77.1+123.7=200,800 [C]</t>
  </si>
  <si>
    <t>35</t>
  </si>
  <si>
    <t>567544</t>
  </si>
  <si>
    <t>VRST PRO OBNOVU A OPR RECYK ZA STUD CEM A ASF EM TL DO 200MM</t>
  </si>
  <si>
    <t>Pro směsi stmelené cementem + asfaltovou emulzí /zpěněným asfaltem se dávkování asfaltové emulze / zpěněného asfaltu navrhuje v rozmezí 2,0% až 3,5% 
'v množství zbytkového asfaltu a dávkování cementu 2,5% až 5,0% při splnění TP 208  UPŘESNĚNO DLE PRŮKAZNÍCH ZKOUŠEK ZE VZORKŮ ODEBRANÝCH NA STAVBĚ 
'tl. min 180  mm. Kompletní provedení vč. zhutnění a úpravy příčných a podélných sklonů. 
recyklace za studena - km 9,175-9,590 - 18cm  2900=2 900,000 [A]</t>
  </si>
  <si>
    <t>- dodání materiálů předepsaných pro recyklaci za studena- provedení recyklace dle předepsaného technologického předpisu, zhutnění vrstvy v předepsané tloušťce- zřízení vrstvy bez rozlišení šířky, pokládání vrstvy po etapách- úpravu napojení, ukončení- nezahrnuje postřiky, nátěry</t>
  </si>
  <si>
    <t>36</t>
  </si>
  <si>
    <t>56932</t>
  </si>
  <si>
    <t>ZPEVNĚNÍ KRAJNIC ZE ŠTĚRKODRTI TL. DO 100MM</t>
  </si>
  <si>
    <t>vč. natěžení na mezideponii dle zhotovitele, naložení, složení, dopravy na stavbu - ŠDb 0-32 
krajnice - 2x 10cm - ŠD 0-32b - km 7,990-9,590, š 0,5m  (((9590-7990)*0.5)*2+150)*2=3 500,000 [A] 
odpočty vjezdů, mostu apod.  -(8+20+7+2*20+25+60+40+73+6+5.8+12+14+7+8+8+7+12+7+138+7)*0.5*2=- 504,800 [B] 
Celkem: 3500+-504.8=2 995,200 [C]</t>
  </si>
  <si>
    <t>- dodání kameniva předepsané kvality a zrnitosti- rozprostření a zhutnění vrstvy v předepsané tloušťce- zřízení vrstvy bez rozlišení šířky, pokládání vrstvy po etapách</t>
  </si>
  <si>
    <t>37</t>
  </si>
  <si>
    <t>572123</t>
  </si>
  <si>
    <t>INFILTRAČNÍ POSTŘIK Z EMULZE DO 1,0KG/M2</t>
  </si>
  <si>
    <t>pod ACP 5cm - 0,6kg/m2 - výměna souvrství mezi mostem 240 propustkem  240=240,000 [A] 
pod ACP 5cm - 0,6kg/m2 - lokální sanace-km 8,050-8,160, 8,340-8,380 - š 2,5m  ((110+40)*2.5)=375,000 [B] 
pod ACL 7cm - 0,6kg/m2 - recyklace za studena - 0,6kg/m2  2850=2 850,000 [C] 
Celkem: 240+375+2850=3 465,000 [D]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</si>
  <si>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</si>
  <si>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38</t>
  </si>
  <si>
    <t>572213</t>
  </si>
  <si>
    <t>SPOJOVACÍ POSTŘIK Z EMULZE DO 0,5KG/M2</t>
  </si>
  <si>
    <t>pod ACO 11 4cm - 0,4kg/m2 - oprava ložné 7650 obrusné vrstvy  (7650)=7 650,000 [A] 
pod ACO 11 4cm - 0,4kg/m2 - výměna souvrství mezi mostem 7650 propustkem  220=220,000 [B] 
pod ACO 11 4cm - 0,4kg/m2 - recyklace za studena  2820=2 820,000 [C] 
pod ACO 11 5cm - 0,4kg/m2 - napojení na křižovatky, sjezdy apod. - ACO 11 5cm  400+15=415,000 [D] 
pod ACL 16 7cm - 0,4kg/m2 - oprava ložné 7650 obrusné vrstvy - ACL 16 7cm  7800=7 800,000 [E] 
pod ACL 16 7cm - 0,4kg/m2 - výměna souvrství mezi mostem 7650 propustkem - ACL 16 7cm  230=230,000 [F] 
pod ACL 16 9cm - 0,4kg/m2 - napojení na křižovatky, sjezdy apod.  400+15=415,000 [G] 
Celkem: 7650+220+2820+415+7800+230+415=19 550,000 [H]</t>
  </si>
  <si>
    <t>39</t>
  </si>
  <si>
    <t>57472</t>
  </si>
  <si>
    <t>VOZOVKOVÉ VÝZTUŽNÉ VRSTVY Z TEXTILIE</t>
  </si>
  <si>
    <t>netkaná geotextíklie, CBR větší než 2kN, odolnost proti proražení menší než 20mm, tažnost menší než 10% 
mezi mostem 250 propustkem DN1000   250=250,000 [A] 
lokální sanace - km 8,050-8,160, 2x 9,230-9,290, 9,380-9,590,  9,470-9,590 -š 250cm  ((110+2*60+210+120)*2.5)=1 400,000 [B] 
Celkem: 250+1400=1 650,000 [C]</t>
  </si>
  <si>
    <t>- dodání textilie v požadované kvalitě a v množství včetně přesahů (přesahy započteny v jednotkové ceně)- očištění podkladu- pokládka textilie dle předepsaného technologického předpisu</t>
  </si>
  <si>
    <t>40</t>
  </si>
  <si>
    <t>57475</t>
  </si>
  <si>
    <t>VOZOVKOVÉ VÝZTUŽNÉ VRSTVY Z GEOMŘÍŽOVINY</t>
  </si>
  <si>
    <t>pevnost v tahu 100kN/100kn/bm 
mezi mostem 15 propustkem DN1000 - napojení na výměnu ložné 15 obrusné vrstvy - š 100cm  (15*1)=15,000 [A] 
lokální sanace - km 8,050-8,160, 8,340-8,380 - š 100cm  ((110+40)*1)=150,000 [B] 
Celkem: 15+150=165,000 [C]</t>
  </si>
  <si>
    <t>- dodání geomříže v požadované kvalitě a v množství včetně přesahů (přesahy započteny v jednotkové ceně)- očištění podkladu- pokládka geomříže dle předepsaného technologického předpisu</t>
  </si>
  <si>
    <t>41</t>
  </si>
  <si>
    <t>574A34</t>
  </si>
  <si>
    <t>ASFALTOVÝ BETON PRO OBRUSNÉ VRSTVY ACO 11+, 11S TL. 40MM</t>
  </si>
  <si>
    <t>oprava ložné 7650 obrusné vrstvy - ACO 11 4cm  (7650)=7 650,000 [A] 
výměna souvrství mezi mostem 7650 propustkem - ACO 11 4cm  220=220,000 [B] 
recyklace za studena - ACO 11 4cm  2820=2 820,000 [C] 
Celkem: 7650+220+2820=10 690,000 [D]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</si>
  <si>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</si>
  <si>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42</t>
  </si>
  <si>
    <t>574A44</t>
  </si>
  <si>
    <t>ASFALTOVÝ BETON PRO OBRUSNÉ VRSTVY ACO 11+, 11S TL. 50MM</t>
  </si>
  <si>
    <t>napojení na křižovatky, sjezdy apod. - ACO 11 5cm  400+15=415,000 [A]</t>
  </si>
  <si>
    <t>43</t>
  </si>
  <si>
    <t>574C06</t>
  </si>
  <si>
    <t>ASFALTOVÝ BETON PRO LOŽNÍ VRSTVY ACL 16+, 16S</t>
  </si>
  <si>
    <t>vyrovnávky - napojení na křižovatky, sjezdy apod. - ACL 16 7cm + 2cm (vyrovnávky v m3)  (400+15)*0.02=8,300 [A]</t>
  </si>
  <si>
    <t>44</t>
  </si>
  <si>
    <t>574C66</t>
  </si>
  <si>
    <t>ASFALTOVÝ BETON PRO LOŽNÍ VRSTVY ACL 16+, 16S TL. 70MM</t>
  </si>
  <si>
    <t>oprava ložné 7800 obrusné vrstvy  - ACL 16 7cm  7800=7 800,000 [A] 
výměna souvrství mezi mostem 7800 propustkem - ACL 16 7cm  230=230,000 [B] 
recyklace za studena - ACL 16 7cm  2900=2 900,000 [C] 
napojení na křižovatky, sjezdy apod. - ACL 16 7cm + (2cm - vyrovnávky v m3)  (400+15)=415,000 [D] 
Celkem: 7800+230+2900+415=11 345,000 [E]</t>
  </si>
  <si>
    <t>45</t>
  </si>
  <si>
    <t>574E46</t>
  </si>
  <si>
    <t>ASFALTOVÝ BETON PRO PODKLADNÍ VRSTVY ACP 16+, 16S TL. 50MM</t>
  </si>
  <si>
    <t>ACP 5cm - 0,6kg/m2 - výměna souvrství mezi mostem 240 propustkem  240=240,000 [A] 
ACP 5cm - 0,6kg/m2 - lokální sanace - km 8,050-8,160, 8,340-8,380 - š 250cm  ((110+40)*2.5)=375,000 [B] 
Celkem: 240+375=615,000 [C]</t>
  </si>
  <si>
    <t>46</t>
  </si>
  <si>
    <t>58212</t>
  </si>
  <si>
    <t>DLÁŽDĚNÉ KRYTY Z VELKÝCH KOSTEK DO LOŽE Z MC</t>
  </si>
  <si>
    <t>rozšíření km 9,362 - 9,436 - bet lože 58/25 XF4 tl. 20cm  75*0.5=37,500 [A]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</si>
  <si>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</si>
  <si>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47</t>
  </si>
  <si>
    <t>58222</t>
  </si>
  <si>
    <t>DLÁŽDĚNÉ KRYTY Z DROBNÝCH KOSTEK DO LOŽE Z MC</t>
  </si>
  <si>
    <t>dvojlinka okolo šachetních poklopů  ((2*3.14*0.425)*0.1+(2*3.14*0.325)*0.1)*(9+1)=4,710 [A]</t>
  </si>
  <si>
    <t>Trubní vedení</t>
  </si>
  <si>
    <t>48</t>
  </si>
  <si>
    <t>87445</t>
  </si>
  <si>
    <t>POTRUBÍ Z TRUB PLASTOVÝCH ODPADNÍCH DN DO 300MM</t>
  </si>
  <si>
    <t>výměna stávajícího potrubí DN300 SN12 - km 8,330, 8,345, 8,375  (4+4+11)=19,000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</si>
  <si>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</si>
  <si>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49</t>
  </si>
  <si>
    <t>87446</t>
  </si>
  <si>
    <t>POTRUBÍ Z TRUB PLASTOVÝCH ODPADNÍCH DN DO 400MM</t>
  </si>
  <si>
    <t>zatrubnění příkopu DN400 SN12 - km8,620 + km8,621-8,727 + km8,728 + km8,740 + km8,741-8,767 + km8,768  (2+106+2+2+26+2)=140,000 [A]</t>
  </si>
  <si>
    <t>50</t>
  </si>
  <si>
    <t>894146</t>
  </si>
  <si>
    <t>ŠACHTY KANALIZAČNÍ Z BETON DÍLCŮ NA POTRUBÍ DN DO 400MM</t>
  </si>
  <si>
    <t>KUS</t>
  </si>
  <si>
    <t>vč. napojení na stávající či nové potrubí, těsnění apod. - beton C40/50 XF4, XA3 
RŠ-1-2 - doplnění šachet na stávajícím potrubí - km 8,345 2 8,875  2=2,000 [A] 
RŠ-3-7 - nové šachty na obnovovaném potrubí - km 8,621, 8,645, 8,712, 8,728, 8,741  5=5,000 [B] 
Celkem: 2+5=7,000 [C]</t>
  </si>
  <si>
    <t>položka zahrnuje:  
- poklopy s rámem, mříže s rámem, stupadla, žebříky, stropy z bet. dílců a pod.- předepsané betonové skruže, prefabrikované nebo monolitické betonové dno- dodání  dílce  požadovaného  tvaru  a  vlastností,  jeho  skladování,  doprava  a  osazení  do 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okamžiku- předepsané podkladní konstrukce</t>
  </si>
  <si>
    <t>51</t>
  </si>
  <si>
    <t>894158</t>
  </si>
  <si>
    <t>ŠACHTY KANALIZAČNÍ Z BETON DÍLCŮ NA POTRUBÍ DN DO 600MM</t>
  </si>
  <si>
    <t>vč. napojení na stávající či nové potrubí, těsnění apod. - beton C40/50 XF4, XA3 
RŠ-8-9 - nové šachty na obnovovaném potrubí - km 8,765 2 8,781  2=2,000 [A]</t>
  </si>
  <si>
    <t>52</t>
  </si>
  <si>
    <t>89712</t>
  </si>
  <si>
    <t>VPUSŤ KANALIZAČNÍ ULIČNÍ KOMPLETNÍ Z BETONOVÝCH DÍLCŮ</t>
  </si>
  <si>
    <t>vč. napojení na stávající či nové potrubí, těsnění apod. - beton C40/50 XF4, XA3 
UV-4-6 mimo 3 nové - km 8,242,  8,565, 8,590, 8,625  3=3,000 [A] 
UV-3 obnova původní - km 8,500  1=1,000 [B] 
Celkem: 3+1=4,000 [C]</t>
  </si>
  <si>
    <t>položka zahrnuje:  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</si>
  <si>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53</t>
  </si>
  <si>
    <t>89722</t>
  </si>
  <si>
    <t>VPUSŤ KANALIZAČNÍ HORSKÁ KOMPLETNÍ Z BETON DÍLCŮ</t>
  </si>
  <si>
    <t>vč. napojení na stávající či nové potrubí, těsnění apod. - beton C40/50 XF4, XA3 
km 8,410 HV-1  + km-9,250 HV-2  1+1=2,000 [A]</t>
  </si>
  <si>
    <t>54</t>
  </si>
  <si>
    <t>89946</t>
  </si>
  <si>
    <t>VÝŘEZ, VÝSEK, ÚTES NA POTRUBÍ DN DO 400MM</t>
  </si>
  <si>
    <t>výměna stávajícího potrubí -  v zeleném pásu u silnice cca km 8,570  4=4,000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</si>
  <si>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</si>
  <si>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55</t>
  </si>
  <si>
    <t>899524</t>
  </si>
  <si>
    <t>OBETONOVÁNÍ POTRUBÍ Z PROSTÉHO BETONU DO C25/30</t>
  </si>
  <si>
    <t>beton C25/30 XC4, XF3, XA2 
prop-DN400 km-8,410 + km-8,880 + km-9,250  (10.7+5.8+9.5)*0.3=7,800 [A] 
prop-DN500 km-8,970  16.7*0.3=5,010 [B] 
Celkem: 7.8+5.01=12,810 [C]</t>
  </si>
  <si>
    <t>56</t>
  </si>
  <si>
    <t>899574</t>
  </si>
  <si>
    <t>OBETONOVÁNÍ POTRUBÍ ZE ŽELEZOBETONU DO C25/30 VČETNĚ VÝZTUŽE</t>
  </si>
  <si>
    <t>beton C25/30 XC4, XF3, XA2 
prop-DN1000 - obnova propustku u mostu  11*0.4=4,400 [A]</t>
  </si>
  <si>
    <t>57</t>
  </si>
  <si>
    <t>899652</t>
  </si>
  <si>
    <t>ZKOUŠKA VODOTĚSNOSTI POTRUBÍ DN DO 300MM</t>
  </si>
  <si>
    <t>výměna stávajícího potrubí DN300 - km 8,330, 8,345, 8,375  (4+4+11)=19,000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</si>
  <si>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</si>
  <si>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58</t>
  </si>
  <si>
    <t>899662</t>
  </si>
  <si>
    <t>ZKOUŠKA VODOTĚSNOSTI POTRUBÍ DN DO 400MM</t>
  </si>
  <si>
    <t>zatrubnění příkopu DN400 - km8,620 + km8,621-8,727 + km8,728 + km8,740 + km8,741-8,767 + km8,768  (2+106+2+2+26+2)=140,000 [A]</t>
  </si>
  <si>
    <t>Ostatní konstrukce a práce, bourání</t>
  </si>
  <si>
    <t>59</t>
  </si>
  <si>
    <t>9112B1</t>
  </si>
  <si>
    <t>ZÁBRADLÍ MOSTNÍ SE SVISLOU VÝPLNÍ - DODÁVKA A MONTÁŽ</t>
  </si>
  <si>
    <t>bezpečnostní zábradlí na propustku DN 1000 v km 8,290  9.3+6.3=15,600 [A]</t>
  </si>
  <si>
    <t>položka zahrnuje:  
dodání zábradlí včetně předepsané povrchové úpravykotvení sloupků, t.j. kotevní desky, šrouby z nerez oceli, vrty a zálivku, pokud zadávací dokumentace nestanoví jinakpřípadné nivelační hmoty pod kotevní desky</t>
  </si>
  <si>
    <t>60</t>
  </si>
  <si>
    <t>9113A1</t>
  </si>
  <si>
    <t>SVODIDLO OCEL SILNIČ JEDNOSTR, ÚROVEŇ ZADRŽ N1, N2 - DODÁVKA A MONTÁŽ</t>
  </si>
  <si>
    <t>v km 9,150 - 9,460 + okolo mostu 469 propustu v Miletíně - N2, včetně náběhů  310+(54+56+12+22)+15=469,000 [A]</t>
  </si>
  <si>
    <t>položka zahrnuje:  
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</si>
  <si>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61</t>
  </si>
  <si>
    <t>9113C3</t>
  </si>
  <si>
    <t>SVODIDLO OCEL SILNIČ JEDNOSTR, ÚROVEŇ ZADRŽ H2 - DEMONTÁŽ S PŘESUNEM</t>
  </si>
  <si>
    <t>na skládku dle zhotovitele - do šrotu - stávající svodidla  282=282,000 [A]</t>
  </si>
  <si>
    <t>položka zahrnuje:  
- demontáž a odstranění zařízení- jeho odvoz na předepsané místo</t>
  </si>
  <si>
    <t>62</t>
  </si>
  <si>
    <t>91238</t>
  </si>
  <si>
    <t>SMĚROVÉ SLOUPKY Z PLAST HMOT - NÁSTAVCE NA SVODIDLA VČETNĚ ODRAZNÉHO PÁSKU</t>
  </si>
  <si>
    <t>v km 9,150 - 9,460 + okolo mostu 47 propustu v Miletíně - á 10m  (310+(54+56+12+22)+15)/10+0.1=47,000 [A]</t>
  </si>
  <si>
    <t>položka zahrnuje:  
- dodání a osazení sloupku včetně nutných zemních prací- vnitrostaveništní a mimostaveništní doprava- odrazky plastové nebo z retroreflexní fólie</t>
  </si>
  <si>
    <t>63</t>
  </si>
  <si>
    <t>914143</t>
  </si>
  <si>
    <t>DOPRAV ZNAČ ZÁKL VEL OCEL FÓLIE TŘ 3 - DEMONTÁŽ</t>
  </si>
  <si>
    <t>do šrotu - odvoz na skládku dle zhotovitele + reklamní cedule  6+1=7,000 [A]</t>
  </si>
  <si>
    <t>Položka zahrnuje odstranění, demontáž a odklizení materiálu s odvozem na předepsané místo</t>
  </si>
  <si>
    <t>64</t>
  </si>
  <si>
    <t>914923</t>
  </si>
  <si>
    <t>SLOUPKY A STOJKY DZ Z OCEL TRUBEK DO PATKY DEMONTÁŽ</t>
  </si>
  <si>
    <t>65</t>
  </si>
  <si>
    <t>917224</t>
  </si>
  <si>
    <t>SILNIČNÍ A CHODNÍKOVÉ OBRUBY Z BETONOVÝCH OBRUBNÍKŮ ŠÍŘ 150MM</t>
  </si>
  <si>
    <t>km 8,505-88,517, 8,555-8,635, výška obrubníku 25cm  (12+80)=92,000 [A] 
rozšíření km 9,362 - 9,436, výška obrubníku 30cm  138=138,000 [B] 
Celkem: 92+138=230,000 [C]</t>
  </si>
  <si>
    <t>Položka zahrnuje:  
dodání a pokládku betonových obrubníků o rozměrech předepsaných zadávací dokumentacíbetonové lože i boční betonovou opěrku.</t>
  </si>
  <si>
    <t>66</t>
  </si>
  <si>
    <t>9181B5</t>
  </si>
  <si>
    <t>ČELA PROPUSTU Z TRUB DN DO 400MM Z BETONU DO C 30/37</t>
  </si>
  <si>
    <t>beton C30/37 XC4, XF4, XA3 
prop-DN400 km-9,250  1=1,000 [A] 
prop-DN400 km-8,410 + km-8,880 + nové kan potr DN400  1+2+1=4,000 [B] 
Celkem: 1+4=5,000 [C]</t>
  </si>
  <si>
    <t>Položka zahrnuje kompletní čelo (základ, dřík, římsu)- dodání  čerstvého  betonu  (betonové  směsi)  požadované  kvality,  jeho  uložení  do požadovaného tvaru při jakékoliv hustotě výztuže, konzistenci čerstvého betonu a způsobu hutnění, ošetření a ochranu betonu,- dodání a osazení výztuže,- případně dokumentací předepsaný kamenný obklad,-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proudů.Nezahrnuje zábradlí.</t>
  </si>
  <si>
    <t>67</t>
  </si>
  <si>
    <t>9181C5</t>
  </si>
  <si>
    <t>ČELA PROPUSTU Z TRUB DN DO 500MM Z BETONU DO C 30/37</t>
  </si>
  <si>
    <t>beton C30/37 XC4, XF4, XA3 
prop-DN500 km-8,970  2=2,000 [A]</t>
  </si>
  <si>
    <t>68</t>
  </si>
  <si>
    <t>9181F5</t>
  </si>
  <si>
    <t>ČELA PROPUSTU Z TRUB DN DO 1000MM Z BETONU DO C 30/37</t>
  </si>
  <si>
    <t>beton C30/37 XC4, XF4, XA3 
obnova propustku u mostu - včetně výztuže B500, 150kg/m3 betonové směsi  2=2,000 [A]</t>
  </si>
  <si>
    <t>69</t>
  </si>
  <si>
    <t>9183B2</t>
  </si>
  <si>
    <t>PROPUSTY Z TRUB DN 400MM ŽELEZOBETONOVÝCH</t>
  </si>
  <si>
    <t>beton C40/50 XF4, XA3 
prop-DN400 km-8,410 + km-8,880 + km-9,250  (10.7+5.8+12)=28,500 [A]</t>
  </si>
  <si>
    <t>Položka zahrnuje:  
- dodání a položení potrubí z trub z dokumentací předepsaného materiálu a předepsaného průměru- případné úpravy trub (zkrácení, šikmé seříznutí)Nezahrnuje podkladní vrstvy a obetonování.</t>
  </si>
  <si>
    <t>70</t>
  </si>
  <si>
    <t>9183C2</t>
  </si>
  <si>
    <t>PROPUSTY Z TRUB DN 500MM ŽELEZOBETONOVÝCH</t>
  </si>
  <si>
    <t>beton C40/50 XF4, XA3 
prop-DN500 km-8,970  16.7=16,700 [A]</t>
  </si>
  <si>
    <t>71</t>
  </si>
  <si>
    <t>9183F2</t>
  </si>
  <si>
    <t>PROPUSTY Z TRUB DN 1000MM ŽELEZOBETONOVÝCH</t>
  </si>
  <si>
    <t>beton C40/50 XF4, XA3 
prop-DN1000 - C35/45 - obnova propustku u mostu  11=11,000 [A]</t>
  </si>
  <si>
    <t>72</t>
  </si>
  <si>
    <t>919111</t>
  </si>
  <si>
    <t>ŘEZÁNÍ ASFALTOVÉHO KRYTU VOZOVEK TL DO 50MM</t>
  </si>
  <si>
    <t>řezání živic - přechod napojení na stávající vozovky  100=100,000 [A]</t>
  </si>
  <si>
    <t>položka zahrnuje řezání vozovkové vrstvy v předepsané tloušťce, včetně spotřeby vody</t>
  </si>
  <si>
    <t>73</t>
  </si>
  <si>
    <t>919113</t>
  </si>
  <si>
    <t>ŘEZÁNÍ ASFALTOVÉHO KRYTU VOZOVEK TL DO 150MM</t>
  </si>
  <si>
    <t>74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</si>
  <si>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</si>
  <si>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</si>
  <si>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úpravěnezahrnuje těsnící profil</t>
  </si>
  <si>
    <t>75</t>
  </si>
  <si>
    <t>931326</t>
  </si>
  <si>
    <t>TĚSNĚNÍ DILATAČ SPAR ASF ZÁLIVKOU MODIFIK PRŮŘ DO 800MM2</t>
  </si>
  <si>
    <t>76</t>
  </si>
  <si>
    <t>931328</t>
  </si>
  <si>
    <t>TĚSNĚNÍ DILATAČ SPAR ASF ZÁLIVKOU MODIFIK PRŮŘ DO 1200MM2</t>
  </si>
  <si>
    <t>77</t>
  </si>
  <si>
    <t>966158</t>
  </si>
  <si>
    <t>BOURÁNÍ KONSTRUKCÍ Z PROST BETONU S ODVOZEM DO 20KM</t>
  </si>
  <si>
    <t>skládka dle zhotovitele - čela prop-DN400 km-8,410 + km-8,880 + km-9,250  ((1.5*1*0.15*2)*3)=1,350 [A] 
skládka dle zhotovitele - prop-DN500 km-8,970  (1.5*1*0.15*2)=0,450 [B] 
skládka dle zhotovitele - prop-DN1000 - obnova propustku u mostu  (2*1.5*0.2*2)=1,200 [C] 
Celkem: 1.35+0.45+1.2=3,000 [D]</t>
  </si>
  <si>
    <t>položka zahrnuje:  
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</si>
  <si>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78</t>
  </si>
  <si>
    <t>966346</t>
  </si>
  <si>
    <t>BOURÁNÍ PROPUSTŮ Z TRUB DN DO 400MM</t>
  </si>
  <si>
    <t>skládka dle zhotovitele - prop-DN400 km-8,410 + km-8,880 + km-9,250  (10.7+5.8+9.5)=26,000 [A]</t>
  </si>
  <si>
    <t>položka zahrnuje:  
- odstranění trub včetně případného obetonování a lože-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předpisů- nezahrnuje bourání čel, vtokových a výtokových jímek, odstranění zábradlí</t>
  </si>
  <si>
    <t>79</t>
  </si>
  <si>
    <t>966357</t>
  </si>
  <si>
    <t>BOURÁNÍ PROPUSTŮ Z TRUB DN DO 500MM</t>
  </si>
  <si>
    <t>skládka dle zhotovitele - prop-DN500 km-8,970  16.7=16,700 [A]</t>
  </si>
  <si>
    <t>80</t>
  </si>
  <si>
    <t>966371</t>
  </si>
  <si>
    <t>BOURÁNÍ PROPUSTŮ Z TRUB DN DO 1000MM</t>
  </si>
  <si>
    <t>skládka dle zhotovitele - prop-DN1000 - obnova propustku u mostu  11=11,000 [A]</t>
  </si>
  <si>
    <t>81</t>
  </si>
  <si>
    <t>96687</t>
  </si>
  <si>
    <t>VYBOURÁNÍ ULIČNÍCH VPUSTÍ KOMPLETNÍCH</t>
  </si>
  <si>
    <t>skládka dle zhotovitele - v místě nových RŠ 1-2 km 8,315, km 8,575, UV-3 výměna stávající vpusti  2+1=3,000 [A]</t>
  </si>
  <si>
    <t>položka zahrnuje:  
- kompletní bourací práce včetně nezbytného rozsahu zemních prací,-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</si>
  <si>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82</t>
  </si>
  <si>
    <t>96688</t>
  </si>
  <si>
    <t>VYBOURÁNÍ KANALIZAČ ŠACHET KOMPLETNÍCH</t>
  </si>
  <si>
    <t>skládka dle zhotovitele - stávající šachta  1=1,000 [A]</t>
  </si>
  <si>
    <t>83</t>
  </si>
  <si>
    <t>969246</t>
  </si>
  <si>
    <t>VYBOURÁNÍ POTRUBÍ DN DO 400MM KANALIZAČ</t>
  </si>
  <si>
    <t>skládka dle zhotovitele - vybourání stávajícího potrubí DN400 - přepoklad betonové - zatrubnění příkopu - km 8,635 - 8,715  80=80,000 [A] 
skládka dle zhotovitele - vybourání stávajícího potrubí DN400 - přepoklad betonové -  v zeleném pásu u silnice cca km 8,570  20=20,000 [B] 
Celkem: 80+20=100,000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</si>
  <si>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</si>
  <si>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SO-180</t>
  </si>
  <si>
    <t>Přechodné dopravní značení</t>
  </si>
  <si>
    <t>03710</t>
  </si>
  <si>
    <t>POMOC PRÁCE ZAJIŠŤ NEBO ZŘÍZ OBJÍŽĎKY A PŘÍSTUP CESTY</t>
  </si>
  <si>
    <t>KPL</t>
  </si>
  <si>
    <t>práce pro zajištění, vyřízení DIO  1=1,000 [A]</t>
  </si>
  <si>
    <t>zahrnuje objednatelem povolené náklady na požadovaná zařízení zhotovitele</t>
  </si>
  <si>
    <t>916122</t>
  </si>
  <si>
    <t>DOPRAV SVĚTLO VÝSTRAŽ SOUPRAVA 3KS - MONTÁŽ S PŘESUNEM</t>
  </si>
  <si>
    <t>doprava ze skladu dle zhotovitele - uzávěra u stavby - 3x 3x S7  3*3=9,000 [A]</t>
  </si>
  <si>
    <t>položka zahrnuje:  
- přemístění zařízení z dočasné skládky a jeho osazení a montáž na místě určeném projektem- údržbu po celou dobu trvání funkce, náhradu zničených nebo ztracených kusů, nutnou opravu poškozených částí- napájení z baterie včetně záložní baterie</t>
  </si>
  <si>
    <t>916123</t>
  </si>
  <si>
    <t>DOPRAV SVĚTLO VÝSTRAŽ SOUPRAVA 3KS - DEMONTÁŽ</t>
  </si>
  <si>
    <t>doprava do skladu dle zhotovitele - uzávěra u stavby - 3x 3x S7  3*3=9,000 [A]</t>
  </si>
  <si>
    <t>Položka zahrnuje odstranění, demontáž a odklizení zařízení s odvozem na předepsané místo</t>
  </si>
  <si>
    <t>916129R</t>
  </si>
  <si>
    <t>DOPRAV SVĚTLO VÝSTRAŽ SOUPRAVA 3KS - NÁJEMNÉ</t>
  </si>
  <si>
    <t>uzávěra u stavby - 3x 3x S7 - předpoklad 5*30 dní  1=1,000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</si>
  <si>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</si>
  <si>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</si>
  <si>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</si>
  <si>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doprava ze skladu dle zhotovitele - uzávěra u stavby - 3x 2sl-1xZ2  3*1=3,000 [A]</t>
  </si>
  <si>
    <t>položka zahrnuje:  
- přemístění zařízení z dočasné skládky a jeho osazení a montáž na místě určeném projektem- údržbu po celou dobu trvání funkce, náhradu zničených nebo ztracených kusů, nutnou opravu poškozených částí</t>
  </si>
  <si>
    <t>916323</t>
  </si>
  <si>
    <t>DOPRAVNÍ ZÁBRANY Z2 S FÓLIÍ TŘ 2 - DEMONTÁŽ</t>
  </si>
  <si>
    <t>916329R</t>
  </si>
  <si>
    <t>DOPRAVNÍ ZÁBRANY Z2 S FÓLIÍ TŘ 2 - NÁJEMNÉ</t>
  </si>
  <si>
    <t>uzávěra u stavby - 3x 2sl-1xZ2 - předpoklad 5*30 dní  1=1,000 [A]</t>
  </si>
  <si>
    <t>916G42</t>
  </si>
  <si>
    <t>PŘENOSNÉ DOPRAVNÍ ZNAČKY ZÁKLADNÍ VEL OCEL FÓLIE TŘ 3 - MONTÁŽ S PŘESUNEM</t>
  </si>
  <si>
    <t>doprava ze skladu dle zhotovitele - objížďka - 19x 1sl-1xIS11c  (19*1)=19,000 [A] 
doprava ze skladu dle zhotovitele - objížďka - 7x 1xE13-sloupky u IS11a  (7*1)=7,000 [B] 
doprava ze skladu dle zhotovitele - uzávěra u stavby - 3x 1sl-1xB1-1xE13 + 2x 1sl-1xIP10a-1xE3a  (3*2+2*2)=10,000 [C] 
Celkem: 19+7+10=36,000 [D]</t>
  </si>
  <si>
    <t>položka zahrnuje:  
- dopravu demontované značky z dočasné skládky- osazení a montáž značky na místě určeném projektem- nutnou opravu poškozených částínezahrnuje dodávku značky</t>
  </si>
  <si>
    <t>916G43</t>
  </si>
  <si>
    <t>PŘENOSNÉ DOPRAVNÍ ZNAČKY ZÁKLADNÍ VEL OCEL FÓLIE TŘ 3 - DEMONTÁŽ S PŘESUN</t>
  </si>
  <si>
    <t>doprava do skladu dle zhotovitele - objížďka - 19x 1sl-1xIS11c  (19*1)=19,000 [A] 
doprava do skladu dle zhotovitele - objížďka - 7x 1xE13-sloupky u IS11a  (7*1)=7,000 [B] 
doprava do skladu dle zhotovitele - uzávěra u stavby - 3x 1sl-1xB1-1xE13 + 2x 1sl-1xIP10a-1xE3a  (3*2+2*2)=10,000 [C] 
Celkem: 19+7+10=36,000 [D]</t>
  </si>
  <si>
    <t>916G49R</t>
  </si>
  <si>
    <t>PŘENOSNÉ DOPRAVNÍ ZNAČKY ZÁKLADNÍ VELIKOSTI OCELOVÉ FÓLIE TŘ 3 - NÁJEM</t>
  </si>
  <si>
    <t>'objížďka - 19x 1sl-1xIS11c - předpoklad 5*30dní - (19*1)*5*30' 
''objížďka - 7x 1xE13-sloupky u IS11a - předpoklad 5*30dní - (7*1)*5*30' 
''uzávěra u stavby - 3x 1sl-1xB1-1xE13 + 2x 1sl-1xIP10a-1xE3a - předpoklad 5*30dní - (3*2+2*2)*5*30' 
1=1,000 [A]</t>
  </si>
  <si>
    <t>položka zahrnuje sazbu za pronájem přenosných dopravních značek a zařízení, počet jednotek je určen jako součin počtu značek a počtu dní použití</t>
  </si>
  <si>
    <t>916I42</t>
  </si>
  <si>
    <t>PŘENOSNÉ DOPRAVNÍ ZNAČKY 100X150CM OCEL FÓLIE TŘ 3 - MONTÁŽ S PŘESUNEM</t>
  </si>
  <si>
    <t>doprava ze skladu dle zhotovitele - objížďka -7x 2sl-IS11a  (7*1)=7,000 [A]</t>
  </si>
  <si>
    <t>916I43</t>
  </si>
  <si>
    <t>PŘENOSNÉ DOPRAVNÍ ZNAČKY 100X150CM OCEL FÓLIE TŘ 3 - DEMONTÁŽ S PŘESUNEM</t>
  </si>
  <si>
    <t>doprava do skladu dle zhotovitele - objížďka -7x 2sl-IS11a  (7*1)=7,000 [A]</t>
  </si>
  <si>
    <t>916I49R</t>
  </si>
  <si>
    <t>PŘENOSNÉ DOPRAVNÍ ZNAČ 100X150CM OCELOVÉ FÓLIE TŘ 3 - NÁJEMNÉ</t>
  </si>
  <si>
    <t>objížďka -7x 2sl-IS11a - předpoklad 5*30dní - (7*1)*5*30  1=1,000 [A]</t>
  </si>
  <si>
    <t>916K12</t>
  </si>
  <si>
    <t>SLOUPKY PŘENOSNÝCH DOPRAVNÍCH ZNAČEK Z OCEL TRUBEK - MONTÁŽ S PŘESUNEM</t>
  </si>
  <si>
    <t>doprava ze skladu dle zhotovitele - uzávěra u stavby - 3x 2sl-1xZ2  (3*2)=6,000 [A] 
doprava ze skladu dle zhotovitele - objížďka - 19x 1sl-1xIS11c  (19*1)=19,000 [B] 
doprava ze skladu dle zhotovitele - objížďka - 7x 1xE13-sloupky u IS11a  (7*0)=0,000 [C] 
doprava ze skladu dle zhotovitele - uzávěra u stavby - 3x 1sl-1xB1-1xE13 + 2x 1sl-1xIP10a-1xE3a  (3*1+2*1)=5,000 [D] 
doprava ze skladu dle zhotovitele - objížďka -7x 2sl-IS11a  (7*2)=14,000 [E] 
Celkem: 6+19+0+5+14=44,000 [F]</t>
  </si>
  <si>
    <t>položka zahrnuje:  
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</si>
  <si>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916K13</t>
  </si>
  <si>
    <t>SLOUPKY PŘENOSNÝCH DOPRAVNÍCH ZNAČ Z OCEL TRUBEK - DEMONTÁŽ S PŘESUNEM</t>
  </si>
  <si>
    <t>doprava do skladu dle zhotovitele - uzávěra u stavby - 3x 2sl-1xZ2  (3*2)=6,000 [A] 
doprava do skladu dle zhotovitele - objížďka - 19x 1sl-1xIS11c  (19*1)=19,000 [B] 
doprava do skladu dle zhotovitele - objížďka - 7x 1xE13-sloupky u IS11a  (7*0)=0,000 [C] 
doprava do skladu dle zhotovitele - uzávěra u stavby - 3x 1sl-1xB1-1xE13 + 2x 1sl-1xIP10a-1xE3a  (3*1+2*1)=5,000 [D] 
doprava do skladu dle zhotovitele - objížďka -7x 2sl-IS11a  (7*2)=14,000 [E] 
Celkem: 6+19+0+5+14=44,000 [F]</t>
  </si>
  <si>
    <t>916K19R</t>
  </si>
  <si>
    <t>SLOUPKY PŘENOSNÝCH DOPRAVNÍCH ZNAČEK Z OCELOVÝCH TRUBEK - NÁJEMNÉ</t>
  </si>
  <si>
    <t>'uzávěra u stavby - 3x 2sl-1xZ2 - předpoklad 5*30dní - (3*2)*5*30' 
''objížďka - 19x 1sl-1xIS11c - předpoklad 5*30dní - (19*1)*5*30' 
''objížďka - 7x 1xE13-sloupky u IS11a - předpoklad 5*30dní - (7*0)*5*30' 
''uzávěra u stavby - 3x 1sl-1xB1-1xE13 + 2x 1sl-1xIP10a-1xE3a - předpoklad 5*30dní - (3*1+2*1)*5*30' 
''objížďka -7x 2sl-IS11a - předpoklad 5*30dní - (7*2)*5*30' 
1=1,000 [A]</t>
  </si>
  <si>
    <t>položka zahrnuje sazbu za pronájem dopravních značek a zařízení. Počet měrných jednotek se určí jako součin počtu sloupků a počtu dní použití</t>
  </si>
  <si>
    <t>SO-190</t>
  </si>
  <si>
    <t>Stálé dopravní značení</t>
  </si>
  <si>
    <t>91228</t>
  </si>
  <si>
    <t>SMĚROVÉ SLOUPKY Z PLAST HMOT VČETNĚ ODRAZNÉHO PÁSKU</t>
  </si>
  <si>
    <t>červené u sjezdů apod.  10=10,000 [A] 
bílé označení hlavní trasy silnice  94=94,000 [B] 
Celkem: 10+94=104,000 [C]</t>
  </si>
  <si>
    <t>912283</t>
  </si>
  <si>
    <t>SMĚROVÉ SLOUPKY Z PLAST HMOT - DEMONTÁŽ A ODVOZ</t>
  </si>
  <si>
    <t>skládka dle zhotovitele - stávající směrové sloupky  75=75,000 [A]</t>
  </si>
  <si>
    <t>položka zahrnuje demontáž stávajícího sloupku, jeho odvoz do skladu nebo na skládku</t>
  </si>
  <si>
    <t>91297</t>
  </si>
  <si>
    <t>DOPRAVNÍ ZRCADLO</t>
  </si>
  <si>
    <t>1x zrcadlo v km 8,580  2=2,000 [A]</t>
  </si>
  <si>
    <t>položka zahrnuje:  
- dodání a osazení zrcadla včetně nutných zemních prací- předepsaná povrchová úprava- vnitrostaveništní a mimostaveništní doprava- odrazky plastové nebo z retroreflexní fólie.</t>
  </si>
  <si>
    <t>91297R</t>
  </si>
  <si>
    <t>DOPRAVNÍ ZRCADLO - DEMONTÁŽ S ODVOZ</t>
  </si>
  <si>
    <t>na skládku dle zhotovitele - do šrotu - stávající zrcadlo  2=2,000 [A]</t>
  </si>
  <si>
    <t>914131</t>
  </si>
  <si>
    <t>DOPRAVNÍ ZNAČKY ZÁKLADNÍ VELIKOSTI OCELOVÉ FÓLIE TŘ 2 - DODÁVKA A MONTÁŽ</t>
  </si>
  <si>
    <t>2x 1sl-1xIP31a + 5x 1sl-1xIZ4 + 2x 1sl-1xIS5 + 2x 1sl-1xIS3b-1xIS3c + 2x 1sl-1xP1 + 2x 1sl-P4 + 1x 1sl-1xP2 + 1x 1sl-1xP2-1xE2b + 1x 1sl-1xB20-1xIZ4 
2*1+5*1+2*1+2*2+2*1+2*1+1*1+1*2+1*2=22,000 [A] 
1x 1sl-1xIS15a + 6x 1sl-1x B20 + 1x 1sl-1xA1a-1xB20a + 1x 1sl-1xA1b + 1x 1sl-1xB20a-1xIS14 + 1x 1sl-1xIS14  1*1+6*1+1*2+1*1+1*2+1*1=13,000 [B] 
Celkem: 22+13=35,000 [C]</t>
  </si>
  <si>
    <t>položka zahrnuje:  
- dodávku a montáž značek v požadovaném provedení</t>
  </si>
  <si>
    <t>914133</t>
  </si>
  <si>
    <t>DOPRAVNÍ ZNAČKY ZÁKLADNÍ VELIKOSTI OCELOVÉ FÓLIE TŘ 2 - DEMONTÁŽ</t>
  </si>
  <si>
    <t>na skládku dle zhotovitele - do šrotu - stávající značky - 21x 1x sloupek-1x značka + 5x 1x sloupek-2x značka  (21+5*2)=31,000 [A]</t>
  </si>
  <si>
    <t>914441R</t>
  </si>
  <si>
    <t>OZNAČENÍ ZASTÁVKA BUS</t>
  </si>
  <si>
    <t>DOPRAV ZNAČKY 100X150CM OCEL FÓLIE TŘ 3 - DODÁVKA A MONT</t>
  </si>
  <si>
    <t>označení zastávky BUS - značka IJ4b - km 8,515  1=1,000 [A]</t>
  </si>
  <si>
    <t>914731</t>
  </si>
  <si>
    <t>STÁLÁ DOPRAV ZAŘÍZ Z3 OCEL S FÓLIÍ TŘ 2 DODÁVKA A MONTÁŽ</t>
  </si>
  <si>
    <t>5x 1sl-1xZ3  5*1=5,000 [A]</t>
  </si>
  <si>
    <t>914733</t>
  </si>
  <si>
    <t>STÁLÁ DOPRAV ZAŘÍZ Z3 OCEL S FÓLIÍ TŘ 2 DEMONTÁŽ</t>
  </si>
  <si>
    <t>na skládku dle zhotovitele - do šrotu - stávající značky - 5x 1x sloupek-1x Z3  5=5,000 [A]</t>
  </si>
  <si>
    <t>914911</t>
  </si>
  <si>
    <t>SLOUPKY A STOJKY DOPRAVNÍCH ZNAČEK Z OCEL TRUBEK SE ZABETONOVÁNÍM - DODÁVKA A MONTÁŽ</t>
  </si>
  <si>
    <t>1x zrcadlo v km 8,580  2=2,000 [A] 
'2x 1sl-1xIP31a + 5x 1sl-1xIZ4 + 2x 1sl-1xIS5 + 2x 1sl-1xIS3b-1xIS3c + 2x 1sl-1xP1 + 2x 1sl-P4 + 1x 1sl-1xP2 + 1x 1sl-1xP2-1xE2b + 1x 1sl-1xB20-1xIZ4 
2*1+5*1+2*1+2*1+2*1+2*1+1*1+1*2+1*1=19,000 [B] 
1x 1sl-1xIS15a + 6x 1sl-1x B20 + 1x 1sl-1xA1a-1xB20a + 1x 1sl-1xA1b + 1x 1sl-1xB20a-1xIS14 + 1x 1sl-1xIS14  1*1+6*1+1*2+1*1+1*2+1*1=13,000 [C] 
5x 1sl-1xZ3  5*1=5,000 [D] 
Celkem: 2+19+13+5=39,000 [E]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</si>
  <si>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</si>
  <si>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</si>
  <si>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</si>
  <si>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na skládku dle zhotovitele - do šrotu - stávající zrcadlo  1=1,000 [A] 
na skládku dle zhotovitele - do šrotu - stávající značky - 21x 1x sloupek-1x značka + 5x 1x sloupek-2x značka  (21+5)=26,000 [B] 
na skládku dle zhotovitele - do šrotu - stávající značky - 5x 1x sloupek-1x Z3  5=5,000 [C] 
Celkem: 1+26+5=32,000 [D]</t>
  </si>
  <si>
    <t>915111</t>
  </si>
  <si>
    <t>VODOROVNÉ DOPRAVNÍ ZNAČENÍ BARVOU HLADKÉ - DODÁVKA A POKLÁDKA</t>
  </si>
  <si>
    <t>V1a 12,5cm  (395+259+95+64+37+45+20)*0.125=114,375 [A] 
V2b 12,5cm  (111+137+30+15+207+30+72+87)*0.125/3*2=57,417 [B] 
V4 12,5cm  (500+225+15+265+60+990+1035)*0.125=386,250 [C] 
V2b 25cm  (25+42)*0.25/2=8,375 [D] 
V4 25cm  (14+13+23)*0.25=12,500 [E] 
BUS zastávka  (12+2.5*4+3.4*4)*0.25=8,900 [F] 
BUS zastávka - písmena  (2*3)=6,000 [G] 
Celkem: 114.375+57.417+386.25+8.375+12.5+8.9+6=593,817 [H]</t>
  </si>
  <si>
    <t>položka zahrnuje:  
- dodání a pokládku nátěrového materiálu (měří se pouze natíraná plocha)- předznačení a reflexní úpravu</t>
  </si>
  <si>
    <t>915221</t>
  </si>
  <si>
    <t>VODOR DOPRAV ZNAČ PLASTEM STRUKTURÁLNÍ NEHLUČNÉ - DOD A POKLÁDKA</t>
  </si>
  <si>
    <t>po vytěkání živičných směsí a za příznivého počasí vhodného pro pokládku 
V1a 12,5cm  (395+259+95+64+37+45+20)*0.125=114,375 [A] 
V2b 12,5cm  (111+137+30+15+207+30+72+87)*0.125/3*2=57,417 [B] 
V4 12,5cm  (500+225+15+265+60+990+1035)*0.125=386,250 [C] 
V2b 25cm  (25+42)*0.25/2=8,375 [D] 
V4 25cm  (14+13+23)*0.25=12,500 [E] 
BUS zastávka  (12+2.5*4+3.4*4)*0.25=8,900 [F] 
BUS zastávka - písmena  (2*3)=6,000 [G] 
Celkem: 114.375+57.417+386.25+8.375+12.5+8.9+6=593,817 [H]</t>
  </si>
  <si>
    <t>SO-201</t>
  </si>
  <si>
    <t>Most ev. č. 300-005</t>
  </si>
  <si>
    <t>113328 - skládka dle zhotovitele - most - 30cm  ((4.1+4)*0.3)*2=4,860 [A] 
131738 - skládka dle zhotovitele - výkopy předpolí mostu 4.86 okolo křídel  ((3.5+3.9)*9.3+(4.2*0.5*2)+10)*2=166,040 [B] 
12960 - skládka dle zhotovitele - čištění Bystrého potoka  (7.8*20*0.5)*2=156,000 [C] 
Celkem: 4.86+166.04+156=326,900 [D]</t>
  </si>
  <si>
    <t>nejméně 70% hmotnosti tohoto odpadu musí být předáno k recyklaci (viz. ZP) pro zpětné využití na stavbách 
966168 - skládka dle zhotovitele - bourání mostní kce vč. ocelobetonového zábradlí  (5.1*9.4)*2.4=115,056 [A] 
966168 - skládka dle zhotovitele - bourání části říms 115.056 částečně křídel  (0.7*2.3*4)*2.4=15,456 [B] 
966168 - skládka dle zhotovitele - bourání částečně opěry  (0.3*9.2*2)*2.4=13,248 [C] 
Celkem: 115.056+15.456+13.248=143,760 [D]</t>
  </si>
  <si>
    <t>015420</t>
  </si>
  <si>
    <t>POPLATKY ZA LIKVIDACI ODPADŮ NEKONTAMINOVANÝCH - 17 06 04  ZBYTKY IZOLAČNÍCH MATERIÁLŮ</t>
  </si>
  <si>
    <t>97817 - na trvalou skládku - mostní izolace  73*0.005=0,365 [A]</t>
  </si>
  <si>
    <t>02742</t>
  </si>
  <si>
    <t>PROVIZORNÍ LÁVKY</t>
  </si>
  <si>
    <t>lávka pro pěší se zatížitelností 5,0 kN/m2, oboustranným zábradlím, průchozí šířkou 1,5m, o délce 10m, s dočasnými opěrami, s 1.HMP  15=15,000 [A]</t>
  </si>
  <si>
    <t>zahrnuje veškeré náklady spojené s objednatelem požadovanými zařízeními</t>
  </si>
  <si>
    <t>skládka dle zhotovitele, zhotovitel v ceně zohlední skutečné odvozové vzdálenosti - most - 30cm  ((4.1+4)*0.3)=2,430 [A]</t>
  </si>
  <si>
    <t>skládka dle zhotovitele, výfrezek zůstává zhotoviteli, v ceně zohlednit využití výfrezku na stavbě 
'zhotovitel v ceně zohlední skutečnou vzdálenost odvozů 
most - 15cm  (130*0.15)=19,500 [A]</t>
  </si>
  <si>
    <t>12960</t>
  </si>
  <si>
    <t>ČIŠTĚNÍ VODOTEČÍ A MELIORAČ KANÁLŮ OD NÁNOSŮ</t>
  </si>
  <si>
    <t>skládka dle zhotovitele - čištění Bystrého potoka  (7.8*20*0.5)=78,000 [A]</t>
  </si>
  <si>
    <t>skládka dle zhotovitele, zhotovitel v ceně zohlední skutečnou vzdálenost odvozů 
výkopy předpolí mostu 83.02 okolo křídel  ((3.5+3.9)*9.3+(4.2*0.5*2)+10)=83,020 [A]</t>
  </si>
  <si>
    <t>přechodová oblast - štěrkodrť 0-63  (1.8*10+2*10)=38,000 [A]</t>
  </si>
  <si>
    <t>21331</t>
  </si>
  <si>
    <t>DRENÁŽNÍ VRSTVY Z BETONU MEZEROVITÉHO (DRENÁŽNÍHO)</t>
  </si>
  <si>
    <t>u stávající opěry + vrstva v předpolí  ((0.3*0.3)*9.3*2)+((3.5*8.5*0.6)*2)=37,374 [A]</t>
  </si>
  <si>
    <t>Položka zahrnuje:  
- dodávku předepsaného materiálu pro drenážní vrstvu, včetně mimostaveništní a vnitrostaveništní dopravy- provedení drenážní vrstvy předepsaných rozměrů a předepsaného tvaru</t>
  </si>
  <si>
    <t>26133</t>
  </si>
  <si>
    <t>VRTY PRO KOTVENÍ, INJEKTÁŽ A MIKROPILOTY NA POVRCHU TŘ. III D DO 150MM</t>
  </si>
  <si>
    <t>jádrové vrty - kotvící prvky z HEB 100 pro úložné prahy  (0.3*9*2)=5,400 [A]</t>
  </si>
  <si>
    <t>položka zahrnuje:  
přemístění, montáž a demontáž vrtných soupravsvislou dopravu zeminy z vrtuvodorovnou dopravu zeminy bez uložení na skládkupřípadně nutné pažení dočasné (včetně odpažení) i trvalé</t>
  </si>
  <si>
    <t>Svislé a kompletní konstrukce</t>
  </si>
  <si>
    <t>317171R</t>
  </si>
  <si>
    <t>KOVOVÉ KONSTRUKCE ÚLOŽNÝCH PRAHŮ</t>
  </si>
  <si>
    <t>KG</t>
  </si>
  <si>
    <t>kotvící prvky z HEB 100 pro úložné prahy  (0.5*9*2*21)=189,000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</si>
  <si>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</si>
  <si>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</si>
  <si>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</si>
  <si>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- 9.48/37 XC4 XF4 XD3  (0.66*9.3+0.27*12)=9,378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</si>
  <si>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</si>
  <si>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</si>
  <si>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</si>
  <si>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římsy, vč. vrtů a kotvení pro navazující mostní kce - 9.48/37 XC4 XF4 XD3 - 160kg/m3  (0.66*9.3+0.27*12)*0.16=1,500 [A]</t>
  </si>
  <si>
    <t>položka zahrnuje:  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</si>
  <si>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3272C9</t>
  </si>
  <si>
    <t>ZDI OPĚR, ZÁRUB, NÁBŘEŽ Z GABIONŮ ČÁSTEČNĚ ROVNANÝCH, DRÁT O4,0MM, POVRCHOVÁ ÚPRAVA Zn + Al + PA6</t>
  </si>
  <si>
    <t>nastavení křídel na návodní straně mostu  (4.2+3)*1.5=10,800 [A]</t>
  </si>
  <si>
    <t>- položka zahrnuje dodávku a osazení drátěných košů s výplní lomovým kamenem.- gabionové matrace se vykazují v pol.č.2722**.</t>
  </si>
  <si>
    <t>333325</t>
  </si>
  <si>
    <t>MOSTNÍ OPĚRY A KŘÍDLA ZE ŽELEZOVÉHO BETONU DO C30/37</t>
  </si>
  <si>
    <t>úložné prahy - 9.48/37 XC4 XF2 XD1  (0.35*9.3+0.34*9.3+0.82*2.7+0.88*2.3)=10,655 [A]</t>
  </si>
  <si>
    <t>333365</t>
  </si>
  <si>
    <t>VÝZTUŽ MOSTNÍCH OPĚR A KŘÍDEL Z OCELI 10505, B500B</t>
  </si>
  <si>
    <t>úložné prahy, vč. vrtů a kotvení pro navazující mostní kce - 9.48/37 XC4 XF2 XD1 - 140kg/m3  (0.35*9.3+0.34*9.3+0.82*2.7+0.88*2.3)*0.14=1,492 [A]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</si>
  <si>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</si>
  <si>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421325</t>
  </si>
  <si>
    <t>MOSTNÍ NOSNÉ DESKOVÉ KONSTRUKCE ZE ŽELEZOBETONU C30/37</t>
  </si>
  <si>
    <t>deska - 9.48/37 XC4 XF2 XD1  (4.41*9.4)=41,454 [A]</t>
  </si>
  <si>
    <t>421365</t>
  </si>
  <si>
    <t>VÝZTUŽ MOSTNÍ DESKOVÉ KONSTRUKCE Z OCELI 10505, B500B</t>
  </si>
  <si>
    <t>deska, vč. vrtů a kotvenípro navazující mostní kce - 9.48/37 XC4 XF2 XD1 - 160kg/m3  (4.41*9.4)*0.16=6,633 [A]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</si>
  <si>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74.- povrchovou antikorozní úpravu výztuže,- separaci výztuže,- osazení měřících zařízení a úpravy pro ně,- osazení měřících skříní nebo míst pro měření bludných proudů.</t>
  </si>
  <si>
    <t>451313</t>
  </si>
  <si>
    <t>PODKLADNÍ A VÝPLŇOVÉ VRSTVY Z PROSTÉHO BETONU C16/20</t>
  </si>
  <si>
    <t>u stávající opěry - pod drenáž  (0.3*9.3*2)=5,580 [A]</t>
  </si>
  <si>
    <t>451315</t>
  </si>
  <si>
    <t>PODKLADNÍ A VÝPLŇOVÉ VRSTVY Z PROSTÉHO BETONU C30/37</t>
  </si>
  <si>
    <t>podkladní beto pod nové úložné prahy - vyrovnání stávajících opěr - do 10cm  (6.8*0.1)*2=1,360 [A]</t>
  </si>
  <si>
    <t>465512</t>
  </si>
  <si>
    <t>DLAŽBY Z LOMOVÉHO KAMENE NA MC</t>
  </si>
  <si>
    <t>odláždění svahů u mostu  3*0.4=1,200 [A]</t>
  </si>
  <si>
    <t>položka zahrnuje:  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</si>
  <si>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souvrství přechodové oblasti u mostu - 2x 15cm - ŠDa 0-63  ((43+41)*0.15)*2=25,200 [A]</t>
  </si>
  <si>
    <t>56340</t>
  </si>
  <si>
    <t>VOZOVKOVÉ VRSTVY ZE ŠTĚRKOPÍSKU</t>
  </si>
  <si>
    <t>izolace z folie ve vrstvě štěrkopísku v předpolí mostu - pod 18.6 na folii - 15cm  31*2*2*0.15=18,600 [A]</t>
  </si>
  <si>
    <t>56930</t>
  </si>
  <si>
    <t>ZPEVNĚNÍ KRAJNIC ZE ŠTĚRKODRTI</t>
  </si>
  <si>
    <t>krajnice - 20cm - ŠDb 0-32  (10*4*0.2)=8,000 [A]</t>
  </si>
  <si>
    <t>souvrství přechodové oblasti u mostu - pod ACP  (43+41)=84,000 [A]</t>
  </si>
  <si>
    <t>most - pod ACL + pod ACO  72*2=144,000 [A] 
souvrství přechodové oblasti u mostu - pod ACL + pod ACO  (43+41)*2=168,000 [B] 
Celkem: 144+168=312,000 [C]</t>
  </si>
  <si>
    <t>574A04</t>
  </si>
  <si>
    <t>ASFALTOVÝ BETON PRO OBRUSNÉ VRSTVY ACO 11+, 11S</t>
  </si>
  <si>
    <t>most - ACO 11 - 4cm  72*0.04=2,880 [A] 
souvrství přechodové oblasti u mostu - ACO 11 - 4cm  (43+41)*0.04=3,360 [B] 
Celkem: 2.88+3.36=6,240 [C]</t>
  </si>
  <si>
    <t>most - ACL 16 - 5cm  72*0.05=3,600 [A] 
souvrství přechodové oblasti u mostu - ACL - 7cm  (43+41)*0.07=5,880 [B] 
Celkem: 3.6+5.88=9,480 [C]</t>
  </si>
  <si>
    <t>574E06</t>
  </si>
  <si>
    <t>ASFALTOVÝ BETON PRO PODKLADNÍ VRSTVY ACP 16+, 16S</t>
  </si>
  <si>
    <t>souvrství přechodové oblasti u mostu - ACP - 5cm  (43+41)*0.05=4,200 [A]</t>
  </si>
  <si>
    <t>575C05</t>
  </si>
  <si>
    <t>LITÝ ASFALT MA IV (OCHRANA MOSTNÍ IZOLACE) 16</t>
  </si>
  <si>
    <t>most - MA 16 - 5cm  72*0.05=3,600 [A]</t>
  </si>
  <si>
    <t>Úpravy povrchů, podlahy a osazování výplní</t>
  </si>
  <si>
    <t>626121</t>
  </si>
  <si>
    <t>REPROFIL PODHL, SVIS PLOCH SANAČ MALTOU DVOUVRST TL DO 40MM</t>
  </si>
  <si>
    <t>sanace stávajících opěr  (0.6*4)*9.2=22,080 [A]</t>
  </si>
  <si>
    <t>položka zahrnuje:  
dodávku veškerého materiálu potřebného pro předepsanou úpravu v předepsané kvalitěnutné vyspravení podkladu, případně zatření spar zdivapoložení vrstvy v předepsané tloušťcepotřebná lešení a podpěrné konstrukce</t>
  </si>
  <si>
    <t>711</t>
  </si>
  <si>
    <t>Izolace proti vodě, vlhkosti a plynům</t>
  </si>
  <si>
    <t>711117</t>
  </si>
  <si>
    <t>IZOLACE BĚŽNÝCH KONSTRUKCÍ PROTI ZEMNÍ VLHKOSTI Z PE FÓLIÍ</t>
  </si>
  <si>
    <t>izolace z folie ve vrstvě štěrkopísku v předpolí mostu - min. tl 2,5mm  31*2=62,000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</si>
  <si>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</si>
  <si>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711442</t>
  </si>
  <si>
    <t>IZOLACE MOSTOVEK CELOPLOŠNÁ ASFALTOVÝMI PÁSY S PEČETÍCÍ VRSTVOU</t>
  </si>
  <si>
    <t>11.9*10.2=121,380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</si>
  <si>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</si>
  <si>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711509</t>
  </si>
  <si>
    <t>OCHRANA IZOLACE NA POVRCHU TEXTILIÍ</t>
  </si>
  <si>
    <t>izolace z folie ve vrstvě štěrkopísku v předpolí mostu - pod 124 na folii - geotextílie min. 300g/m2  31*2*2=124,000 [A]</t>
  </si>
  <si>
    <t>položka zahrnuje:  
- dodání  předepsaného ochranného materiálu- zřízení ochrany izolace</t>
  </si>
  <si>
    <t>783</t>
  </si>
  <si>
    <t>Dokončovací práce - nátěry</t>
  </si>
  <si>
    <t>78383</t>
  </si>
  <si>
    <t>NÁTĚRY BETON KONSTR TYP S4 (OS-C)</t>
  </si>
  <si>
    <t>nátěry říms  3.3*9.3+1.8*12=52,290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</si>
  <si>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</si>
  <si>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</si>
  <si>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</si>
  <si>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u stávající opěry  9.4*2=18,800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</si>
  <si>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</si>
  <si>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87627</t>
  </si>
  <si>
    <t>CHRÁNIČKY Z TRUB PLASTOVÝCH DN DO 100MM</t>
  </si>
  <si>
    <t>chráničky v římsách  9.3*2+12*2=42,600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</si>
  <si>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</t>
  </si>
  <si>
    <t>9111B1</t>
  </si>
  <si>
    <t>ZÁBRADLÍ SILNIČNÍ SE SVISLOU VÝPLNÍ - DODÁVKA A MONTÁŽ</t>
  </si>
  <si>
    <t>povrch žárový zinek 85µm + epox dvousložkový 150µm + polyuretanový nátěr 60µm  12.2=12,200 [A]</t>
  </si>
  <si>
    <t>položka zahrnuje:  
- dodání zábradlí včetně předepsané povrchové úpravy- osazení sloupků zaberaněním nebo osazením do betonových bloků (včetně betonových bloků a nutných zemních prací)- případné bednění ( trubku) betonové patky v gabionové zdi</t>
  </si>
  <si>
    <t>9117C1</t>
  </si>
  <si>
    <t>SVOD OCEL ZÁBRADEL ÚROVEŇ ZADRŽ H2 - DODÁVKA A MONTÁŽ</t>
  </si>
  <si>
    <t>povrch žárový zinek 85µm + epox dvousložkový 150µm + polyuretanový nátěr 60µm  12+15=27,000 [A]</t>
  </si>
  <si>
    <t>položka zahrnuje:  
- kompletní dodávku všech dílů ocelového svodidla s předepsanou povrchovou úpravou včetně spojovacích a diltačních prvků- montáž a osazení svodidla, kotvení, t.j. kotevní desky, šrouby z nerez oceli, vrty a zálivku, pokud zadávací dokumentace nestanoví jinak, případné nivelační hmoty pod kotevní desky- přechod na jiný typ svodidla nebo přes mostní závěr- ochranu proti bludným proudům a vývody pro jejich měřenínezahrnuje odrazky nebo retroreflexní fólie</t>
  </si>
  <si>
    <t>917223</t>
  </si>
  <si>
    <t>SILNIČNÍ A CHODNÍKOVÉ OBRUBY Z BETONOVÝCH OBRUBNÍKŮ ŠÍŘ 100MM</t>
  </si>
  <si>
    <t>u kamenných dlažeb 17.4 rygolů  (1.1+3.8+1.3+2.5)*2=17,400 [A]</t>
  </si>
  <si>
    <t>u kamenných dlažeb 5 rygolů  2.5*2=5,000 [A]</t>
  </si>
  <si>
    <t>935832</t>
  </si>
  <si>
    <t>ŽLABY A RIGOLY DLÁŽDĚNÉ Z LOMOVÉHO KAMENE TL DO 250MMM DO BETONU TL 100MM</t>
  </si>
  <si>
    <t>odvodňovací rigol  mezi kamennou dlažbou  1.5*2=3,000 [A]</t>
  </si>
  <si>
    <t>položka zahrnuje:  
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</si>
  <si>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935842</t>
  </si>
  <si>
    <t>ŽLABY A RIGOLY DLÁŽDĚNÉ Z BETONOVÝCH DLAŽDIC DO BETONU TL 100MM</t>
  </si>
  <si>
    <t>odvodňovací rigol  pod kamennou dlažbou  (2.5*0.6)*2=3,000 [A]</t>
  </si>
  <si>
    <t>936533</t>
  </si>
  <si>
    <t>MOSTNÍ ODVODŇOVACÍ SOUPRAVA 500/500</t>
  </si>
  <si>
    <t>odvodnění povrchu mostu - odvod vody do Bystrého potoka  1=1,000 [A]</t>
  </si>
  <si>
    <t>položka zahrnuje:  
- výrobní dokumentaci (včetně technologického předpisu)- dodání kompletní odvodňovací soupravy, včetně všech montážních a přepravních úprav a zařízení- dodání spojovacího, kotevního a těsnícího materiálu- úprava a příprava úložného prostoru, včetně kotevních prvků, jejich očištění a ošetření- zřízení kompletní odvodňovací soupravy, dle příslušného technologického předpisu, včetně všech výškových a směrových úprav- zřízení odvodňovací soupravy po etapách, včetně pracovních spar a spojů- prodloužení  odpadní trouby pod spodní líc nosné konstr. nebo zaústěním odvodňovače do dalšího odvodňovacího zařízení- úprava odvod. soupravy na styku s ostatními konstrukcemi a zařízeními (u obrubníku, podél vozovek, napojení izolací a pod.)- ochrana odvodňovací soupravy do doby provedení definitivního stavu, veškeré provizorní úpravy a opatření- konečné  úpravy odvodňovací soupravy jako povrchové povlaky, zálivky, které  nejsou součástí jiných konstr., vyčištění, tmelení, těsnění, výplň spar a pod.- úprava, očištění a ošetření prostoru kolem odvodňovací soupravy- opatření odvodňovače znakem výrobce a typovým číslem- provedení odborné prohlídky, je-li požadována</t>
  </si>
  <si>
    <t>966168</t>
  </si>
  <si>
    <t>BOURÁNÍ KONSTRUKCÍ ZE ŽELEZOBETONU S ODVOZEM DO 20KM</t>
  </si>
  <si>
    <t>rozbourání konstrukce bez ohledu na použitou technologii- veškeré pomocné konstrukce (lešení a pod.) 
bourání může být provedeno ručním pneumatickým či elektrickým nářadím, dále možnost požít řezání stěnovými pilami apod. 
'zhotovitel v ceně zohlední skutečnou vzdálenost odvozů 
skládka dle zhotovitele - bourání mostní kce vč. ocelobetonového zábradlí  (5.1*9.4)=47,940 [A] 
skládka dle zhotovitele - bourání části říms 47.94 částečně křídel  (0.7*2.3*4)=6,440 [B] 
skládka dle zhotovitele - bourání částečně opěry  (0.3*9.2*2)=5,520 [C] 
Celkem: 47.94+6.44+5.52=59,900 [D]</t>
  </si>
  <si>
    <t>97817</t>
  </si>
  <si>
    <t>ODSTRANĚNÍ MOSTNÍ IZOLACE</t>
  </si>
  <si>
    <t>na skládku dle zhotovitele - mostní izolace  73=73,000 [A]</t>
  </si>
  <si>
    <t>Položka zahrnuje:  
- položka zahrnuje veškeré práce plynoucí z technologického předpisu a z platných předpisů- veškerou manipulaci s vybouranou sutí a hmotami včetně uložení na skládku.Položka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</si>
  <si>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SO-251</t>
  </si>
  <si>
    <t>Svah z gabionové zdi</t>
  </si>
  <si>
    <t>skládka dle zhotovitele, zhotovitel v ceně zohlední odvozové vzdálenosti 
výkop pro gabionovou zeď tř. I  ((1.3*20+3.1*10+5.7*80+7.5*30+7.3*20+6.8*20+9.5*30+8.4*20+6.2*20+5.4*30+2.6*25)/5*4)*2=2 918,400 [A]</t>
  </si>
  <si>
    <t>015112</t>
  </si>
  <si>
    <t>POPLATKY ZA LIKVIDACI ODPADŮ NEKONTAMINOVANÝCH - 17 05 04  VYTĚŽENÉ ZEMINY A HORNINY -  II. TŘÍDA TĚŽITELNOSTI</t>
  </si>
  <si>
    <t>nejméně 70% hmotnosti tohoto odpadu musí být předáno k recyklaci (viz. ZP) pro zpětné využití na stavbách 
'skládka dle zhotovitele, zhotovitel v ceně zohlední odvozové vzdálenosti 
výkop pro gabionovou zeď tř. II  ((1.3*20+3.1*10+5.7*80+7.5*30+7.3*20+6.8*20+9.5*30+8.4*20+6.2*20+5.4*30+2.6*25)/5*1)*2=729,600 [A]</t>
  </si>
  <si>
    <t>skládka dle zhotovitele, zhotovitel v ceně zohlední odvozové vzdálenosti 
výkop pro gabionovou zeď tř. I  ((1.3*20+3.1*10+5.7*80+7.5*30+7.3*20+6.8*20+9.5*30+8.4*20+6.2*20+5.4*30+2.6*25)/5*4)=1 459,200 [A]</t>
  </si>
  <si>
    <t>131838</t>
  </si>
  <si>
    <t>HLOUBENÍ JAM ZAPAŽ I NEPAŽ TŘ. II, ODVOZ DO 20KM</t>
  </si>
  <si>
    <t>skládka dle zhotovitele, zhotovitel v ceně zohlední odvozové vzdálenosti 
výkop pro gabionovou zeď tř. II  ((1.3*20+3.1*10+5.7*80+7.5*30+7.3*20+6.8*20+9.5*30+8.4*20+6.2*20+5.4*30+2.6*25)/5*1)=364,800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</si>
  <si>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</si>
  <si>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skládka dle zhotovitele, zhotovitel v ceně zohlední odvozové vzdálenosti 
výkop pro gabionovou zeď tř. I  ((1.3*20+3.1*10+5.7*80+7.5*30+7.3*20+6.8*20+9.5*30+8.4*20+6.2*20+5.4*30+2.6*25)/5*4)=1 459,200 [A] 
výkop pro gabionovou zeď tř. II  ((1.3*20+3.1*10+5.7*80+7.5*30+7.3*20+6.8*20+9.5*30+8.4*20+6.2*20+5.4*30+2.6*25)/5*1)=364,800 [B] 
Celkem: 1459.2+364.8=1 824,000 [C]</t>
  </si>
  <si>
    <t>zásyp ŠD 16-32 za gabionovou zdí  (0.4*(10+10)+1.6*(80+100+20)+2*(30+5)+1*(50+5))=453,000 [A]</t>
  </si>
  <si>
    <t>23217A</t>
  </si>
  <si>
    <t>ŠTĚTOVÉ STĚNY BERANĚNÉ Z KOVOVÝCH DÍLCŮ DOČASNÉ (PLOCHA)</t>
  </si>
  <si>
    <t>dočasná štětová stěna v km 9,270 - vč. opotřebení štětovni, převázky, kotev, odvodnění, podsypů apod.  30*5.5=165,000 [A]</t>
  </si>
  <si>
    <t>- zřízení stěny- opotřebení štětovnic,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</si>
  <si>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</si>
  <si>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</si>
  <si>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</si>
  <si>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3272C3</t>
  </si>
  <si>
    <t>ZDI OPĚR, ZÁRUB, NÁBŘEŽ Z GABIONŮ ČÁSTEČNĚ ROVNANÝCH, DRÁT O2,2MM, POVRCHOVÁ ÚPRAVA Zn + Al + PA6</t>
  </si>
  <si>
    <t>líc rovnaný, rub zához bez rovnání  (1.4*(10+10)+4.6*(80+100+20)+6.4*(30+5)+2.9*(50+5))=1 331,500 [A]</t>
  </si>
  <si>
    <t>podkladní beton C12/15 pod gabionovou zeď + spádový beton  1.8*304+0.2*304=608,000 [A]</t>
  </si>
  <si>
    <t>45860</t>
  </si>
  <si>
    <t>VÝPLŇ ZA OPĚRAMI A ZDMI Z MEZEROVITÉHO BETONU</t>
  </si>
  <si>
    <t>za gabionovou zdí okolo drenážního potrubí  0.2*304=60,800 [A]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</si>
  <si>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</si>
  <si>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</si>
  <si>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</si>
  <si>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u paty gabionové zdi + svahové kužele na koncích gabionové zdi  (0.6*304)+(2+2)=186,400 [A]</t>
  </si>
  <si>
    <t>položka zahrnuje:  
- dodávku a zához lomového kamene předepsané frakce včetně mimostaveništní a vnitrostaveništní dopravynení-li v zadávací dokumentaci uvedeno jinak, jedná se o nakupovaný materiál</t>
  </si>
  <si>
    <t>711317</t>
  </si>
  <si>
    <t>IZOLACE PODZEM OBJ PROTI ZEM VLHK Z PE FÓLIÍ</t>
  </si>
  <si>
    <t>izolace proti vodě na rubu gabionové zdi min.tl 2,5mm  ((0.7+0.7)*20+(2.4+0.7)*200+(3.2+0.7)*35+(1.7+0.7)*55)=916,500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</si>
  <si>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geotextilii, cementový potěr, izolační přizdívku</t>
  </si>
  <si>
    <t>ochrana - izolace proti vodě na rubu gabionové zdi - min. 300g/m2  ((0.7+0.7)*20+(2.4+0.7)*200+(3.2+0.7)*35+(1.7+0.7)*55)*2=1 833,000 [A]</t>
  </si>
  <si>
    <t>875332</t>
  </si>
  <si>
    <t>POTRUBÍ DREN Z TRUB PLAST DN DO 150MM DĚROVANÝCH</t>
  </si>
  <si>
    <t>drenážní potrubí za gabionovou zdí + pod gabionovou zdí - SN 12  304+(2.5*62)=459,000 [A]</t>
  </si>
  <si>
    <t>SO-801</t>
  </si>
  <si>
    <t>Příprava území</t>
  </si>
  <si>
    <t>121108 - skládka dle zhotovitele, zhotovitel v ceně zohlední skutčnou vzdálenost odvozů - tl. 10cm  1330*0.1*2=266,000 [A]</t>
  </si>
  <si>
    <t>11201</t>
  </si>
  <si>
    <t>KÁCENÍ STROMŮ D KMENE DO 0,5M S ODSTRANĚNÍM PAŘEZŮ</t>
  </si>
  <si>
    <t>místo pro uložení vytěžené dřevní hmoty na pozemku p. č. 1293/2 v k.ú. Miletín, vzdálenost 3km 
'Délka stromůnesmí přesahovat 8 metrů délky. V případě větší délky se investor zavazuje provést jejich zkrácení na tenčí straně kmene na uvedenou dél 
'O plánované přepravě a složení dřevní hmoty na uvedeném pozemku se investor zavazuje vlastníka informovat nejméně 5 dnů předem. 
'Větve spálit na mezideponii dle zhotovitele, likvidace pařezů na místě kácení (fréza apod.) 
49=49,000 [A]</t>
  </si>
  <si>
    <t>Kácení stromů se měří v [ks] poražených stromů (průměr stromů se měří ve výšce 1,3m nad terénem) a zahrnuje zejména:  
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  
- vytrhání nebo vykopání pařezů- veškeré zemní práce spojené s odstraněním pařezů- dopravu a uložení pařezů, případně další práce s nimi dle pokynů zadávací dokumentace- zásyp jam po pařezech</t>
  </si>
  <si>
    <t>11202</t>
  </si>
  <si>
    <t>KÁCENÍ STROMŮ D KMENE DO 0,9M S ODSTRANĚNÍM PAŘEZŮ</t>
  </si>
  <si>
    <t>místo pro uložení vytěžené dřevní hmoty na pozemku p. č. 1293/2 v k.ú. Miletín, vzdálenost 3km 
'Délka stromůnesmí přesahovat 8 metrů délky. V případě větší délky se investor zavazuje provést jejich zkrácení na tenčí straně kmene na uvedenou dél 
'O plánované přepravě a složení dřevní hmoty na uvedeném pozemku se investor zavazuje vlastníka informovat nejméně 5 dnů předem. 
'Větve spálit na mezideponii dle zhotovitele, likvidace pařezů na místě kácení (fréza apod.) 
3=3,000 [A]</t>
  </si>
  <si>
    <t>11204</t>
  </si>
  <si>
    <t>KÁCENÍ STROMŮ D KMENE DO 0,3M S ODSTRANĚNÍM PAŘEZŮ</t>
  </si>
  <si>
    <t>místo pro uložení vytěžené dřevní hmoty na pozemku p. č. 1293/2 v k.ú. Miletín, vzdálenost 3km 
'Délka stromůnesmí přesahovat 8 metrů délky. V případě větší délky se investor zavazuje provést jejich zkrácení na tenčí straně kmene na uvedenou dél 
'O plánované přepravě a složení dřevní hmoty na uvedeném pozemku se investor zavazuje vlastníka informovat nejméně 5 dnů předem. 
'Větve spálit na mezideponii dle zhotovitele, likvidace pařezů na místě kácení (fréza apod.) 
12+74=86,000 [A]</t>
  </si>
  <si>
    <t>121108</t>
  </si>
  <si>
    <t>SEJMUTÍ ORNICE NEBO LESNÍ PŮDY S ODVOZEM DO 20KM</t>
  </si>
  <si>
    <t>skládka dle zhotovitele, zhotovitel v ceně zohlední skutčnou vzdálenost odvozů - tl. 10cm  1330*0.1=133,000 [A]</t>
  </si>
  <si>
    <t>položka zahrnuje sejmutí ornice bez ohledu na tloušťku vrstvy a její vodorovnou dopravunezahrnuje uložení na trvalou skládku</t>
  </si>
  <si>
    <t>SO-990</t>
  </si>
  <si>
    <t>Všeobecné a předběžné položky</t>
  </si>
  <si>
    <t>01450</t>
  </si>
  <si>
    <t>POPLATKY ZA NÁHRADNÍ AUTOBUSOVOU DOPRAVU</t>
  </si>
  <si>
    <t>Po dobu 13 týdnů zhotovitel zajistí náhradní dopravu spočívající v zajištění jednoho ranního svozu ve směru Zdobín – Miletín (s příjezdem do Miletína cca v 7:10) a jednoho odpoledního v opačném směru (s odjezdem z Miletína cca 15:45). V rámci této dopravy budou obslouženy zastávky Zdobín, Trotina OÚ, Rohoznice prodejna. Ve voze musí být zajištěno min. 8 míst pro cestující. Trasa pro svoz Zdobín – Trotina – Zábřezí – Doubravice – Velehrádek – Bílé Poličany – Rohoznice – Miletín. Časy svozů jsou pouze informativní, budou upřesněny v době žádosti o uzavírku na základě aktuálních jízdních řádů.  
PEVNÁ CENA</t>
  </si>
  <si>
    <t>1=1,000 [A]</t>
  </si>
  <si>
    <t>zahrnuje veškeré náklady související s náhradní autousovou dopravou</t>
  </si>
  <si>
    <t>02730</t>
  </si>
  <si>
    <t>POMOC PRÁCE ZŘÍZ NEBO ZAJIŠŤ OCHRANU INŽENÝRSKÝCH SÍTÍ</t>
  </si>
  <si>
    <t>POMOC PRÁCE ZŘÍZ NEBO ZAJIŠŤ OCHRANU INŽENÝRSKÝCH SÍTÍ  
PEVNÁ CENA</t>
  </si>
  <si>
    <t>Zajištění inženýrských sítí během realizace stavby dle požadavků správců. Nutné vytyčení 
'všech podzemních sítí s protokolárním zápisem příslušných správců. Přesnou polohu 
'podzemních vedení ověřit ručně kopanými sondami. Podzemní plynovod, sdělovací kabely, 
'elektrické vedení včetně vrchního vedení, vodovod, v trase příčné přechody. Přechody 
'nutno ochránit. Zajištění stavby proti škodám na okolních pozemcích a objektech. 
'Pevná cena 
1=1,000 [A]</t>
  </si>
  <si>
    <t>02811</t>
  </si>
  <si>
    <t>PRŮZKUMNÉ PRÁCE GEOTECHNICKÉ NA POVRCHU</t>
  </si>
  <si>
    <t>PRŮZKUMNÉ PRÁCE GEOTECHNICKÉ NA POVRCHU  
PEVNÁ CENA</t>
  </si>
  <si>
    <t>Zajištění a zdokumentování stávajícího stavu zástavby a objektů, které mohou být dotčeny 
'stavbou před zahájením, v průběhu a na konci stavebních prací, 3x tiskem + 1x elektronicky 
'Pevná cena 
1=1,000 [A]</t>
  </si>
  <si>
    <t>zahrnuje veškeré náklady spojené s objednatelem požadovanými pracemi</t>
  </si>
  <si>
    <t>02910</t>
  </si>
  <si>
    <t>OSTATNÍ POŽADAVKY - ZEMĚMĚŘIČSKÁ MĚŘENÍ</t>
  </si>
  <si>
    <t>OSTATNÍ POŽADAVKY - ZEMĚMĚŘIČSKÁ MĚŘENÍ  
PEVNÁ CENA</t>
  </si>
  <si>
    <t>Zaměření skutečného provedení stavby ke kolaudaci stavby, 3x tiskem + 1x elektronicky 
'Délka stavby 9,589-7,991=1,598km, Pevná cena 
1=1,000 [A]</t>
  </si>
  <si>
    <t>zahrnuje veškeré náklady spojené s objednatelem požadovanými pracemi, - pro stanovení orientační investorské ceny určete jednotkovou cenu jako 1% odhadované ceny stavby</t>
  </si>
  <si>
    <t>02911A</t>
  </si>
  <si>
    <t>OSTATNÍ POŽADAVKY - GEODETICKÉ ZAMĚŘENÍ</t>
  </si>
  <si>
    <t>OSTATNÍ POŽADAVKY - GEODETICKÉ ZAMĚŘENÍ  
PEVNÁ CENA</t>
  </si>
  <si>
    <t>Veškerá nutná zaměření k realizaci díla (např. zaměření stavby před výstavbou, vytyčení 
'stavby a obvodu staveniště apod.) a k uvedení stavby do užívání a předání dokončeného 
'díla. Vytyčení stavby, zřízení vytyčovací sítě stavby, 3x tiskem, 1x elektronicky 
'Délka stavby 9,589-7,991=1,598km, Pevná cena 
1=1,000 [A]</t>
  </si>
  <si>
    <t>02911B</t>
  </si>
  <si>
    <t>Zaměření vrstev pro určení kubatur sanací (dle zaměření příčných řezů v PD) a pro určení 
'kubatur konstrukčních vrstev a celkových plošných a délkových výměr. 
'Délka stavby 9,589-7,991=1,598km, Pevná cena 
1=1,000 [A]</t>
  </si>
  <si>
    <t>029412</t>
  </si>
  <si>
    <t>OSTATNÍ POŽADAVKY - VYPRACOVÁNÍ MOSTNÍHO LISTU</t>
  </si>
  <si>
    <t>OSTATNÍ POŽADAVKY - VYPRACOVÁNÍ MOSTNÍHO LISTU  
PEVNÁ CENA</t>
  </si>
  <si>
    <t>mostní list - 4x tisk, 2x elektronická verze pdf, word, excel apod.  1=1,000 [A]</t>
  </si>
  <si>
    <t>02943</t>
  </si>
  <si>
    <t>OSTATNÍ POŽADAVKY - VYPRACOVÁNÍ RDS</t>
  </si>
  <si>
    <t>OSTATNÍ POŽADAVKY - VYPRACOVÁNÍ RDS  
PEVNÁ CENA</t>
  </si>
  <si>
    <t>Realizační dokumentace stavby (4x tiskem + 1x elektronicky). Obsah dle směrnice pro 
'dokumentaci staveb PK, v souladu s PDPS. Řeší podrobnosti pro kvalitní a bezpečné 
'zhotovení stavby. Mimo jiné zahrnuje vypracování souřadnicového a výškového pokrytí 
'komunikace, zahuštění příčných řezů pro plynulé řešení, detaily oprav poruch dle TP 82 - 
'Katalog poruch netuhých vozovek, aktualizace dopracování dopravního značení. Vypracuje 
'autorizovaná osoba. Odsouhlasí správce stavby. 
'Zadavatel poskytne otevřený formát *.dwg a *.pdf. 
'Délka stavby 9,589-7,991=1,598km, SO101+SO190+SO201+SO251; Pevná cena 
1=1,000 [A]</t>
  </si>
  <si>
    <t>02943R</t>
  </si>
  <si>
    <t>OSTATNÍ POŽADAVKY - POVODŇOVÝ A HAVARIJNÍ PLÁN</t>
  </si>
  <si>
    <t>PEVNÁ CENA</t>
  </si>
  <si>
    <t>Havarijní plán a protipovodňový plán (2x tiskem). Pro mosty také zpracování Plánu údržby mostu. 
'Zadavatel poskytne otevřený formát *.dwg a *.pdf. 
'Délka stavby 9,589-7,991=1,598km, Pevná cena 
1=1,000 [A]</t>
  </si>
  <si>
    <t>02944</t>
  </si>
  <si>
    <t>OSTAT POŽADAVKY - DOKUMENTACE SKUTEČ PROVEDENÍ V DIGIT FORMĚ</t>
  </si>
  <si>
    <t>OSTAT POŽADAVKY - DOKUMENTACE SKUTEČ PROVEDENÍ V DIGIT FORMĚ  
PEVNÁ CENA</t>
  </si>
  <si>
    <t>Dokumentace skutečného provedení stavby. Výkresy a související písemnosti zhotovené 
'stavby potřebné pro evidenci pozemní komunikace. Výkresy odchylek a změn stavby oproti 
'DSP, PDPS. Ověření podpisem odpovědného zástupce zhotovitele a správce stavby. 
'Zadavatel poskytne dokumentaci v otevřeném formátu *.dwg s *.pdf, 4x tiskem + 1x elektronicky 
'Délka stavby 9,589-7,991=1,598km, Pevná cena 
1=1,000 [A]</t>
  </si>
  <si>
    <t>02945</t>
  </si>
  <si>
    <t>OSTAT POŽADAVKY - GEOMETRICKÝ PLÁN</t>
  </si>
  <si>
    <t>OSTAT POŽADAVKY - GEOMETRICKÝ PLÁN  
PEVNÁ CENA</t>
  </si>
  <si>
    <t>Geometrický oddělovací plán pro majetkové vypořádání vlastnických vztahů. 
'Včetně odsouhlasení TDS a projednání a potvrzení katastrálním úřadem, 12x tiskem 
'Délka stavby 9,589-7,991=1,598km, Pevná cena 
1=1,000 [A]</t>
  </si>
  <si>
    <t>položka zahrnuje:  
       - přípravu podkladů, vyhotovení žádosti pro vklad na katastrální úřad- polní práce spojené s vyhotovením geometrického plánu- výpočetní a grafické kancelářské práce- úřední ověření výsledného elaborátu- schválení návrhu vkladu do katastru nemovitostí příslušným katastrálním úřadem</t>
  </si>
  <si>
    <t>02946</t>
  </si>
  <si>
    <t>OSTAT POŽADAVKY - FOTODOKUMENTACE</t>
  </si>
  <si>
    <t>OSTAT POŽADAVKY - FOTODOKUMENTACE  
PEVNÁ CENA</t>
  </si>
  <si>
    <t>1x měsíčně zpráva o průběhu výstavby doplněná o sadu barevných fotografií v tištěné i elektronické podobě 
'3x závěrečná fotodokumentace v albu s popisem v tištěné i elektronické podobě 
'Délka stavby 9,589-7,991=1,598km, Pevná cena 
1=1,000 [A]</t>
  </si>
  <si>
    <t>položka zahrnuje:  
- fotodokumentaci zadavatelem požadovaného děje a konstrukcí v požadovaných časových intervalech- zadavatelem specifikované výstupy (fotografie v papírovém a digitálním formátu) v požadovaném počtu</t>
  </si>
  <si>
    <t>02953</t>
  </si>
  <si>
    <t>OSTATNÍ POŽADAVKY - HLAVNÍ MOSTNÍ PROHLÍDKA</t>
  </si>
  <si>
    <t>OSTATNÍ POŽADAVKY - HLAVNÍ MOSTNÍ PROHLÍDKA  
PEVNÁ CENA</t>
  </si>
  <si>
    <t>první hlavní mostní prohlídka  1=1,000 [A]</t>
  </si>
  <si>
    <t>položka zahrnuje :  
- úkony dle ČSN 73 6221- provedení hlavní mostní prohlídky oprávněnou fyzickou nebo právnickou osobou- vyhotovení záznamu (protokolu), který jednoznačně definuje stav mostu</t>
  </si>
  <si>
    <t>02990</t>
  </si>
  <si>
    <t>OSTATNÍ POŽADAVKY - INFORMAČNÍ TABULE</t>
  </si>
  <si>
    <t>OSTATNÍ POŽADAVKY - INFORMAČNÍ TABULE vzor IROP  
PEVNÁ CENA</t>
  </si>
  <si>
    <t>Náklady na zřízení informačních tabulí s údaji o stavbě s textem dle vzoru objednatele, 
'včetně kotvení. Po ukončení stavby odstranění, 2 kusy tabulí 
'Délka stavby 9,589-7,991=1,598km, Pevná cena 
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</si>
  <si>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</si>
  <si>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OSTATNÍ POŽADAVKY - INFORMAČNÍ TABULE vzor KHK  
PEVNÁ CENA</t>
  </si>
  <si>
    <t>položka zahrnuje:  
- dodání a osazení informačních tabulí v předepsaném provedení a množství s obsahem předepsaným zadavatelem- veškeré nosné a upevňovací konstrukce- základové konstrukce včetně nutných zemních prací- demontáž a odvoz po skončení platnosti- případně nutné opravy poškozených čátí během platnosti</t>
  </si>
  <si>
    <t>02991R</t>
  </si>
  <si>
    <t>OSTATNÍ POŽADAVKY - PAMĚTNÍ DESKA</t>
  </si>
  <si>
    <t>OSTATNÍ POŽADAVKY - PAMĚTNÍ DESKA  
PEVNÁ CENA</t>
  </si>
  <si>
    <t>Osazení na kamenném podstavci po dokončení stavby dle vzoru objednatele. 
'Pevná cena 
1=1,000 [A]</t>
  </si>
  <si>
    <t>03720</t>
  </si>
  <si>
    <t>POMOC PRÁCE ZAJIŠŤ NEBO ZŘÍZ REGULACI A OCHRANU DOPRAVY</t>
  </si>
  <si>
    <t>POMOC PRÁCE ZAJIŠŤ NEBO ZŘÍZ REGULACI A OCHRANU DOPRAVY  
PEVNÁ CENA</t>
  </si>
  <si>
    <t>Úhrnná částka musí obsahovat veškeré náklady na dočasné úpravy a regulaci dopravy (i 
'pěší) na staveništi a nezbytné značení a opatření vyplývající z požadavků BOZP na staveništi vč. provizorních lávek, nájezdů, apod. 
'Trasy pro pěší v souladu s vyhl. č. 398/2009 Sb., o obecných technických požadavcích zabezpečujících bezbariérové užívání staveb. 
'Po dobu realizace stavby zajištěn přístup k objektům pro požární techniku, policii, záchranné služby. 
'Včetně návrhu dočasného dopravního značení vč. jeho projednání s dotčenými orgány a organizacemi a získání stanovení DIO. 
'Délka stavby 9,589-7,991=1,598km, Pevná cena 
1=1,000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</si>
</sst>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 quotePrefix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0+O8+O17+O118+O127+O136+O201+O246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7">
        <f>0+I8+I17+I118+I127+I136+I201+I246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4752.424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140.25">
      <c r="A11" s="30" t="s">
        <v>41</v>
      </c>
      <c r="E11" s="31" t="s">
        <v>42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39</v>
      </c>
      <c s="26">
        <v>78.915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46</v>
      </c>
    </row>
    <row r="15" spans="1:5" ht="267.75">
      <c r="A15" s="30" t="s">
        <v>41</v>
      </c>
      <c r="E15" s="32" t="s">
        <v>47</v>
      </c>
    </row>
    <row r="16" spans="1:5" ht="140.25">
      <c r="A16" t="s">
        <v>43</v>
      </c>
      <c r="E16" s="29" t="s">
        <v>44</v>
      </c>
    </row>
    <row r="17" spans="1:18" ht="12.75" customHeight="1">
      <c r="A17" s="5" t="s">
        <v>33</v>
      </c>
      <c s="5"/>
      <c s="35" t="s">
        <v>20</v>
      </c>
      <c s="5"/>
      <c s="21" t="s">
        <v>48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</f>
      </c>
      <c>
        <f>0+O18+O22+O26+O30+O34+O38+O42+O46+O50+O54+O58+O62+O66+O70+O74+O78+O82+O86+O90+O94+O98+O102+O106+O110+O114</f>
      </c>
    </row>
    <row r="18" spans="1:16" ht="25.5">
      <c r="A18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479.87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25.5">
      <c r="A19" s="28" t="s">
        <v>40</v>
      </c>
      <c r="E19" s="29" t="s">
        <v>50</v>
      </c>
    </row>
    <row r="20" spans="1:5" ht="127.5">
      <c r="A20" s="30" t="s">
        <v>41</v>
      </c>
      <c r="E20" s="32" t="s">
        <v>52</v>
      </c>
    </row>
    <row r="21" spans="1:5" ht="63.75">
      <c r="A21" t="s">
        <v>43</v>
      </c>
      <c r="E21" s="29" t="s">
        <v>53</v>
      </c>
    </row>
    <row r="22" spans="1:16" ht="12.75">
      <c r="A22" s="19" t="s">
        <v>35</v>
      </c>
      <c s="23" t="s">
        <v>24</v>
      </c>
      <c s="23" t="s">
        <v>54</v>
      </c>
      <c s="19" t="s">
        <v>37</v>
      </c>
      <c s="24" t="s">
        <v>55</v>
      </c>
      <c s="25" t="s">
        <v>51</v>
      </c>
      <c s="26">
        <v>108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55</v>
      </c>
    </row>
    <row r="24" spans="1:5" ht="51">
      <c r="A24" s="30" t="s">
        <v>41</v>
      </c>
      <c r="E24" s="32" t="s">
        <v>56</v>
      </c>
    </row>
    <row r="25" spans="1:5" ht="63.75">
      <c r="A25" t="s">
        <v>43</v>
      </c>
      <c r="E25" s="29" t="s">
        <v>53</v>
      </c>
    </row>
    <row r="26" spans="1:16" ht="25.5">
      <c r="A26" s="19" t="s">
        <v>35</v>
      </c>
      <c s="23" t="s">
        <v>26</v>
      </c>
      <c s="23" t="s">
        <v>57</v>
      </c>
      <c s="19" t="s">
        <v>37</v>
      </c>
      <c s="24" t="s">
        <v>58</v>
      </c>
      <c s="25" t="s">
        <v>51</v>
      </c>
      <c s="26">
        <v>82.5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25.5">
      <c r="A27" s="28" t="s">
        <v>40</v>
      </c>
      <c r="E27" s="29" t="s">
        <v>58</v>
      </c>
    </row>
    <row r="28" spans="1:5" ht="63.75">
      <c r="A28" s="30" t="s">
        <v>41</v>
      </c>
      <c r="E28" s="32" t="s">
        <v>59</v>
      </c>
    </row>
    <row r="29" spans="1:5" ht="63.75">
      <c r="A29" t="s">
        <v>43</v>
      </c>
      <c r="E29" s="29" t="s">
        <v>53</v>
      </c>
    </row>
    <row r="30" spans="1:16" ht="12.75">
      <c r="A30" s="19" t="s">
        <v>35</v>
      </c>
      <c s="23" t="s">
        <v>13</v>
      </c>
      <c s="23" t="s">
        <v>60</v>
      </c>
      <c s="19" t="s">
        <v>37</v>
      </c>
      <c s="24" t="s">
        <v>61</v>
      </c>
      <c s="25" t="s">
        <v>51</v>
      </c>
      <c s="26">
        <v>979.75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61</v>
      </c>
    </row>
    <row r="32" spans="1:5" ht="140.25">
      <c r="A32" s="30" t="s">
        <v>41</v>
      </c>
      <c r="E32" s="32" t="s">
        <v>62</v>
      </c>
    </row>
    <row r="33" spans="1:5" ht="63.75">
      <c r="A33" t="s">
        <v>43</v>
      </c>
      <c r="E33" s="29" t="s">
        <v>53</v>
      </c>
    </row>
    <row r="34" spans="1:16" ht="12.75">
      <c r="A34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66</v>
      </c>
      <c s="26">
        <v>400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65</v>
      </c>
    </row>
    <row r="36" spans="1:5" ht="12.75">
      <c r="A36" s="30" t="s">
        <v>41</v>
      </c>
      <c r="E36" s="31" t="s">
        <v>67</v>
      </c>
    </row>
    <row r="37" spans="1:5" ht="25.5">
      <c r="A37" t="s">
        <v>43</v>
      </c>
      <c r="E37" s="29" t="s">
        <v>68</v>
      </c>
    </row>
    <row r="38" spans="1:16" ht="12.75">
      <c r="A38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66</v>
      </c>
      <c s="26">
        <v>775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71</v>
      </c>
    </row>
    <row r="40" spans="1:5" ht="76.5">
      <c r="A40" s="30" t="s">
        <v>41</v>
      </c>
      <c r="E40" s="32" t="s">
        <v>72</v>
      </c>
    </row>
    <row r="41" spans="1:5" ht="25.5">
      <c r="A41" t="s">
        <v>43</v>
      </c>
      <c r="E41" s="29" t="s">
        <v>68</v>
      </c>
    </row>
    <row r="42" spans="1:16" ht="12.75">
      <c r="A42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66</v>
      </c>
      <c s="26">
        <v>232.5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74</v>
      </c>
    </row>
    <row r="44" spans="1:5" ht="76.5">
      <c r="A44" s="30" t="s">
        <v>41</v>
      </c>
      <c r="E44" s="32" t="s">
        <v>75</v>
      </c>
    </row>
    <row r="45" spans="1:5" ht="25.5">
      <c r="A45" t="s">
        <v>43</v>
      </c>
      <c r="E45" s="29" t="s">
        <v>68</v>
      </c>
    </row>
    <row r="46" spans="1:16" ht="12.75">
      <c r="A46" s="19" t="s">
        <v>35</v>
      </c>
      <c s="23" t="s">
        <v>32</v>
      </c>
      <c s="23" t="s">
        <v>76</v>
      </c>
      <c s="19" t="s">
        <v>37</v>
      </c>
      <c s="24" t="s">
        <v>77</v>
      </c>
      <c s="25" t="s">
        <v>51</v>
      </c>
      <c s="26">
        <v>1420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77</v>
      </c>
    </row>
    <row r="48" spans="1:5" ht="178.5">
      <c r="A48" s="30" t="s">
        <v>41</v>
      </c>
      <c r="E48" s="32" t="s">
        <v>78</v>
      </c>
    </row>
    <row r="49" spans="1:5" ht="255">
      <c r="A49" t="s">
        <v>43</v>
      </c>
      <c r="E49" s="29" t="s">
        <v>79</v>
      </c>
    </row>
    <row r="50" spans="1:16" ht="12.75">
      <c r="A50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51</v>
      </c>
      <c s="26">
        <v>182.977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82</v>
      </c>
    </row>
    <row r="52" spans="1:5" ht="178.5">
      <c r="A52" s="30" t="s">
        <v>41</v>
      </c>
      <c r="E52" s="32" t="s">
        <v>83</v>
      </c>
    </row>
    <row r="53" spans="1:5" ht="216.75">
      <c r="A53" t="s">
        <v>43</v>
      </c>
      <c r="E53" s="29" t="s">
        <v>84</v>
      </c>
    </row>
    <row r="54" spans="1:16" ht="12.75">
      <c r="A54" s="19" t="s">
        <v>35</v>
      </c>
      <c s="23" t="s">
        <v>85</v>
      </c>
      <c s="23" t="s">
        <v>86</v>
      </c>
      <c s="19" t="s">
        <v>37</v>
      </c>
      <c s="24" t="s">
        <v>87</v>
      </c>
      <c s="25" t="s">
        <v>51</v>
      </c>
      <c s="26">
        <v>229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87</v>
      </c>
    </row>
    <row r="56" spans="1:5" ht="25.5">
      <c r="A56" s="30" t="s">
        <v>41</v>
      </c>
      <c r="E56" s="31" t="s">
        <v>88</v>
      </c>
    </row>
    <row r="57" spans="1:5" ht="63.75">
      <c r="A57" t="s">
        <v>43</v>
      </c>
      <c r="E57" s="29" t="s">
        <v>89</v>
      </c>
    </row>
    <row r="58" spans="1:16" ht="12.75">
      <c r="A5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66</v>
      </c>
      <c s="26">
        <v>235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92</v>
      </c>
    </row>
    <row r="60" spans="1:5" ht="25.5">
      <c r="A60" s="30" t="s">
        <v>41</v>
      </c>
      <c r="E60" s="31" t="s">
        <v>93</v>
      </c>
    </row>
    <row r="61" spans="1:5" ht="63.75">
      <c r="A61" t="s">
        <v>43</v>
      </c>
      <c r="E61" s="29" t="s">
        <v>89</v>
      </c>
    </row>
    <row r="62" spans="1:16" ht="12.75">
      <c r="A62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66</v>
      </c>
      <c s="26">
        <v>39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96</v>
      </c>
    </row>
    <row r="64" spans="1:5" ht="25.5">
      <c r="A64" s="30" t="s">
        <v>41</v>
      </c>
      <c r="E64" s="31" t="s">
        <v>97</v>
      </c>
    </row>
    <row r="65" spans="1:5" ht="63.75">
      <c r="A65" t="s">
        <v>43</v>
      </c>
      <c r="E65" s="29" t="s">
        <v>89</v>
      </c>
    </row>
    <row r="66" spans="1:16" ht="12.75">
      <c r="A66" s="19" t="s">
        <v>35</v>
      </c>
      <c s="23" t="s">
        <v>98</v>
      </c>
      <c s="23" t="s">
        <v>99</v>
      </c>
      <c s="19" t="s">
        <v>37</v>
      </c>
      <c s="24" t="s">
        <v>100</v>
      </c>
      <c s="25" t="s">
        <v>66</v>
      </c>
      <c s="26">
        <v>106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100</v>
      </c>
    </row>
    <row r="68" spans="1:5" ht="25.5">
      <c r="A68" s="30" t="s">
        <v>41</v>
      </c>
      <c r="E68" s="31" t="s">
        <v>101</v>
      </c>
    </row>
    <row r="69" spans="1:5" ht="63.75">
      <c r="A69" t="s">
        <v>43</v>
      </c>
      <c r="E69" s="29" t="s">
        <v>89</v>
      </c>
    </row>
    <row r="70" spans="1:16" ht="12.75">
      <c r="A70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51</v>
      </c>
      <c s="26">
        <v>6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104</v>
      </c>
    </row>
    <row r="72" spans="1:5" ht="38.25">
      <c r="A72" s="30" t="s">
        <v>41</v>
      </c>
      <c r="E72" s="32" t="s">
        <v>105</v>
      </c>
    </row>
    <row r="73" spans="1:5" ht="229.5">
      <c r="A73" t="s">
        <v>43</v>
      </c>
      <c r="E73" s="29" t="s">
        <v>106</v>
      </c>
    </row>
    <row r="74" spans="1:16" ht="12.75">
      <c r="A74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51</v>
      </c>
      <c s="26">
        <v>220.19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109</v>
      </c>
    </row>
    <row r="76" spans="1:5" ht="140.25">
      <c r="A76" s="30" t="s">
        <v>41</v>
      </c>
      <c r="E76" s="32" t="s">
        <v>110</v>
      </c>
    </row>
    <row r="77" spans="1:5" ht="229.5">
      <c r="A77" t="s">
        <v>43</v>
      </c>
      <c r="E77" s="29" t="s">
        <v>106</v>
      </c>
    </row>
    <row r="78" spans="1:16" ht="12.75">
      <c r="A78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51</v>
      </c>
      <c s="26">
        <v>1646.19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113</v>
      </c>
    </row>
    <row r="80" spans="1:5" ht="318.75">
      <c r="A80" s="30" t="s">
        <v>41</v>
      </c>
      <c r="E80" s="31" t="s">
        <v>114</v>
      </c>
    </row>
    <row r="81" spans="1:5" ht="140.25">
      <c r="A81" t="s">
        <v>43</v>
      </c>
      <c r="E81" s="29" t="s">
        <v>115</v>
      </c>
    </row>
    <row r="82" spans="1:16" ht="12.75">
      <c r="A82" s="19" t="s">
        <v>35</v>
      </c>
      <c s="23" t="s">
        <v>116</v>
      </c>
      <c s="23" t="s">
        <v>117</v>
      </c>
      <c s="19" t="s">
        <v>37</v>
      </c>
      <c s="24" t="s">
        <v>118</v>
      </c>
      <c s="25" t="s">
        <v>51</v>
      </c>
      <c s="26">
        <v>755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118</v>
      </c>
    </row>
    <row r="84" spans="1:5" ht="76.5">
      <c r="A84" s="30" t="s">
        <v>41</v>
      </c>
      <c r="E84" s="32" t="s">
        <v>119</v>
      </c>
    </row>
    <row r="85" spans="1:5" ht="191.25">
      <c r="A85" t="s">
        <v>43</v>
      </c>
      <c r="E85" s="29" t="s">
        <v>120</v>
      </c>
    </row>
    <row r="86" spans="1:16" ht="12.75">
      <c r="A86" s="19" t="s">
        <v>35</v>
      </c>
      <c s="23" t="s">
        <v>121</v>
      </c>
      <c s="23" t="s">
        <v>122</v>
      </c>
      <c s="19" t="s">
        <v>37</v>
      </c>
      <c s="24" t="s">
        <v>123</v>
      </c>
      <c s="25" t="s">
        <v>51</v>
      </c>
      <c s="26">
        <v>199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123</v>
      </c>
    </row>
    <row r="88" spans="1:5" ht="140.25">
      <c r="A88" s="30" t="s">
        <v>41</v>
      </c>
      <c r="E88" s="32" t="s">
        <v>124</v>
      </c>
    </row>
    <row r="89" spans="1:5" ht="204">
      <c r="A89" t="s">
        <v>43</v>
      </c>
      <c r="E89" s="29" t="s">
        <v>125</v>
      </c>
    </row>
    <row r="90" spans="1:16" ht="12.75">
      <c r="A90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51</v>
      </c>
      <c s="26">
        <v>70.71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128</v>
      </c>
    </row>
    <row r="92" spans="1:5" ht="89.25">
      <c r="A92" s="30" t="s">
        <v>41</v>
      </c>
      <c r="E92" s="32" t="s">
        <v>129</v>
      </c>
    </row>
    <row r="93" spans="1:5" ht="178.5">
      <c r="A93" t="s">
        <v>43</v>
      </c>
      <c r="E93" s="29" t="s">
        <v>130</v>
      </c>
    </row>
    <row r="94" spans="1:16" ht="12.75">
      <c r="A94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51</v>
      </c>
      <c s="26">
        <v>185.008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133</v>
      </c>
    </row>
    <row r="96" spans="1:5" ht="102">
      <c r="A96" s="30" t="s">
        <v>41</v>
      </c>
      <c r="E96" s="32" t="s">
        <v>134</v>
      </c>
    </row>
    <row r="97" spans="1:5" ht="178.5">
      <c r="A97" t="s">
        <v>43</v>
      </c>
      <c r="E97" s="29" t="s">
        <v>135</v>
      </c>
    </row>
    <row r="98" spans="1:16" ht="12.75">
      <c r="A98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51</v>
      </c>
      <c s="26">
        <v>99.172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138</v>
      </c>
    </row>
    <row r="100" spans="1:5" ht="127.5">
      <c r="A100" s="30" t="s">
        <v>41</v>
      </c>
      <c r="E100" s="32" t="s">
        <v>139</v>
      </c>
    </row>
    <row r="101" spans="1:5" ht="216.75">
      <c r="A101" t="s">
        <v>43</v>
      </c>
      <c r="E101" s="29" t="s">
        <v>140</v>
      </c>
    </row>
    <row r="102" spans="1:16" ht="12.75">
      <c r="A102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51</v>
      </c>
      <c s="26">
        <v>172.5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143</v>
      </c>
    </row>
    <row r="104" spans="1:5" ht="102">
      <c r="A104" s="30" t="s">
        <v>41</v>
      </c>
      <c r="E104" s="32" t="s">
        <v>144</v>
      </c>
    </row>
    <row r="105" spans="1:5" ht="178.5">
      <c r="A105" t="s">
        <v>43</v>
      </c>
      <c r="E105" s="29" t="s">
        <v>145</v>
      </c>
    </row>
    <row r="106" spans="1:16" ht="12.75">
      <c r="A106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149</v>
      </c>
      <c s="26">
        <v>914.885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148</v>
      </c>
    </row>
    <row r="108" spans="1:5" ht="165.75">
      <c r="A108" s="30" t="s">
        <v>41</v>
      </c>
      <c r="E108" s="32" t="s">
        <v>150</v>
      </c>
    </row>
    <row r="109" spans="1:5" ht="51">
      <c r="A109" t="s">
        <v>43</v>
      </c>
      <c r="E109" s="29" t="s">
        <v>151</v>
      </c>
    </row>
    <row r="110" spans="1:16" ht="12.75">
      <c r="A110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149</v>
      </c>
      <c s="26">
        <v>914.885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154</v>
      </c>
    </row>
    <row r="112" spans="1:5" ht="165.75">
      <c r="A112" s="30" t="s">
        <v>41</v>
      </c>
      <c r="E112" s="32" t="s">
        <v>155</v>
      </c>
    </row>
    <row r="113" spans="1:5" ht="51">
      <c r="A113" t="s">
        <v>43</v>
      </c>
      <c r="E113" s="29" t="s">
        <v>156</v>
      </c>
    </row>
    <row r="114" spans="1:16" ht="12.75">
      <c r="A114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149</v>
      </c>
      <c s="26">
        <v>1829.77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159</v>
      </c>
    </row>
    <row r="116" spans="1:5" ht="153">
      <c r="A116" s="30" t="s">
        <v>41</v>
      </c>
      <c r="E116" s="31" t="s">
        <v>160</v>
      </c>
    </row>
    <row r="117" spans="1:5" ht="25.5">
      <c r="A117" t="s">
        <v>43</v>
      </c>
      <c r="E117" s="29" t="s">
        <v>161</v>
      </c>
    </row>
    <row r="118" spans="1:18" ht="12.75" customHeight="1">
      <c r="A118" s="5" t="s">
        <v>33</v>
      </c>
      <c s="5"/>
      <c s="35" t="s">
        <v>14</v>
      </c>
      <c s="5"/>
      <c s="21" t="s">
        <v>162</v>
      </c>
      <c s="5"/>
      <c s="5"/>
      <c s="5"/>
      <c s="36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51</v>
      </c>
      <c s="26">
        <v>6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165</v>
      </c>
    </row>
    <row r="121" spans="1:5" ht="38.25">
      <c r="A121" s="30" t="s">
        <v>41</v>
      </c>
      <c r="E121" s="32" t="s">
        <v>166</v>
      </c>
    </row>
    <row r="122" spans="1:5" ht="38.25">
      <c r="A122" t="s">
        <v>43</v>
      </c>
      <c r="E122" s="29" t="s">
        <v>167</v>
      </c>
    </row>
    <row r="123" spans="1:16" ht="12.75">
      <c r="A123" s="19" t="s">
        <v>35</v>
      </c>
      <c s="23" t="s">
        <v>168</v>
      </c>
      <c s="23" t="s">
        <v>169</v>
      </c>
      <c s="19" t="s">
        <v>37</v>
      </c>
      <c s="24" t="s">
        <v>170</v>
      </c>
      <c s="25" t="s">
        <v>149</v>
      </c>
      <c s="26">
        <v>26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170</v>
      </c>
    </row>
    <row r="125" spans="1:5" ht="38.25">
      <c r="A125" s="30" t="s">
        <v>41</v>
      </c>
      <c r="E125" s="32" t="s">
        <v>171</v>
      </c>
    </row>
    <row r="126" spans="1:5" ht="25.5">
      <c r="A126" t="s">
        <v>43</v>
      </c>
      <c r="E126" s="29" t="s">
        <v>172</v>
      </c>
    </row>
    <row r="127" spans="1:18" ht="12.75" customHeight="1">
      <c r="A127" s="5" t="s">
        <v>33</v>
      </c>
      <c s="5"/>
      <c s="35" t="s">
        <v>24</v>
      </c>
      <c s="5"/>
      <c s="21" t="s">
        <v>173</v>
      </c>
      <c s="5"/>
      <c s="5"/>
      <c s="5"/>
      <c s="36">
        <f>0+Q127</f>
      </c>
      <c r="O127">
        <f>0+R127</f>
      </c>
      <c r="Q127">
        <f>0+I128+I132</f>
      </c>
      <c>
        <f>0+O128+O132</f>
      </c>
    </row>
    <row r="128" spans="1:16" ht="12.75">
      <c r="A128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51</v>
      </c>
      <c s="26">
        <v>6.962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12.75">
      <c r="A129" s="28" t="s">
        <v>40</v>
      </c>
      <c r="E129" s="29" t="s">
        <v>176</v>
      </c>
    </row>
    <row r="130" spans="1:5" ht="51">
      <c r="A130" s="30" t="s">
        <v>41</v>
      </c>
      <c r="E130" s="31" t="s">
        <v>177</v>
      </c>
    </row>
    <row r="131" spans="1:5" ht="267.75">
      <c r="A131" t="s">
        <v>43</v>
      </c>
      <c r="E131" s="29" t="s">
        <v>178</v>
      </c>
    </row>
    <row r="132" spans="1:16" ht="12.75">
      <c r="A132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51</v>
      </c>
      <c s="26">
        <v>18.692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181</v>
      </c>
    </row>
    <row r="134" spans="1:5" ht="102">
      <c r="A134" s="30" t="s">
        <v>41</v>
      </c>
      <c r="E134" s="32" t="s">
        <v>182</v>
      </c>
    </row>
    <row r="135" spans="1:5" ht="38.25">
      <c r="A135" t="s">
        <v>43</v>
      </c>
      <c r="E135" s="29" t="s">
        <v>183</v>
      </c>
    </row>
    <row r="136" spans="1:18" ht="12.75" customHeight="1">
      <c r="A136" s="5" t="s">
        <v>33</v>
      </c>
      <c s="5"/>
      <c s="35" t="s">
        <v>26</v>
      </c>
      <c s="5"/>
      <c s="21" t="s">
        <v>184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</f>
      </c>
      <c>
        <f>0+O137+O141+O145+O149+O153+O157+O161+O165+O169+O173+O177+O181+O185+O189+O193+O197</f>
      </c>
    </row>
    <row r="137" spans="1:16" ht="12.75">
      <c r="A137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51</v>
      </c>
      <c s="26">
        <v>104.4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187</v>
      </c>
    </row>
    <row r="139" spans="1:5" ht="38.25">
      <c r="A139" s="30" t="s">
        <v>41</v>
      </c>
      <c r="E139" s="32" t="s">
        <v>188</v>
      </c>
    </row>
    <row r="140" spans="1:5" ht="38.25">
      <c r="A140" t="s">
        <v>43</v>
      </c>
      <c r="E140" s="29" t="s">
        <v>189</v>
      </c>
    </row>
    <row r="141" spans="1:16" ht="12.75">
      <c r="A141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149</v>
      </c>
      <c s="26">
        <v>1080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192</v>
      </c>
    </row>
    <row r="143" spans="1:5" ht="76.5">
      <c r="A143" s="30" t="s">
        <v>41</v>
      </c>
      <c r="E143" s="32" t="s">
        <v>193</v>
      </c>
    </row>
    <row r="144" spans="1:5" ht="38.25">
      <c r="A144" t="s">
        <v>43</v>
      </c>
      <c r="E144" s="29" t="s">
        <v>189</v>
      </c>
    </row>
    <row r="145" spans="1:16" ht="12.75">
      <c r="A145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149</v>
      </c>
      <c s="26">
        <v>200.8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196</v>
      </c>
    </row>
    <row r="147" spans="1:5" ht="89.25">
      <c r="A147" s="30" t="s">
        <v>41</v>
      </c>
      <c r="E147" s="32" t="s">
        <v>197</v>
      </c>
    </row>
    <row r="148" spans="1:5" ht="38.25">
      <c r="A148" t="s">
        <v>43</v>
      </c>
      <c r="E148" s="29" t="s">
        <v>189</v>
      </c>
    </row>
    <row r="149" spans="1:16" ht="12.75">
      <c r="A149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149</v>
      </c>
      <c s="26">
        <v>2900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200</v>
      </c>
    </row>
    <row r="151" spans="1:5" ht="102">
      <c r="A151" s="30" t="s">
        <v>41</v>
      </c>
      <c r="E151" s="32" t="s">
        <v>201</v>
      </c>
    </row>
    <row r="152" spans="1:5" ht="51">
      <c r="A152" t="s">
        <v>43</v>
      </c>
      <c r="E152" s="29" t="s">
        <v>202</v>
      </c>
    </row>
    <row r="153" spans="1:16" ht="12.75">
      <c r="A153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149</v>
      </c>
      <c s="26">
        <v>2995.2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205</v>
      </c>
    </row>
    <row r="155" spans="1:5" ht="102">
      <c r="A155" s="30" t="s">
        <v>41</v>
      </c>
      <c r="E155" s="32" t="s">
        <v>206</v>
      </c>
    </row>
    <row r="156" spans="1:5" ht="25.5">
      <c r="A156" t="s">
        <v>43</v>
      </c>
      <c r="E156" s="29" t="s">
        <v>207</v>
      </c>
    </row>
    <row r="157" spans="1:16" ht="12.75">
      <c r="A157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149</v>
      </c>
      <c s="26">
        <v>3465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210</v>
      </c>
    </row>
    <row r="159" spans="1:5" ht="76.5">
      <c r="A159" s="30" t="s">
        <v>41</v>
      </c>
      <c r="E159" s="31" t="s">
        <v>211</v>
      </c>
    </row>
    <row r="160" spans="1:5" ht="38.25">
      <c r="A160" t="s">
        <v>43</v>
      </c>
      <c r="E160" s="29" t="s">
        <v>212</v>
      </c>
    </row>
    <row r="161" spans="1:16" ht="12.75">
      <c r="A161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149</v>
      </c>
      <c s="26">
        <v>19550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215</v>
      </c>
    </row>
    <row r="163" spans="1:5" ht="178.5">
      <c r="A163" s="30" t="s">
        <v>41</v>
      </c>
      <c r="E163" s="31" t="s">
        <v>216</v>
      </c>
    </row>
    <row r="164" spans="1:5" ht="38.25">
      <c r="A164" t="s">
        <v>43</v>
      </c>
      <c r="E164" s="29" t="s">
        <v>212</v>
      </c>
    </row>
    <row r="165" spans="1:16" ht="12.75">
      <c r="A165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149</v>
      </c>
      <c s="26">
        <v>1650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219</v>
      </c>
    </row>
    <row r="167" spans="1:5" ht="76.5">
      <c r="A167" s="30" t="s">
        <v>41</v>
      </c>
      <c r="E167" s="32" t="s">
        <v>220</v>
      </c>
    </row>
    <row r="168" spans="1:5" ht="38.25">
      <c r="A168" t="s">
        <v>43</v>
      </c>
      <c r="E168" s="29" t="s">
        <v>221</v>
      </c>
    </row>
    <row r="169" spans="1:16" ht="12.75">
      <c r="A169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149</v>
      </c>
      <c s="26">
        <v>165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224</v>
      </c>
    </row>
    <row r="171" spans="1:5" ht="63.75">
      <c r="A171" s="30" t="s">
        <v>41</v>
      </c>
      <c r="E171" s="32" t="s">
        <v>225</v>
      </c>
    </row>
    <row r="172" spans="1:5" ht="38.25">
      <c r="A172" t="s">
        <v>43</v>
      </c>
      <c r="E172" s="29" t="s">
        <v>226</v>
      </c>
    </row>
    <row r="173" spans="1:16" ht="12.75">
      <c r="A173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149</v>
      </c>
      <c s="26">
        <v>10690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229</v>
      </c>
    </row>
    <row r="175" spans="1:5" ht="51">
      <c r="A175" s="30" t="s">
        <v>41</v>
      </c>
      <c r="E175" s="31" t="s">
        <v>230</v>
      </c>
    </row>
    <row r="176" spans="1:5" ht="89.25">
      <c r="A176" t="s">
        <v>43</v>
      </c>
      <c r="E176" s="29" t="s">
        <v>231</v>
      </c>
    </row>
    <row r="177" spans="1:16" ht="12.75">
      <c r="A177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149</v>
      </c>
      <c s="26">
        <v>415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234</v>
      </c>
    </row>
    <row r="179" spans="1:5" ht="12.75">
      <c r="A179" s="30" t="s">
        <v>41</v>
      </c>
      <c r="E179" s="31" t="s">
        <v>235</v>
      </c>
    </row>
    <row r="180" spans="1:5" ht="89.25">
      <c r="A180" t="s">
        <v>43</v>
      </c>
      <c r="E180" s="29" t="s">
        <v>231</v>
      </c>
    </row>
    <row r="181" spans="1:16" ht="12.75">
      <c r="A181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51</v>
      </c>
      <c s="26">
        <v>8.3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12.75">
      <c r="A182" s="28" t="s">
        <v>40</v>
      </c>
      <c r="E182" s="29" t="s">
        <v>238</v>
      </c>
    </row>
    <row r="183" spans="1:5" ht="25.5">
      <c r="A183" s="30" t="s">
        <v>41</v>
      </c>
      <c r="E183" s="31" t="s">
        <v>239</v>
      </c>
    </row>
    <row r="184" spans="1:5" ht="89.25">
      <c r="A184" t="s">
        <v>43</v>
      </c>
      <c r="E184" s="29" t="s">
        <v>231</v>
      </c>
    </row>
    <row r="185" spans="1:16" ht="12.75">
      <c r="A185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149</v>
      </c>
      <c s="26">
        <v>11345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12.75">
      <c r="A186" s="28" t="s">
        <v>40</v>
      </c>
      <c r="E186" s="29" t="s">
        <v>242</v>
      </c>
    </row>
    <row r="187" spans="1:5" ht="76.5">
      <c r="A187" s="30" t="s">
        <v>41</v>
      </c>
      <c r="E187" s="31" t="s">
        <v>243</v>
      </c>
    </row>
    <row r="188" spans="1:5" ht="89.25">
      <c r="A188" t="s">
        <v>43</v>
      </c>
      <c r="E188" s="29" t="s">
        <v>231</v>
      </c>
    </row>
    <row r="189" spans="1:16" ht="12.75">
      <c r="A189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149</v>
      </c>
      <c s="26">
        <v>615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12.75">
      <c r="A190" s="28" t="s">
        <v>40</v>
      </c>
      <c r="E190" s="29" t="s">
        <v>246</v>
      </c>
    </row>
    <row r="191" spans="1:5" ht="63.75">
      <c r="A191" s="30" t="s">
        <v>41</v>
      </c>
      <c r="E191" s="31" t="s">
        <v>247</v>
      </c>
    </row>
    <row r="192" spans="1:5" ht="89.25">
      <c r="A192" t="s">
        <v>43</v>
      </c>
      <c r="E192" s="29" t="s">
        <v>231</v>
      </c>
    </row>
    <row r="193" spans="1:16" ht="12.75">
      <c r="A193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149</v>
      </c>
      <c s="26">
        <v>37.5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12.75">
      <c r="A194" s="28" t="s">
        <v>40</v>
      </c>
      <c r="E194" s="29" t="s">
        <v>250</v>
      </c>
    </row>
    <row r="195" spans="1:5" ht="12.75">
      <c r="A195" s="30" t="s">
        <v>41</v>
      </c>
      <c r="E195" s="31" t="s">
        <v>251</v>
      </c>
    </row>
    <row r="196" spans="1:5" ht="114.75">
      <c r="A196" t="s">
        <v>43</v>
      </c>
      <c r="E196" s="29" t="s">
        <v>252</v>
      </c>
    </row>
    <row r="197" spans="1:16" ht="12.75">
      <c r="A197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149</v>
      </c>
      <c s="26">
        <v>4.71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12.75">
      <c r="A198" s="28" t="s">
        <v>40</v>
      </c>
      <c r="E198" s="29" t="s">
        <v>255</v>
      </c>
    </row>
    <row r="199" spans="1:5" ht="25.5">
      <c r="A199" s="30" t="s">
        <v>41</v>
      </c>
      <c r="E199" s="31" t="s">
        <v>256</v>
      </c>
    </row>
    <row r="200" spans="1:5" ht="114.75">
      <c r="A200" t="s">
        <v>43</v>
      </c>
      <c r="E200" s="29" t="s">
        <v>252</v>
      </c>
    </row>
    <row r="201" spans="1:18" ht="12.75" customHeight="1">
      <c r="A201" s="5" t="s">
        <v>33</v>
      </c>
      <c s="5"/>
      <c s="35" t="s">
        <v>69</v>
      </c>
      <c s="5"/>
      <c s="21" t="s">
        <v>257</v>
      </c>
      <c s="5"/>
      <c s="5"/>
      <c s="5"/>
      <c s="36">
        <f>0+Q201</f>
      </c>
      <c r="O201">
        <f>0+R201</f>
      </c>
      <c r="Q201">
        <f>0+I202+I206+I210+I214+I218+I222+I226+I230+I234+I238+I242</f>
      </c>
      <c>
        <f>0+O202+O206+O210+O214+O218+O222+O226+O230+O234+O238+O242</f>
      </c>
    </row>
    <row r="202" spans="1:16" ht="12.75">
      <c r="A202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66</v>
      </c>
      <c s="26">
        <v>19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260</v>
      </c>
    </row>
    <row r="204" spans="1:5" ht="25.5">
      <c r="A204" s="30" t="s">
        <v>41</v>
      </c>
      <c r="E204" s="31" t="s">
        <v>261</v>
      </c>
    </row>
    <row r="205" spans="1:5" ht="178.5">
      <c r="A205" t="s">
        <v>43</v>
      </c>
      <c r="E205" s="29" t="s">
        <v>262</v>
      </c>
    </row>
    <row r="206" spans="1:16" ht="12.75">
      <c r="A206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66</v>
      </c>
      <c s="26">
        <v>140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265</v>
      </c>
    </row>
    <row r="208" spans="1:5" ht="25.5">
      <c r="A208" s="30" t="s">
        <v>41</v>
      </c>
      <c r="E208" s="31" t="s">
        <v>266</v>
      </c>
    </row>
    <row r="209" spans="1:5" ht="178.5">
      <c r="A209" t="s">
        <v>43</v>
      </c>
      <c r="E209" s="29" t="s">
        <v>262</v>
      </c>
    </row>
    <row r="210" spans="1:16" ht="12.75">
      <c r="A210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270</v>
      </c>
      <c s="26">
        <v>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269</v>
      </c>
    </row>
    <row r="212" spans="1:5" ht="63.75">
      <c r="A212" s="30" t="s">
        <v>41</v>
      </c>
      <c r="E212" s="32" t="s">
        <v>271</v>
      </c>
    </row>
    <row r="213" spans="1:5" ht="178.5">
      <c r="A213" t="s">
        <v>43</v>
      </c>
      <c r="E213" s="29" t="s">
        <v>272</v>
      </c>
    </row>
    <row r="214" spans="1:16" ht="12.75">
      <c r="A214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270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275</v>
      </c>
    </row>
    <row r="216" spans="1:5" ht="25.5">
      <c r="A216" s="30" t="s">
        <v>41</v>
      </c>
      <c r="E216" s="32" t="s">
        <v>276</v>
      </c>
    </row>
    <row r="217" spans="1:5" ht="178.5">
      <c r="A217" t="s">
        <v>43</v>
      </c>
      <c r="E217" s="29" t="s">
        <v>272</v>
      </c>
    </row>
    <row r="218" spans="1:16" ht="12.75">
      <c r="A218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270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279</v>
      </c>
    </row>
    <row r="220" spans="1:5" ht="51">
      <c r="A220" s="30" t="s">
        <v>41</v>
      </c>
      <c r="E220" s="32" t="s">
        <v>280</v>
      </c>
    </row>
    <row r="221" spans="1:5" ht="51">
      <c r="A221" t="s">
        <v>43</v>
      </c>
      <c r="E221" s="29" t="s">
        <v>281</v>
      </c>
    </row>
    <row r="222" spans="1:16" ht="12.75">
      <c r="A222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270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284</v>
      </c>
    </row>
    <row r="224" spans="1:5" ht="25.5">
      <c r="A224" s="30" t="s">
        <v>41</v>
      </c>
      <c r="E224" s="32" t="s">
        <v>285</v>
      </c>
    </row>
    <row r="225" spans="1:5" ht="51">
      <c r="A225" t="s">
        <v>43</v>
      </c>
      <c r="E225" s="29" t="s">
        <v>281</v>
      </c>
    </row>
    <row r="226" spans="1:16" ht="12.75">
      <c r="A226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270</v>
      </c>
      <c s="26">
        <v>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288</v>
      </c>
    </row>
    <row r="228" spans="1:5" ht="12.75">
      <c r="A228" s="30" t="s">
        <v>41</v>
      </c>
      <c r="E228" s="31" t="s">
        <v>289</v>
      </c>
    </row>
    <row r="229" spans="1:5" ht="51">
      <c r="A229" t="s">
        <v>43</v>
      </c>
      <c r="E229" s="29" t="s">
        <v>290</v>
      </c>
    </row>
    <row r="230" spans="1:16" ht="12.75">
      <c r="A230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51</v>
      </c>
      <c s="26">
        <v>12.81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293</v>
      </c>
    </row>
    <row r="232" spans="1:5" ht="51">
      <c r="A232" s="30" t="s">
        <v>41</v>
      </c>
      <c r="E232" s="32" t="s">
        <v>294</v>
      </c>
    </row>
    <row r="233" spans="1:5" ht="267.75">
      <c r="A233" t="s">
        <v>43</v>
      </c>
      <c r="E233" s="29" t="s">
        <v>178</v>
      </c>
    </row>
    <row r="234" spans="1:16" ht="12.75">
      <c r="A234" s="19" t="s">
        <v>35</v>
      </c>
      <c s="23" t="s">
        <v>295</v>
      </c>
      <c s="23" t="s">
        <v>296</v>
      </c>
      <c s="19" t="s">
        <v>37</v>
      </c>
      <c s="24" t="s">
        <v>297</v>
      </c>
      <c s="25" t="s">
        <v>51</v>
      </c>
      <c s="26">
        <v>4.4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297</v>
      </c>
    </row>
    <row r="236" spans="1:5" ht="25.5">
      <c r="A236" s="30" t="s">
        <v>41</v>
      </c>
      <c r="E236" s="32" t="s">
        <v>298</v>
      </c>
    </row>
    <row r="237" spans="1:5" ht="267.75">
      <c r="A237" t="s">
        <v>43</v>
      </c>
      <c r="E237" s="29" t="s">
        <v>178</v>
      </c>
    </row>
    <row r="238" spans="1:16" ht="12.75">
      <c r="A238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66</v>
      </c>
      <c s="26">
        <v>19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301</v>
      </c>
    </row>
    <row r="240" spans="1:5" ht="12.75">
      <c r="A240" s="30" t="s">
        <v>41</v>
      </c>
      <c r="E240" s="31" t="s">
        <v>302</v>
      </c>
    </row>
    <row r="241" spans="1:5" ht="51">
      <c r="A241" t="s">
        <v>43</v>
      </c>
      <c r="E241" s="29" t="s">
        <v>303</v>
      </c>
    </row>
    <row r="242" spans="1:16" ht="12.75">
      <c r="A242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66</v>
      </c>
      <c s="26">
        <v>140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306</v>
      </c>
    </row>
    <row r="244" spans="1:5" ht="25.5">
      <c r="A244" s="30" t="s">
        <v>41</v>
      </c>
      <c r="E244" s="31" t="s">
        <v>307</v>
      </c>
    </row>
    <row r="245" spans="1:5" ht="51">
      <c r="A245" t="s">
        <v>43</v>
      </c>
      <c r="E245" s="29" t="s">
        <v>303</v>
      </c>
    </row>
    <row r="246" spans="1:18" ht="12.75" customHeight="1">
      <c r="A246" s="5" t="s">
        <v>33</v>
      </c>
      <c s="5"/>
      <c s="35" t="s">
        <v>30</v>
      </c>
      <c s="5"/>
      <c s="21" t="s">
        <v>308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</f>
      </c>
      <c>
        <f>0+O247+O251+O255+O259+O263+O267+O271+O275+O279+O283+O287+O291+O295+O299+O303+O307+O311+O315+O319+O323+O327+O331+O335+O339+O343</f>
      </c>
    </row>
    <row r="247" spans="1:16" ht="12.75">
      <c r="A24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66</v>
      </c>
      <c s="26">
        <v>15.6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311</v>
      </c>
    </row>
    <row r="249" spans="1:5" ht="12.75">
      <c r="A249" s="30" t="s">
        <v>41</v>
      </c>
      <c r="E249" s="31" t="s">
        <v>312</v>
      </c>
    </row>
    <row r="250" spans="1:5" ht="51">
      <c r="A250" t="s">
        <v>43</v>
      </c>
      <c r="E250" s="29" t="s">
        <v>313</v>
      </c>
    </row>
    <row r="251" spans="1:16" ht="25.5">
      <c r="A25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66</v>
      </c>
      <c s="26">
        <v>469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25.5">
      <c r="A252" s="28" t="s">
        <v>40</v>
      </c>
      <c r="E252" s="29" t="s">
        <v>316</v>
      </c>
    </row>
    <row r="253" spans="1:5" ht="25.5">
      <c r="A253" s="30" t="s">
        <v>41</v>
      </c>
      <c r="E253" s="31" t="s">
        <v>317</v>
      </c>
    </row>
    <row r="254" spans="1:5" ht="102">
      <c r="A254" t="s">
        <v>43</v>
      </c>
      <c r="E254" s="29" t="s">
        <v>318</v>
      </c>
    </row>
    <row r="255" spans="1:16" ht="25.5">
      <c r="A25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66</v>
      </c>
      <c s="26">
        <v>282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25.5">
      <c r="A256" s="28" t="s">
        <v>40</v>
      </c>
      <c r="E256" s="29" t="s">
        <v>321</v>
      </c>
    </row>
    <row r="257" spans="1:5" ht="12.75">
      <c r="A257" s="30" t="s">
        <v>41</v>
      </c>
      <c r="E257" s="31" t="s">
        <v>322</v>
      </c>
    </row>
    <row r="258" spans="1:5" ht="25.5">
      <c r="A258" t="s">
        <v>43</v>
      </c>
      <c r="E258" s="29" t="s">
        <v>323</v>
      </c>
    </row>
    <row r="259" spans="1:16" ht="25.5">
      <c r="A259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270</v>
      </c>
      <c s="26">
        <v>47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25.5">
      <c r="A260" s="28" t="s">
        <v>40</v>
      </c>
      <c r="E260" s="29" t="s">
        <v>326</v>
      </c>
    </row>
    <row r="261" spans="1:5" ht="25.5">
      <c r="A261" s="30" t="s">
        <v>41</v>
      </c>
      <c r="E261" s="31" t="s">
        <v>327</v>
      </c>
    </row>
    <row r="262" spans="1:5" ht="38.25">
      <c r="A262" t="s">
        <v>43</v>
      </c>
      <c r="E262" s="29" t="s">
        <v>328</v>
      </c>
    </row>
    <row r="263" spans="1:16" ht="12.75">
      <c r="A263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270</v>
      </c>
      <c s="26">
        <v>7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331</v>
      </c>
    </row>
    <row r="265" spans="1:5" ht="12.75">
      <c r="A265" s="30" t="s">
        <v>41</v>
      </c>
      <c r="E265" s="31" t="s">
        <v>332</v>
      </c>
    </row>
    <row r="266" spans="1:5" ht="25.5">
      <c r="A266" t="s">
        <v>43</v>
      </c>
      <c r="E266" s="29" t="s">
        <v>333</v>
      </c>
    </row>
    <row r="267" spans="1:16" ht="12.75">
      <c r="A267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270</v>
      </c>
      <c s="26">
        <v>7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336</v>
      </c>
    </row>
    <row r="269" spans="1:5" ht="12.75">
      <c r="A269" s="30" t="s">
        <v>41</v>
      </c>
      <c r="E269" s="31" t="s">
        <v>332</v>
      </c>
    </row>
    <row r="270" spans="1:5" ht="25.5">
      <c r="A270" t="s">
        <v>43</v>
      </c>
      <c r="E270" s="29" t="s">
        <v>333</v>
      </c>
    </row>
    <row r="271" spans="1:16" ht="12.75">
      <c r="A271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66</v>
      </c>
      <c s="26">
        <v>230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339</v>
      </c>
    </row>
    <row r="273" spans="1:5" ht="38.25">
      <c r="A273" s="30" t="s">
        <v>41</v>
      </c>
      <c r="E273" s="31" t="s">
        <v>340</v>
      </c>
    </row>
    <row r="274" spans="1:5" ht="38.25">
      <c r="A274" t="s">
        <v>43</v>
      </c>
      <c r="E274" s="29" t="s">
        <v>341</v>
      </c>
    </row>
    <row r="275" spans="1:16" ht="12.75">
      <c r="A275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270</v>
      </c>
      <c s="26">
        <v>5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344</v>
      </c>
    </row>
    <row r="277" spans="1:5" ht="51">
      <c r="A277" s="30" t="s">
        <v>41</v>
      </c>
      <c r="E277" s="32" t="s">
        <v>345</v>
      </c>
    </row>
    <row r="278" spans="1:5" ht="293.25">
      <c r="A278" t="s">
        <v>43</v>
      </c>
      <c r="E278" s="29" t="s">
        <v>346</v>
      </c>
    </row>
    <row r="279" spans="1:16" ht="12.75">
      <c r="A279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270</v>
      </c>
      <c s="26">
        <v>2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349</v>
      </c>
    </row>
    <row r="281" spans="1:5" ht="25.5">
      <c r="A281" s="30" t="s">
        <v>41</v>
      </c>
      <c r="E281" s="32" t="s">
        <v>350</v>
      </c>
    </row>
    <row r="282" spans="1:5" ht="293.25">
      <c r="A282" t="s">
        <v>43</v>
      </c>
      <c r="E282" s="29" t="s">
        <v>346</v>
      </c>
    </row>
    <row r="283" spans="1:16" ht="12.75">
      <c r="A283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270</v>
      </c>
      <c s="26">
        <v>2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353</v>
      </c>
    </row>
    <row r="285" spans="1:5" ht="38.25">
      <c r="A285" s="30" t="s">
        <v>41</v>
      </c>
      <c r="E285" s="32" t="s">
        <v>354</v>
      </c>
    </row>
    <row r="286" spans="1:5" ht="293.25">
      <c r="A286" t="s">
        <v>43</v>
      </c>
      <c r="E286" s="29" t="s">
        <v>346</v>
      </c>
    </row>
    <row r="287" spans="1:16" ht="12.75">
      <c r="A287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66</v>
      </c>
      <c s="26">
        <v>28.5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357</v>
      </c>
    </row>
    <row r="289" spans="1:5" ht="25.5">
      <c r="A289" s="30" t="s">
        <v>41</v>
      </c>
      <c r="E289" s="32" t="s">
        <v>358</v>
      </c>
    </row>
    <row r="290" spans="1:5" ht="51">
      <c r="A290" t="s">
        <v>43</v>
      </c>
      <c r="E290" s="29" t="s">
        <v>359</v>
      </c>
    </row>
    <row r="291" spans="1:16" ht="12.75">
      <c r="A291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66</v>
      </c>
      <c s="26">
        <v>16.7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362</v>
      </c>
    </row>
    <row r="293" spans="1:5" ht="25.5">
      <c r="A293" s="30" t="s">
        <v>41</v>
      </c>
      <c r="E293" s="32" t="s">
        <v>363</v>
      </c>
    </row>
    <row r="294" spans="1:5" ht="51">
      <c r="A294" t="s">
        <v>43</v>
      </c>
      <c r="E294" s="29" t="s">
        <v>359</v>
      </c>
    </row>
    <row r="295" spans="1:16" ht="12.75">
      <c r="A295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66</v>
      </c>
      <c s="26">
        <v>11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366</v>
      </c>
    </row>
    <row r="297" spans="1:5" ht="25.5">
      <c r="A297" s="30" t="s">
        <v>41</v>
      </c>
      <c r="E297" s="32" t="s">
        <v>367</v>
      </c>
    </row>
    <row r="298" spans="1:5" ht="51">
      <c r="A298" t="s">
        <v>43</v>
      </c>
      <c r="E298" s="29" t="s">
        <v>359</v>
      </c>
    </row>
    <row r="299" spans="1:16" ht="12.75">
      <c r="A299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66</v>
      </c>
      <c s="26">
        <v>100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370</v>
      </c>
    </row>
    <row r="301" spans="1:5" ht="12.75">
      <c r="A301" s="30" t="s">
        <v>41</v>
      </c>
      <c r="E301" s="31" t="s">
        <v>371</v>
      </c>
    </row>
    <row r="302" spans="1:5" ht="25.5">
      <c r="A302" t="s">
        <v>43</v>
      </c>
      <c r="E302" s="29" t="s">
        <v>372</v>
      </c>
    </row>
    <row r="303" spans="1:16" ht="12.75">
      <c r="A303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66</v>
      </c>
      <c s="26">
        <v>100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375</v>
      </c>
    </row>
    <row r="305" spans="1:5" ht="12.75">
      <c r="A305" s="30" t="s">
        <v>41</v>
      </c>
      <c r="E305" s="31" t="s">
        <v>371</v>
      </c>
    </row>
    <row r="306" spans="1:5" ht="25.5">
      <c r="A306" t="s">
        <v>43</v>
      </c>
      <c r="E306" s="29" t="s">
        <v>372</v>
      </c>
    </row>
    <row r="307" spans="1:16" ht="12.75">
      <c r="A307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66</v>
      </c>
      <c s="26">
        <v>400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378</v>
      </c>
    </row>
    <row r="309" spans="1:5" ht="12.75">
      <c r="A309" s="30" t="s">
        <v>41</v>
      </c>
      <c r="E309" s="31" t="s">
        <v>67</v>
      </c>
    </row>
    <row r="310" spans="1:5" ht="25.5">
      <c r="A310" t="s">
        <v>43</v>
      </c>
      <c r="E310" s="29" t="s">
        <v>379</v>
      </c>
    </row>
    <row r="311" spans="1:16" ht="12.75">
      <c r="A311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66</v>
      </c>
      <c s="26">
        <v>775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382</v>
      </c>
    </row>
    <row r="313" spans="1:5" ht="76.5">
      <c r="A313" s="30" t="s">
        <v>41</v>
      </c>
      <c r="E313" s="32" t="s">
        <v>72</v>
      </c>
    </row>
    <row r="314" spans="1:5" ht="25.5">
      <c r="A314" t="s">
        <v>43</v>
      </c>
      <c r="E314" s="29" t="s">
        <v>379</v>
      </c>
    </row>
    <row r="315" spans="1:16" ht="12.75">
      <c r="A315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66</v>
      </c>
      <c s="26">
        <v>232.5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385</v>
      </c>
    </row>
    <row r="317" spans="1:5" ht="76.5">
      <c r="A317" s="30" t="s">
        <v>41</v>
      </c>
      <c r="E317" s="32" t="s">
        <v>75</v>
      </c>
    </row>
    <row r="318" spans="1:5" ht="25.5">
      <c r="A318" t="s">
        <v>43</v>
      </c>
      <c r="E318" s="29" t="s">
        <v>379</v>
      </c>
    </row>
    <row r="319" spans="1:16" ht="12.75">
      <c r="A319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51</v>
      </c>
      <c s="26">
        <v>3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12.75">
      <c r="A320" s="28" t="s">
        <v>40</v>
      </c>
      <c r="E320" s="29" t="s">
        <v>388</v>
      </c>
    </row>
    <row r="321" spans="1:5" ht="76.5">
      <c r="A321" s="30" t="s">
        <v>41</v>
      </c>
      <c r="E321" s="31" t="s">
        <v>389</v>
      </c>
    </row>
    <row r="322" spans="1:5" ht="102">
      <c r="A322" t="s">
        <v>43</v>
      </c>
      <c r="E322" s="29" t="s">
        <v>390</v>
      </c>
    </row>
    <row r="323" spans="1:16" ht="12.75">
      <c r="A323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66</v>
      </c>
      <c s="26">
        <v>26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393</v>
      </c>
    </row>
    <row r="325" spans="1:5" ht="25.5">
      <c r="A325" s="30" t="s">
        <v>41</v>
      </c>
      <c r="E325" s="31" t="s">
        <v>394</v>
      </c>
    </row>
    <row r="326" spans="1:5" ht="102">
      <c r="A326" t="s">
        <v>43</v>
      </c>
      <c r="E326" s="29" t="s">
        <v>395</v>
      </c>
    </row>
    <row r="327" spans="1:16" ht="12.75">
      <c r="A327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66</v>
      </c>
      <c s="26">
        <v>16.7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12.75">
      <c r="A328" s="28" t="s">
        <v>40</v>
      </c>
      <c r="E328" s="29" t="s">
        <v>398</v>
      </c>
    </row>
    <row r="329" spans="1:5" ht="12.75">
      <c r="A329" s="30" t="s">
        <v>41</v>
      </c>
      <c r="E329" s="31" t="s">
        <v>399</v>
      </c>
    </row>
    <row r="330" spans="1:5" ht="102">
      <c r="A330" t="s">
        <v>43</v>
      </c>
      <c r="E330" s="29" t="s">
        <v>395</v>
      </c>
    </row>
    <row r="331" spans="1:16" ht="12.75">
      <c r="A331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66</v>
      </c>
      <c s="26">
        <v>11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402</v>
      </c>
    </row>
    <row r="333" spans="1:5" ht="12.75">
      <c r="A333" s="30" t="s">
        <v>41</v>
      </c>
      <c r="E333" s="31" t="s">
        <v>403</v>
      </c>
    </row>
    <row r="334" spans="1:5" ht="102">
      <c r="A334" t="s">
        <v>43</v>
      </c>
      <c r="E334" s="29" t="s">
        <v>395</v>
      </c>
    </row>
    <row r="335" spans="1:16" ht="12.75">
      <c r="A335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270</v>
      </c>
      <c s="26">
        <v>3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12.75">
      <c r="A336" s="28" t="s">
        <v>40</v>
      </c>
      <c r="E336" s="29" t="s">
        <v>406</v>
      </c>
    </row>
    <row r="337" spans="1:5" ht="25.5">
      <c r="A337" s="30" t="s">
        <v>41</v>
      </c>
      <c r="E337" s="31" t="s">
        <v>407</v>
      </c>
    </row>
    <row r="338" spans="1:5" ht="89.25">
      <c r="A338" t="s">
        <v>43</v>
      </c>
      <c r="E338" s="29" t="s">
        <v>408</v>
      </c>
    </row>
    <row r="339" spans="1:16" ht="12.75">
      <c r="A339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270</v>
      </c>
      <c s="26">
        <v>1</v>
      </c>
      <c s="27">
        <v>0</v>
      </c>
      <c s="27">
        <f>ROUND(ROUND(H339,2)*ROUND(G339,3),2)</f>
      </c>
      <c r="O339">
        <f>(I339*21)/100</f>
      </c>
      <c t="s">
        <v>14</v>
      </c>
    </row>
    <row r="340" spans="1:5" ht="12.75">
      <c r="A340" s="28" t="s">
        <v>40</v>
      </c>
      <c r="E340" s="29" t="s">
        <v>411</v>
      </c>
    </row>
    <row r="341" spans="1:5" ht="12.75">
      <c r="A341" s="30" t="s">
        <v>41</v>
      </c>
      <c r="E341" s="31" t="s">
        <v>412</v>
      </c>
    </row>
    <row r="342" spans="1:5" ht="89.25">
      <c r="A342" t="s">
        <v>43</v>
      </c>
      <c r="E342" s="29" t="s">
        <v>408</v>
      </c>
    </row>
    <row r="343" spans="1:16" ht="12.75">
      <c r="A343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66</v>
      </c>
      <c s="26">
        <v>100</v>
      </c>
      <c s="27">
        <v>0</v>
      </c>
      <c s="27">
        <f>ROUND(ROUND(H343,2)*ROUND(G343,3),2)</f>
      </c>
      <c r="O343">
        <f>(I343*21)/100</f>
      </c>
      <c t="s">
        <v>14</v>
      </c>
    </row>
    <row r="344" spans="1:5" ht="12.75">
      <c r="A344" s="28" t="s">
        <v>40</v>
      </c>
      <c r="E344" s="29" t="s">
        <v>415</v>
      </c>
    </row>
    <row r="345" spans="1:5" ht="63.75">
      <c r="A345" s="30" t="s">
        <v>41</v>
      </c>
      <c r="E345" s="31" t="s">
        <v>416</v>
      </c>
    </row>
    <row r="346" spans="1:5" ht="76.5">
      <c r="A346" t="s">
        <v>43</v>
      </c>
      <c r="E346" s="29" t="s">
        <v>417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418</v>
      </c>
      <c s="37">
        <f>0+I8+I13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418</v>
      </c>
      <c s="5"/>
      <c s="14" t="s">
        <v>419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420</v>
      </c>
      <c s="19" t="s">
        <v>37</v>
      </c>
      <c s="24" t="s">
        <v>421</v>
      </c>
      <c s="25" t="s">
        <v>422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421</v>
      </c>
    </row>
    <row r="11" spans="1:5" ht="12.75">
      <c r="A11" s="30" t="s">
        <v>41</v>
      </c>
      <c r="E11" s="31" t="s">
        <v>423</v>
      </c>
    </row>
    <row r="12" spans="1:5" ht="12.75">
      <c r="A12" t="s">
        <v>43</v>
      </c>
      <c r="E12" s="29" t="s">
        <v>424</v>
      </c>
    </row>
    <row r="13" spans="1:18" ht="12.75" customHeight="1">
      <c r="A13" s="5" t="s">
        <v>33</v>
      </c>
      <c s="5"/>
      <c s="35" t="s">
        <v>30</v>
      </c>
      <c s="5"/>
      <c s="21" t="s">
        <v>308</v>
      </c>
      <c s="5"/>
      <c s="5"/>
      <c s="5"/>
      <c s="36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12.75">
      <c r="A14" s="19" t="s">
        <v>35</v>
      </c>
      <c s="23" t="s">
        <v>14</v>
      </c>
      <c s="23" t="s">
        <v>425</v>
      </c>
      <c s="19" t="s">
        <v>37</v>
      </c>
      <c s="24" t="s">
        <v>426</v>
      </c>
      <c s="25" t="s">
        <v>270</v>
      </c>
      <c s="26">
        <v>9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426</v>
      </c>
    </row>
    <row r="16" spans="1:5" ht="12.75">
      <c r="A16" s="30" t="s">
        <v>41</v>
      </c>
      <c r="E16" s="31" t="s">
        <v>427</v>
      </c>
    </row>
    <row r="17" spans="1:5" ht="51">
      <c r="A17" t="s">
        <v>43</v>
      </c>
      <c r="E17" s="29" t="s">
        <v>428</v>
      </c>
    </row>
    <row r="18" spans="1:16" ht="12.75">
      <c r="A18" s="19" t="s">
        <v>35</v>
      </c>
      <c s="23" t="s">
        <v>12</v>
      </c>
      <c s="23" t="s">
        <v>429</v>
      </c>
      <c s="19" t="s">
        <v>37</v>
      </c>
      <c s="24" t="s">
        <v>430</v>
      </c>
      <c s="25" t="s">
        <v>270</v>
      </c>
      <c s="26">
        <v>9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430</v>
      </c>
    </row>
    <row r="20" spans="1:5" ht="12.75">
      <c r="A20" s="30" t="s">
        <v>41</v>
      </c>
      <c r="E20" s="31" t="s">
        <v>431</v>
      </c>
    </row>
    <row r="21" spans="1:5" ht="25.5">
      <c r="A21" t="s">
        <v>43</v>
      </c>
      <c r="E21" s="29" t="s">
        <v>432</v>
      </c>
    </row>
    <row r="22" spans="1:16" ht="12.75">
      <c r="A22" s="19" t="s">
        <v>35</v>
      </c>
      <c s="23" t="s">
        <v>24</v>
      </c>
      <c s="23" t="s">
        <v>433</v>
      </c>
      <c s="19" t="s">
        <v>37</v>
      </c>
      <c s="24" t="s">
        <v>434</v>
      </c>
      <c s="25" t="s">
        <v>422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434</v>
      </c>
    </row>
    <row r="24" spans="1:5" ht="12.75">
      <c r="A24" s="30" t="s">
        <v>41</v>
      </c>
      <c r="E24" s="31" t="s">
        <v>435</v>
      </c>
    </row>
    <row r="25" spans="1:5" ht="25.5">
      <c r="A25" t="s">
        <v>43</v>
      </c>
      <c r="E25" s="29" t="s">
        <v>436</v>
      </c>
    </row>
    <row r="26" spans="1:16" ht="12.75">
      <c r="A26" s="19" t="s">
        <v>35</v>
      </c>
      <c s="23" t="s">
        <v>26</v>
      </c>
      <c s="23" t="s">
        <v>437</v>
      </c>
      <c s="19" t="s">
        <v>37</v>
      </c>
      <c s="24" t="s">
        <v>438</v>
      </c>
      <c s="25" t="s">
        <v>270</v>
      </c>
      <c s="26">
        <v>3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438</v>
      </c>
    </row>
    <row r="28" spans="1:5" ht="12.75">
      <c r="A28" s="30" t="s">
        <v>41</v>
      </c>
      <c r="E28" s="31" t="s">
        <v>439</v>
      </c>
    </row>
    <row r="29" spans="1:5" ht="51">
      <c r="A29" t="s">
        <v>43</v>
      </c>
      <c r="E29" s="29" t="s">
        <v>440</v>
      </c>
    </row>
    <row r="30" spans="1:16" ht="12.75">
      <c r="A30" s="19" t="s">
        <v>35</v>
      </c>
      <c s="23" t="s">
        <v>13</v>
      </c>
      <c s="23" t="s">
        <v>441</v>
      </c>
      <c s="19" t="s">
        <v>37</v>
      </c>
      <c s="24" t="s">
        <v>442</v>
      </c>
      <c s="25" t="s">
        <v>270</v>
      </c>
      <c s="26">
        <v>3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442</v>
      </c>
    </row>
    <row r="32" spans="1:5" ht="12.75">
      <c r="A32" s="30" t="s">
        <v>41</v>
      </c>
      <c r="E32" s="31" t="s">
        <v>439</v>
      </c>
    </row>
    <row r="33" spans="1:5" ht="25.5">
      <c r="A33" t="s">
        <v>43</v>
      </c>
      <c r="E33" s="29" t="s">
        <v>432</v>
      </c>
    </row>
    <row r="34" spans="1:16" ht="12.75">
      <c r="A34" s="19" t="s">
        <v>35</v>
      </c>
      <c s="23" t="s">
        <v>63</v>
      </c>
      <c s="23" t="s">
        <v>443</v>
      </c>
      <c s="19" t="s">
        <v>37</v>
      </c>
      <c s="24" t="s">
        <v>444</v>
      </c>
      <c s="25" t="s">
        <v>422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444</v>
      </c>
    </row>
    <row r="36" spans="1:5" ht="12.75">
      <c r="A36" s="30" t="s">
        <v>41</v>
      </c>
      <c r="E36" s="31" t="s">
        <v>445</v>
      </c>
    </row>
    <row r="37" spans="1:5" ht="25.5">
      <c r="A37" t="s">
        <v>43</v>
      </c>
      <c r="E37" s="29" t="s">
        <v>436</v>
      </c>
    </row>
    <row r="38" spans="1:16" ht="25.5">
      <c r="A38" s="19" t="s">
        <v>35</v>
      </c>
      <c s="23" t="s">
        <v>69</v>
      </c>
      <c s="23" t="s">
        <v>446</v>
      </c>
      <c s="19" t="s">
        <v>37</v>
      </c>
      <c s="24" t="s">
        <v>447</v>
      </c>
      <c s="25" t="s">
        <v>270</v>
      </c>
      <c s="26">
        <v>36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447</v>
      </c>
    </row>
    <row r="40" spans="1:5" ht="76.5">
      <c r="A40" s="30" t="s">
        <v>41</v>
      </c>
      <c r="E40" s="31" t="s">
        <v>448</v>
      </c>
    </row>
    <row r="41" spans="1:5" ht="51">
      <c r="A41" t="s">
        <v>43</v>
      </c>
      <c r="E41" s="29" t="s">
        <v>449</v>
      </c>
    </row>
    <row r="42" spans="1:16" ht="25.5">
      <c r="A42" s="19" t="s">
        <v>35</v>
      </c>
      <c s="23" t="s">
        <v>30</v>
      </c>
      <c s="23" t="s">
        <v>450</v>
      </c>
      <c s="19" t="s">
        <v>37</v>
      </c>
      <c s="24" t="s">
        <v>451</v>
      </c>
      <c s="25" t="s">
        <v>270</v>
      </c>
      <c s="26">
        <v>36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451</v>
      </c>
    </row>
    <row r="44" spans="1:5" ht="76.5">
      <c r="A44" s="30" t="s">
        <v>41</v>
      </c>
      <c r="E44" s="31" t="s">
        <v>452</v>
      </c>
    </row>
    <row r="45" spans="1:5" ht="25.5">
      <c r="A45" t="s">
        <v>43</v>
      </c>
      <c r="E45" s="29" t="s">
        <v>333</v>
      </c>
    </row>
    <row r="46" spans="1:16" ht="25.5">
      <c r="A46" s="19" t="s">
        <v>35</v>
      </c>
      <c s="23" t="s">
        <v>32</v>
      </c>
      <c s="23" t="s">
        <v>453</v>
      </c>
      <c s="19" t="s">
        <v>37</v>
      </c>
      <c s="24" t="s">
        <v>454</v>
      </c>
      <c s="25" t="s">
        <v>422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454</v>
      </c>
    </row>
    <row r="48" spans="1:5" ht="63.75">
      <c r="A48" s="30" t="s">
        <v>41</v>
      </c>
      <c r="E48" s="32" t="s">
        <v>455</v>
      </c>
    </row>
    <row r="49" spans="1:5" ht="25.5">
      <c r="A49" t="s">
        <v>43</v>
      </c>
      <c r="E49" s="29" t="s">
        <v>456</v>
      </c>
    </row>
    <row r="50" spans="1:16" ht="25.5">
      <c r="A50" s="19" t="s">
        <v>35</v>
      </c>
      <c s="23" t="s">
        <v>80</v>
      </c>
      <c s="23" t="s">
        <v>457</v>
      </c>
      <c s="19" t="s">
        <v>37</v>
      </c>
      <c s="24" t="s">
        <v>458</v>
      </c>
      <c s="25" t="s">
        <v>270</v>
      </c>
      <c s="26">
        <v>7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458</v>
      </c>
    </row>
    <row r="52" spans="1:5" ht="12.75">
      <c r="A52" s="30" t="s">
        <v>41</v>
      </c>
      <c r="E52" s="31" t="s">
        <v>459</v>
      </c>
    </row>
    <row r="53" spans="1:5" ht="51">
      <c r="A53" t="s">
        <v>43</v>
      </c>
      <c r="E53" s="29" t="s">
        <v>449</v>
      </c>
    </row>
    <row r="54" spans="1:16" ht="25.5">
      <c r="A54" s="19" t="s">
        <v>35</v>
      </c>
      <c s="23" t="s">
        <v>85</v>
      </c>
      <c s="23" t="s">
        <v>460</v>
      </c>
      <c s="19" t="s">
        <v>37</v>
      </c>
      <c s="24" t="s">
        <v>461</v>
      </c>
      <c s="25" t="s">
        <v>270</v>
      </c>
      <c s="26">
        <v>7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461</v>
      </c>
    </row>
    <row r="56" spans="1:5" ht="12.75">
      <c r="A56" s="30" t="s">
        <v>41</v>
      </c>
      <c r="E56" s="31" t="s">
        <v>462</v>
      </c>
    </row>
    <row r="57" spans="1:5" ht="25.5">
      <c r="A57" t="s">
        <v>43</v>
      </c>
      <c r="E57" s="29" t="s">
        <v>333</v>
      </c>
    </row>
    <row r="58" spans="1:16" ht="12.75">
      <c r="A58" s="19" t="s">
        <v>35</v>
      </c>
      <c s="23" t="s">
        <v>90</v>
      </c>
      <c s="23" t="s">
        <v>463</v>
      </c>
      <c s="19" t="s">
        <v>37</v>
      </c>
      <c s="24" t="s">
        <v>464</v>
      </c>
      <c s="25" t="s">
        <v>422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464</v>
      </c>
    </row>
    <row r="60" spans="1:5" ht="12.75">
      <c r="A60" s="30" t="s">
        <v>41</v>
      </c>
      <c r="E60" s="31" t="s">
        <v>465</v>
      </c>
    </row>
    <row r="61" spans="1:5" ht="25.5">
      <c r="A61" t="s">
        <v>43</v>
      </c>
      <c r="E61" s="29" t="s">
        <v>456</v>
      </c>
    </row>
    <row r="62" spans="1:16" ht="25.5">
      <c r="A62" s="19" t="s">
        <v>35</v>
      </c>
      <c s="23" t="s">
        <v>94</v>
      </c>
      <c s="23" t="s">
        <v>466</v>
      </c>
      <c s="19" t="s">
        <v>37</v>
      </c>
      <c s="24" t="s">
        <v>467</v>
      </c>
      <c s="25" t="s">
        <v>270</v>
      </c>
      <c s="26">
        <v>44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25.5">
      <c r="A63" s="28" t="s">
        <v>40</v>
      </c>
      <c r="E63" s="29" t="s">
        <v>467</v>
      </c>
    </row>
    <row r="64" spans="1:5" ht="102">
      <c r="A64" s="30" t="s">
        <v>41</v>
      </c>
      <c r="E64" s="31" t="s">
        <v>468</v>
      </c>
    </row>
    <row r="65" spans="1:5" ht="51">
      <c r="A65" t="s">
        <v>43</v>
      </c>
      <c r="E65" s="29" t="s">
        <v>469</v>
      </c>
    </row>
    <row r="66" spans="1:16" ht="25.5">
      <c r="A66" s="19" t="s">
        <v>35</v>
      </c>
      <c s="23" t="s">
        <v>98</v>
      </c>
      <c s="23" t="s">
        <v>470</v>
      </c>
      <c s="19" t="s">
        <v>37</v>
      </c>
      <c s="24" t="s">
        <v>471</v>
      </c>
      <c s="25" t="s">
        <v>270</v>
      </c>
      <c s="26">
        <v>44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25.5">
      <c r="A67" s="28" t="s">
        <v>40</v>
      </c>
      <c r="E67" s="29" t="s">
        <v>471</v>
      </c>
    </row>
    <row r="68" spans="1:5" ht="102">
      <c r="A68" s="30" t="s">
        <v>41</v>
      </c>
      <c r="E68" s="31" t="s">
        <v>472</v>
      </c>
    </row>
    <row r="69" spans="1:5" ht="25.5">
      <c r="A69" t="s">
        <v>43</v>
      </c>
      <c r="E69" s="29" t="s">
        <v>333</v>
      </c>
    </row>
    <row r="70" spans="1:16" ht="25.5">
      <c r="A70" s="19" t="s">
        <v>35</v>
      </c>
      <c s="23" t="s">
        <v>102</v>
      </c>
      <c s="23" t="s">
        <v>473</v>
      </c>
      <c s="19" t="s">
        <v>37</v>
      </c>
      <c s="24" t="s">
        <v>474</v>
      </c>
      <c s="25" t="s">
        <v>422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25.5">
      <c r="A71" s="28" t="s">
        <v>40</v>
      </c>
      <c r="E71" s="29" t="s">
        <v>474</v>
      </c>
    </row>
    <row r="72" spans="1:5" ht="89.25">
      <c r="A72" s="30" t="s">
        <v>41</v>
      </c>
      <c r="E72" s="32" t="s">
        <v>475</v>
      </c>
    </row>
    <row r="73" spans="1:5" ht="25.5">
      <c r="A73" t="s">
        <v>43</v>
      </c>
      <c r="E73" s="29" t="s">
        <v>476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477</v>
      </c>
      <c s="37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477</v>
      </c>
      <c s="5"/>
      <c s="14" t="s">
        <v>478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308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20</v>
      </c>
      <c s="23" t="s">
        <v>479</v>
      </c>
      <c s="19" t="s">
        <v>37</v>
      </c>
      <c s="24" t="s">
        <v>480</v>
      </c>
      <c s="25" t="s">
        <v>270</v>
      </c>
      <c s="26">
        <v>104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480</v>
      </c>
    </row>
    <row r="11" spans="1:5" ht="38.25">
      <c r="A11" s="30" t="s">
        <v>41</v>
      </c>
      <c r="E11" s="31" t="s">
        <v>481</v>
      </c>
    </row>
    <row r="12" spans="1:5" ht="38.25">
      <c r="A12" t="s">
        <v>43</v>
      </c>
      <c r="E12" s="29" t="s">
        <v>328</v>
      </c>
    </row>
    <row r="13" spans="1:16" ht="12.75">
      <c r="A13" s="19" t="s">
        <v>35</v>
      </c>
      <c s="23" t="s">
        <v>14</v>
      </c>
      <c s="23" t="s">
        <v>482</v>
      </c>
      <c s="19" t="s">
        <v>37</v>
      </c>
      <c s="24" t="s">
        <v>483</v>
      </c>
      <c s="25" t="s">
        <v>270</v>
      </c>
      <c s="26">
        <v>75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483</v>
      </c>
    </row>
    <row r="15" spans="1:5" ht="12.75">
      <c r="A15" s="30" t="s">
        <v>41</v>
      </c>
      <c r="E15" s="31" t="s">
        <v>484</v>
      </c>
    </row>
    <row r="16" spans="1:5" ht="25.5">
      <c r="A16" t="s">
        <v>43</v>
      </c>
      <c r="E16" s="29" t="s">
        <v>485</v>
      </c>
    </row>
    <row r="17" spans="1:16" ht="12.75">
      <c r="A17" s="19" t="s">
        <v>35</v>
      </c>
      <c s="23" t="s">
        <v>12</v>
      </c>
      <c s="23" t="s">
        <v>486</v>
      </c>
      <c s="19" t="s">
        <v>37</v>
      </c>
      <c s="24" t="s">
        <v>487</v>
      </c>
      <c s="25" t="s">
        <v>270</v>
      </c>
      <c s="26">
        <v>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487</v>
      </c>
    </row>
    <row r="19" spans="1:5" ht="12.75">
      <c r="A19" s="30" t="s">
        <v>41</v>
      </c>
      <c r="E19" s="31" t="s">
        <v>488</v>
      </c>
    </row>
    <row r="20" spans="1:5" ht="51">
      <c r="A20" t="s">
        <v>43</v>
      </c>
      <c r="E20" s="29" t="s">
        <v>489</v>
      </c>
    </row>
    <row r="21" spans="1:16" ht="12.75">
      <c r="A21" s="19" t="s">
        <v>35</v>
      </c>
      <c s="23" t="s">
        <v>24</v>
      </c>
      <c s="23" t="s">
        <v>490</v>
      </c>
      <c s="19" t="s">
        <v>37</v>
      </c>
      <c s="24" t="s">
        <v>491</v>
      </c>
      <c s="25" t="s">
        <v>270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491</v>
      </c>
    </row>
    <row r="23" spans="1:5" ht="12.75">
      <c r="A23" s="30" t="s">
        <v>41</v>
      </c>
      <c r="E23" s="31" t="s">
        <v>492</v>
      </c>
    </row>
    <row r="24" spans="1:5" ht="51">
      <c r="A24" t="s">
        <v>43</v>
      </c>
      <c r="E24" s="29" t="s">
        <v>489</v>
      </c>
    </row>
    <row r="25" spans="1:16" ht="25.5">
      <c r="A25" s="19" t="s">
        <v>35</v>
      </c>
      <c s="23" t="s">
        <v>26</v>
      </c>
      <c s="23" t="s">
        <v>493</v>
      </c>
      <c s="19" t="s">
        <v>37</v>
      </c>
      <c s="24" t="s">
        <v>494</v>
      </c>
      <c s="25" t="s">
        <v>270</v>
      </c>
      <c s="26">
        <v>35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494</v>
      </c>
    </row>
    <row r="27" spans="1:5" ht="76.5">
      <c r="A27" s="30" t="s">
        <v>41</v>
      </c>
      <c r="E27" s="32" t="s">
        <v>495</v>
      </c>
    </row>
    <row r="28" spans="1:5" ht="25.5">
      <c r="A28" t="s">
        <v>43</v>
      </c>
      <c r="E28" s="29" t="s">
        <v>496</v>
      </c>
    </row>
    <row r="29" spans="1:16" ht="12.75">
      <c r="A29" s="19" t="s">
        <v>35</v>
      </c>
      <c s="23" t="s">
        <v>13</v>
      </c>
      <c s="23" t="s">
        <v>497</v>
      </c>
      <c s="19" t="s">
        <v>37</v>
      </c>
      <c s="24" t="s">
        <v>498</v>
      </c>
      <c s="25" t="s">
        <v>270</v>
      </c>
      <c s="26">
        <v>31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498</v>
      </c>
    </row>
    <row r="31" spans="1:5" ht="25.5">
      <c r="A31" s="30" t="s">
        <v>41</v>
      </c>
      <c r="E31" s="31" t="s">
        <v>499</v>
      </c>
    </row>
    <row r="32" spans="1:5" ht="25.5">
      <c r="A32" t="s">
        <v>43</v>
      </c>
      <c r="E32" s="29" t="s">
        <v>333</v>
      </c>
    </row>
    <row r="33" spans="1:16" ht="12.75">
      <c r="A33" s="19" t="s">
        <v>35</v>
      </c>
      <c s="23" t="s">
        <v>63</v>
      </c>
      <c s="23" t="s">
        <v>500</v>
      </c>
      <c s="19" t="s">
        <v>37</v>
      </c>
      <c s="24" t="s">
        <v>501</v>
      </c>
      <c s="25" t="s">
        <v>270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502</v>
      </c>
    </row>
    <row r="35" spans="1:5" ht="12.75">
      <c r="A35" s="30" t="s">
        <v>41</v>
      </c>
      <c r="E35" s="31" t="s">
        <v>503</v>
      </c>
    </row>
    <row r="36" spans="1:5" ht="25.5">
      <c r="A36" t="s">
        <v>43</v>
      </c>
      <c r="E36" s="29" t="s">
        <v>496</v>
      </c>
    </row>
    <row r="37" spans="1:16" ht="12.75">
      <c r="A37" s="19" t="s">
        <v>35</v>
      </c>
      <c s="23" t="s">
        <v>69</v>
      </c>
      <c s="23" t="s">
        <v>504</v>
      </c>
      <c s="19" t="s">
        <v>37</v>
      </c>
      <c s="24" t="s">
        <v>505</v>
      </c>
      <c s="25" t="s">
        <v>270</v>
      </c>
      <c s="26">
        <v>5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505</v>
      </c>
    </row>
    <row r="39" spans="1:5" ht="12.75">
      <c r="A39" s="30" t="s">
        <v>41</v>
      </c>
      <c r="E39" s="31" t="s">
        <v>506</v>
      </c>
    </row>
    <row r="40" spans="1:5" ht="25.5">
      <c r="A40" t="s">
        <v>43</v>
      </c>
      <c r="E40" s="29" t="s">
        <v>496</v>
      </c>
    </row>
    <row r="41" spans="1:16" ht="12.75">
      <c r="A41" s="19" t="s">
        <v>35</v>
      </c>
      <c s="23" t="s">
        <v>30</v>
      </c>
      <c s="23" t="s">
        <v>507</v>
      </c>
      <c s="19" t="s">
        <v>37</v>
      </c>
      <c s="24" t="s">
        <v>508</v>
      </c>
      <c s="25" t="s">
        <v>270</v>
      </c>
      <c s="26">
        <v>5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508</v>
      </c>
    </row>
    <row r="43" spans="1:5" ht="25.5">
      <c r="A43" s="30" t="s">
        <v>41</v>
      </c>
      <c r="E43" s="31" t="s">
        <v>509</v>
      </c>
    </row>
    <row r="44" spans="1:5" ht="25.5">
      <c r="A44" t="s">
        <v>43</v>
      </c>
      <c r="E44" s="29" t="s">
        <v>333</v>
      </c>
    </row>
    <row r="45" spans="1:16" ht="25.5">
      <c r="A45" s="19" t="s">
        <v>35</v>
      </c>
      <c s="23" t="s">
        <v>32</v>
      </c>
      <c s="23" t="s">
        <v>510</v>
      </c>
      <c s="19" t="s">
        <v>37</v>
      </c>
      <c s="24" t="s">
        <v>511</v>
      </c>
      <c s="25" t="s">
        <v>270</v>
      </c>
      <c s="26">
        <v>39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511</v>
      </c>
    </row>
    <row r="47" spans="1:5" ht="102">
      <c r="A47" s="30" t="s">
        <v>41</v>
      </c>
      <c r="E47" s="31" t="s">
        <v>512</v>
      </c>
    </row>
    <row r="48" spans="1:5" ht="25.5">
      <c r="A48" t="s">
        <v>43</v>
      </c>
      <c r="E48" s="29" t="s">
        <v>513</v>
      </c>
    </row>
    <row r="49" spans="1:16" ht="12.75">
      <c r="A49" s="19" t="s">
        <v>35</v>
      </c>
      <c s="23" t="s">
        <v>80</v>
      </c>
      <c s="23" t="s">
        <v>514</v>
      </c>
      <c s="19" t="s">
        <v>37</v>
      </c>
      <c s="24" t="s">
        <v>515</v>
      </c>
      <c s="25" t="s">
        <v>270</v>
      </c>
      <c s="26">
        <v>32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515</v>
      </c>
    </row>
    <row r="51" spans="1:5" ht="76.5">
      <c r="A51" s="30" t="s">
        <v>41</v>
      </c>
      <c r="E51" s="31" t="s">
        <v>516</v>
      </c>
    </row>
    <row r="52" spans="1:5" ht="25.5">
      <c r="A52" t="s">
        <v>43</v>
      </c>
      <c r="E52" s="29" t="s">
        <v>333</v>
      </c>
    </row>
    <row r="53" spans="1:16" ht="25.5">
      <c r="A53" s="19" t="s">
        <v>35</v>
      </c>
      <c s="23" t="s">
        <v>85</v>
      </c>
      <c s="23" t="s">
        <v>517</v>
      </c>
      <c s="19" t="s">
        <v>37</v>
      </c>
      <c s="24" t="s">
        <v>518</v>
      </c>
      <c s="25" t="s">
        <v>149</v>
      </c>
      <c s="26">
        <v>593.817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518</v>
      </c>
    </row>
    <row r="55" spans="1:5" ht="102">
      <c r="A55" s="30" t="s">
        <v>41</v>
      </c>
      <c r="E55" s="31" t="s">
        <v>519</v>
      </c>
    </row>
    <row r="56" spans="1:5" ht="38.25">
      <c r="A56" t="s">
        <v>43</v>
      </c>
      <c r="E56" s="29" t="s">
        <v>520</v>
      </c>
    </row>
    <row r="57" spans="1:16" ht="25.5">
      <c r="A57" s="19" t="s">
        <v>35</v>
      </c>
      <c s="23" t="s">
        <v>90</v>
      </c>
      <c s="23" t="s">
        <v>521</v>
      </c>
      <c s="19" t="s">
        <v>37</v>
      </c>
      <c s="24" t="s">
        <v>522</v>
      </c>
      <c s="25" t="s">
        <v>149</v>
      </c>
      <c s="26">
        <v>593.817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522</v>
      </c>
    </row>
    <row r="59" spans="1:5" ht="114.75">
      <c r="A59" s="30" t="s">
        <v>41</v>
      </c>
      <c r="E59" s="32" t="s">
        <v>523</v>
      </c>
    </row>
    <row r="60" spans="1:5" ht="38.25">
      <c r="A60" t="s">
        <v>43</v>
      </c>
      <c r="E60" s="29" t="s">
        <v>520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0+O8+O25+O50+O59+O84+O105+O142+O147+O160+O165+O174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524</v>
      </c>
      <c s="37">
        <f>0+I8+I25+I50+I59+I84+I105+I142+I147+I160+I165+I174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524</v>
      </c>
      <c s="5"/>
      <c s="14" t="s">
        <v>525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326.9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76.5">
      <c r="A11" s="30" t="s">
        <v>41</v>
      </c>
      <c r="E11" s="31" t="s">
        <v>526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39</v>
      </c>
      <c s="26">
        <v>143.76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46</v>
      </c>
    </row>
    <row r="15" spans="1:5" ht="114.75">
      <c r="A15" s="30" t="s">
        <v>41</v>
      </c>
      <c r="E15" s="32" t="s">
        <v>527</v>
      </c>
    </row>
    <row r="16" spans="1:5" ht="140.25">
      <c r="A16" t="s">
        <v>43</v>
      </c>
      <c r="E16" s="29" t="s">
        <v>44</v>
      </c>
    </row>
    <row r="17" spans="1:16" ht="25.5">
      <c r="A17" s="19" t="s">
        <v>35</v>
      </c>
      <c s="23" t="s">
        <v>12</v>
      </c>
      <c s="23" t="s">
        <v>528</v>
      </c>
      <c s="19" t="s">
        <v>37</v>
      </c>
      <c s="24" t="s">
        <v>529</v>
      </c>
      <c s="25" t="s">
        <v>39</v>
      </c>
      <c s="26">
        <v>0.365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529</v>
      </c>
    </row>
    <row r="19" spans="1:5" ht="12.75">
      <c r="A19" s="30" t="s">
        <v>41</v>
      </c>
      <c r="E19" s="31" t="s">
        <v>530</v>
      </c>
    </row>
    <row r="20" spans="1:5" ht="140.25">
      <c r="A20" t="s">
        <v>43</v>
      </c>
      <c r="E20" s="29" t="s">
        <v>44</v>
      </c>
    </row>
    <row r="21" spans="1:16" ht="12.75">
      <c r="A21" s="19" t="s">
        <v>35</v>
      </c>
      <c s="23" t="s">
        <v>24</v>
      </c>
      <c s="23" t="s">
        <v>531</v>
      </c>
      <c s="19" t="s">
        <v>37</v>
      </c>
      <c s="24" t="s">
        <v>532</v>
      </c>
      <c s="25" t="s">
        <v>149</v>
      </c>
      <c s="26">
        <v>15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532</v>
      </c>
    </row>
    <row r="23" spans="1:5" ht="25.5">
      <c r="A23" s="30" t="s">
        <v>41</v>
      </c>
      <c r="E23" s="31" t="s">
        <v>533</v>
      </c>
    </row>
    <row r="24" spans="1:5" ht="12.75">
      <c r="A24" t="s">
        <v>43</v>
      </c>
      <c r="E24" s="29" t="s">
        <v>534</v>
      </c>
    </row>
    <row r="25" spans="1:18" ht="12.75" customHeight="1">
      <c r="A25" s="5" t="s">
        <v>33</v>
      </c>
      <c s="5"/>
      <c s="35" t="s">
        <v>20</v>
      </c>
      <c s="5"/>
      <c s="21" t="s">
        <v>48</v>
      </c>
      <c s="5"/>
      <c s="5"/>
      <c s="5"/>
      <c s="36">
        <f>0+Q25</f>
      </c>
      <c r="O25">
        <f>0+R25</f>
      </c>
      <c r="Q25">
        <f>0+I26+I30+I34+I38+I42+I46</f>
      </c>
      <c>
        <f>0+O26+O30+O34+O38+O42+O46</f>
      </c>
    </row>
    <row r="26" spans="1:16" ht="25.5">
      <c r="A26" s="19" t="s">
        <v>35</v>
      </c>
      <c s="23" t="s">
        <v>26</v>
      </c>
      <c s="23" t="s">
        <v>49</v>
      </c>
      <c s="19" t="s">
        <v>37</v>
      </c>
      <c s="24" t="s">
        <v>50</v>
      </c>
      <c s="25" t="s">
        <v>51</v>
      </c>
      <c s="26">
        <v>2.43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25.5">
      <c r="A27" s="28" t="s">
        <v>40</v>
      </c>
      <c r="E27" s="29" t="s">
        <v>50</v>
      </c>
    </row>
    <row r="28" spans="1:5" ht="25.5">
      <c r="A28" s="30" t="s">
        <v>41</v>
      </c>
      <c r="E28" s="31" t="s">
        <v>535</v>
      </c>
    </row>
    <row r="29" spans="1:5" ht="63.75">
      <c r="A29" t="s">
        <v>43</v>
      </c>
      <c r="E29" s="29" t="s">
        <v>53</v>
      </c>
    </row>
    <row r="30" spans="1:16" ht="12.75">
      <c r="A30" s="19" t="s">
        <v>35</v>
      </c>
      <c s="23" t="s">
        <v>13</v>
      </c>
      <c s="23" t="s">
        <v>60</v>
      </c>
      <c s="19" t="s">
        <v>37</v>
      </c>
      <c s="24" t="s">
        <v>61</v>
      </c>
      <c s="25" t="s">
        <v>51</v>
      </c>
      <c s="26">
        <v>19.5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61</v>
      </c>
    </row>
    <row r="32" spans="1:5" ht="51">
      <c r="A32" s="30" t="s">
        <v>41</v>
      </c>
      <c r="E32" s="32" t="s">
        <v>536</v>
      </c>
    </row>
    <row r="33" spans="1:5" ht="63.75">
      <c r="A33" t="s">
        <v>43</v>
      </c>
      <c r="E33" s="29" t="s">
        <v>53</v>
      </c>
    </row>
    <row r="34" spans="1:16" ht="12.75">
      <c r="A34" s="19" t="s">
        <v>35</v>
      </c>
      <c s="23" t="s">
        <v>63</v>
      </c>
      <c s="23" t="s">
        <v>537</v>
      </c>
      <c s="19" t="s">
        <v>37</v>
      </c>
      <c s="24" t="s">
        <v>538</v>
      </c>
      <c s="25" t="s">
        <v>51</v>
      </c>
      <c s="26">
        <v>78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538</v>
      </c>
    </row>
    <row r="36" spans="1:5" ht="12.75">
      <c r="A36" s="30" t="s">
        <v>41</v>
      </c>
      <c r="E36" s="31" t="s">
        <v>539</v>
      </c>
    </row>
    <row r="37" spans="1:5" ht="63.75">
      <c r="A37" t="s">
        <v>43</v>
      </c>
      <c r="E37" s="29" t="s">
        <v>89</v>
      </c>
    </row>
    <row r="38" spans="1:16" ht="12.75">
      <c r="A38" s="19" t="s">
        <v>35</v>
      </c>
      <c s="23" t="s">
        <v>69</v>
      </c>
      <c s="23" t="s">
        <v>103</v>
      </c>
      <c s="19" t="s">
        <v>37</v>
      </c>
      <c s="24" t="s">
        <v>104</v>
      </c>
      <c s="25" t="s">
        <v>51</v>
      </c>
      <c s="26">
        <v>83.02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104</v>
      </c>
    </row>
    <row r="40" spans="1:5" ht="25.5">
      <c r="A40" s="30" t="s">
        <v>41</v>
      </c>
      <c r="E40" s="32" t="s">
        <v>540</v>
      </c>
    </row>
    <row r="41" spans="1:5" ht="229.5">
      <c r="A41" t="s">
        <v>43</v>
      </c>
      <c r="E41" s="29" t="s">
        <v>106</v>
      </c>
    </row>
    <row r="42" spans="1:16" ht="12.75">
      <c r="A42" s="19" t="s">
        <v>35</v>
      </c>
      <c s="23" t="s">
        <v>30</v>
      </c>
      <c s="23" t="s">
        <v>112</v>
      </c>
      <c s="19" t="s">
        <v>37</v>
      </c>
      <c s="24" t="s">
        <v>113</v>
      </c>
      <c s="25" t="s">
        <v>51</v>
      </c>
      <c s="26">
        <v>83.02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113</v>
      </c>
    </row>
    <row r="44" spans="1:5" ht="25.5">
      <c r="A44" s="30" t="s">
        <v>41</v>
      </c>
      <c r="E44" s="32" t="s">
        <v>540</v>
      </c>
    </row>
    <row r="45" spans="1:5" ht="140.2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132</v>
      </c>
      <c s="19" t="s">
        <v>37</v>
      </c>
      <c s="24" t="s">
        <v>133</v>
      </c>
      <c s="25" t="s">
        <v>51</v>
      </c>
      <c s="26">
        <v>38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133</v>
      </c>
    </row>
    <row r="48" spans="1:5" ht="12.75">
      <c r="A48" s="30" t="s">
        <v>41</v>
      </c>
      <c r="E48" s="31" t="s">
        <v>541</v>
      </c>
    </row>
    <row r="49" spans="1:5" ht="178.5">
      <c r="A49" t="s">
        <v>43</v>
      </c>
      <c r="E49" s="29" t="s">
        <v>135</v>
      </c>
    </row>
    <row r="50" spans="1:18" ht="12.75" customHeight="1">
      <c r="A50" s="5" t="s">
        <v>33</v>
      </c>
      <c s="5"/>
      <c s="35" t="s">
        <v>14</v>
      </c>
      <c s="5"/>
      <c s="21" t="s">
        <v>162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80</v>
      </c>
      <c s="23" t="s">
        <v>542</v>
      </c>
      <c s="19" t="s">
        <v>37</v>
      </c>
      <c s="24" t="s">
        <v>543</v>
      </c>
      <c s="25" t="s">
        <v>51</v>
      </c>
      <c s="26">
        <v>37.374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543</v>
      </c>
    </row>
    <row r="53" spans="1:5" ht="12.75">
      <c r="A53" s="30" t="s">
        <v>41</v>
      </c>
      <c r="E53" s="31" t="s">
        <v>544</v>
      </c>
    </row>
    <row r="54" spans="1:5" ht="51">
      <c r="A54" t="s">
        <v>43</v>
      </c>
      <c r="E54" s="29" t="s">
        <v>545</v>
      </c>
    </row>
    <row r="55" spans="1:16" ht="25.5">
      <c r="A55" s="19" t="s">
        <v>35</v>
      </c>
      <c s="23" t="s">
        <v>85</v>
      </c>
      <c s="23" t="s">
        <v>546</v>
      </c>
      <c s="19" t="s">
        <v>37</v>
      </c>
      <c s="24" t="s">
        <v>547</v>
      </c>
      <c s="25" t="s">
        <v>66</v>
      </c>
      <c s="26">
        <v>5.4</v>
      </c>
      <c s="27">
        <v>0</v>
      </c>
      <c s="27">
        <f>ROUND(ROUND(H55,2)*ROUND(G55,3),2)</f>
      </c>
      <c r="O55">
        <f>(I55*21)/100</f>
      </c>
      <c t="s">
        <v>14</v>
      </c>
    </row>
    <row r="56" spans="1:5" ht="25.5">
      <c r="A56" s="28" t="s">
        <v>40</v>
      </c>
      <c r="E56" s="29" t="s">
        <v>547</v>
      </c>
    </row>
    <row r="57" spans="1:5" ht="12.75">
      <c r="A57" s="30" t="s">
        <v>41</v>
      </c>
      <c r="E57" s="31" t="s">
        <v>548</v>
      </c>
    </row>
    <row r="58" spans="1:5" ht="51">
      <c r="A58" t="s">
        <v>43</v>
      </c>
      <c r="E58" s="29" t="s">
        <v>549</v>
      </c>
    </row>
    <row r="59" spans="1:18" ht="12.75" customHeight="1">
      <c r="A59" s="5" t="s">
        <v>33</v>
      </c>
      <c s="5"/>
      <c s="35" t="s">
        <v>12</v>
      </c>
      <c s="5"/>
      <c s="21" t="s">
        <v>550</v>
      </c>
      <c s="5"/>
      <c s="5"/>
      <c s="5"/>
      <c s="36">
        <f>0+Q59</f>
      </c>
      <c r="O59">
        <f>0+R59</f>
      </c>
      <c r="Q59">
        <f>0+I60+I64+I68+I72+I76+I80</f>
      </c>
      <c>
        <f>0+O60+O64+O68+O72+O76+O80</f>
      </c>
    </row>
    <row r="60" spans="1:16" ht="12.75">
      <c r="A60" s="19" t="s">
        <v>35</v>
      </c>
      <c s="23" t="s">
        <v>90</v>
      </c>
      <c s="23" t="s">
        <v>551</v>
      </c>
      <c s="19" t="s">
        <v>37</v>
      </c>
      <c s="24" t="s">
        <v>552</v>
      </c>
      <c s="25" t="s">
        <v>553</v>
      </c>
      <c s="26">
        <v>189</v>
      </c>
      <c s="27">
        <v>0</v>
      </c>
      <c s="27">
        <f>ROUND(ROUND(H60,2)*ROUND(G60,3),2)</f>
      </c>
      <c r="O60">
        <f>(I60*21)/100</f>
      </c>
      <c t="s">
        <v>14</v>
      </c>
    </row>
    <row r="61" spans="1:5" ht="12.75">
      <c r="A61" s="28" t="s">
        <v>40</v>
      </c>
      <c r="E61" s="29" t="s">
        <v>552</v>
      </c>
    </row>
    <row r="62" spans="1:5" ht="12.75">
      <c r="A62" s="30" t="s">
        <v>41</v>
      </c>
      <c r="E62" s="31" t="s">
        <v>554</v>
      </c>
    </row>
    <row r="63" spans="1:5" ht="25.5">
      <c r="A63" t="s">
        <v>43</v>
      </c>
      <c r="E63" s="29" t="s">
        <v>555</v>
      </c>
    </row>
    <row r="64" spans="1:16" ht="12.75">
      <c r="A64" s="19" t="s">
        <v>35</v>
      </c>
      <c s="23" t="s">
        <v>94</v>
      </c>
      <c s="23" t="s">
        <v>556</v>
      </c>
      <c s="19" t="s">
        <v>37</v>
      </c>
      <c s="24" t="s">
        <v>557</v>
      </c>
      <c s="25" t="s">
        <v>51</v>
      </c>
      <c s="26">
        <v>9.378</v>
      </c>
      <c s="27">
        <v>0</v>
      </c>
      <c s="27">
        <f>ROUND(ROUND(H64,2)*ROUND(G64,3),2)</f>
      </c>
      <c r="O64">
        <f>(I64*21)/100</f>
      </c>
      <c t="s">
        <v>14</v>
      </c>
    </row>
    <row r="65" spans="1:5" ht="12.75">
      <c r="A65" s="28" t="s">
        <v>40</v>
      </c>
      <c r="E65" s="29" t="s">
        <v>557</v>
      </c>
    </row>
    <row r="66" spans="1:5" ht="12.75">
      <c r="A66" s="30" t="s">
        <v>41</v>
      </c>
      <c r="E66" s="31" t="s">
        <v>558</v>
      </c>
    </row>
    <row r="67" spans="1:5" ht="280.5">
      <c r="A67" t="s">
        <v>43</v>
      </c>
      <c r="E67" s="29" t="s">
        <v>559</v>
      </c>
    </row>
    <row r="68" spans="1:16" ht="12.75">
      <c r="A68" s="19" t="s">
        <v>35</v>
      </c>
      <c s="23" t="s">
        <v>98</v>
      </c>
      <c s="23" t="s">
        <v>560</v>
      </c>
      <c s="19" t="s">
        <v>37</v>
      </c>
      <c s="24" t="s">
        <v>561</v>
      </c>
      <c s="25" t="s">
        <v>39</v>
      </c>
      <c s="26">
        <v>1.5</v>
      </c>
      <c s="27">
        <v>0</v>
      </c>
      <c s="27">
        <f>ROUND(ROUND(H68,2)*ROUND(G68,3),2)</f>
      </c>
      <c r="O68">
        <f>(I68*21)/100</f>
      </c>
      <c t="s">
        <v>14</v>
      </c>
    </row>
    <row r="69" spans="1:5" ht="12.75">
      <c r="A69" s="28" t="s">
        <v>40</v>
      </c>
      <c r="E69" s="29" t="s">
        <v>561</v>
      </c>
    </row>
    <row r="70" spans="1:5" ht="25.5">
      <c r="A70" s="30" t="s">
        <v>41</v>
      </c>
      <c r="E70" s="31" t="s">
        <v>562</v>
      </c>
    </row>
    <row r="71" spans="1:5" ht="178.5">
      <c r="A71" t="s">
        <v>43</v>
      </c>
      <c r="E71" s="29" t="s">
        <v>563</v>
      </c>
    </row>
    <row r="72" spans="1:16" ht="25.5">
      <c r="A72" s="19" t="s">
        <v>35</v>
      </c>
      <c s="23" t="s">
        <v>102</v>
      </c>
      <c s="23" t="s">
        <v>564</v>
      </c>
      <c s="19" t="s">
        <v>37</v>
      </c>
      <c s="24" t="s">
        <v>565</v>
      </c>
      <c s="25" t="s">
        <v>51</v>
      </c>
      <c s="26">
        <v>10.8</v>
      </c>
      <c s="27">
        <v>0</v>
      </c>
      <c s="27">
        <f>ROUND(ROUND(H72,2)*ROUND(G72,3),2)</f>
      </c>
      <c r="O72">
        <f>(I72*21)/100</f>
      </c>
      <c t="s">
        <v>14</v>
      </c>
    </row>
    <row r="73" spans="1:5" ht="25.5">
      <c r="A73" s="28" t="s">
        <v>40</v>
      </c>
      <c r="E73" s="29" t="s">
        <v>565</v>
      </c>
    </row>
    <row r="74" spans="1:5" ht="12.75">
      <c r="A74" s="30" t="s">
        <v>41</v>
      </c>
      <c r="E74" s="31" t="s">
        <v>566</v>
      </c>
    </row>
    <row r="75" spans="1:5" ht="25.5">
      <c r="A75" t="s">
        <v>43</v>
      </c>
      <c r="E75" s="29" t="s">
        <v>567</v>
      </c>
    </row>
    <row r="76" spans="1:16" ht="12.75">
      <c r="A76" s="19" t="s">
        <v>35</v>
      </c>
      <c s="23" t="s">
        <v>107</v>
      </c>
      <c s="23" t="s">
        <v>568</v>
      </c>
      <c s="19" t="s">
        <v>37</v>
      </c>
      <c s="24" t="s">
        <v>569</v>
      </c>
      <c s="25" t="s">
        <v>51</v>
      </c>
      <c s="26">
        <v>10.655</v>
      </c>
      <c s="27">
        <v>0</v>
      </c>
      <c s="27">
        <f>ROUND(ROUND(H76,2)*ROUND(G76,3),2)</f>
      </c>
      <c r="O76">
        <f>(I76*21)/100</f>
      </c>
      <c t="s">
        <v>14</v>
      </c>
    </row>
    <row r="77" spans="1:5" ht="12.75">
      <c r="A77" s="28" t="s">
        <v>40</v>
      </c>
      <c r="E77" s="29" t="s">
        <v>569</v>
      </c>
    </row>
    <row r="78" spans="1:5" ht="25.5">
      <c r="A78" s="30" t="s">
        <v>41</v>
      </c>
      <c r="E78" s="31" t="s">
        <v>570</v>
      </c>
    </row>
    <row r="79" spans="1:5" ht="267.75">
      <c r="A79" t="s">
        <v>43</v>
      </c>
      <c r="E79" s="29" t="s">
        <v>178</v>
      </c>
    </row>
    <row r="80" spans="1:16" ht="12.75">
      <c r="A80" s="19" t="s">
        <v>35</v>
      </c>
      <c s="23" t="s">
        <v>111</v>
      </c>
      <c s="23" t="s">
        <v>571</v>
      </c>
      <c s="19" t="s">
        <v>37</v>
      </c>
      <c s="24" t="s">
        <v>572</v>
      </c>
      <c s="25" t="s">
        <v>39</v>
      </c>
      <c s="26">
        <v>1.492</v>
      </c>
      <c s="27">
        <v>0</v>
      </c>
      <c s="27">
        <f>ROUND(ROUND(H80,2)*ROUND(G80,3),2)</f>
      </c>
      <c r="O80">
        <f>(I80*21)/100</f>
      </c>
      <c t="s">
        <v>14</v>
      </c>
    </row>
    <row r="81" spans="1:5" ht="12.75">
      <c r="A81" s="28" t="s">
        <v>40</v>
      </c>
      <c r="E81" s="29" t="s">
        <v>572</v>
      </c>
    </row>
    <row r="82" spans="1:5" ht="25.5">
      <c r="A82" s="30" t="s">
        <v>41</v>
      </c>
      <c r="E82" s="31" t="s">
        <v>573</v>
      </c>
    </row>
    <row r="83" spans="1:5" ht="191.25">
      <c r="A83" t="s">
        <v>43</v>
      </c>
      <c r="E83" s="29" t="s">
        <v>574</v>
      </c>
    </row>
    <row r="84" spans="1:18" ht="12.75" customHeight="1">
      <c r="A84" s="5" t="s">
        <v>33</v>
      </c>
      <c s="5"/>
      <c s="35" t="s">
        <v>24</v>
      </c>
      <c s="5"/>
      <c s="21" t="s">
        <v>173</v>
      </c>
      <c s="5"/>
      <c s="5"/>
      <c s="5"/>
      <c s="36">
        <f>0+Q84</f>
      </c>
      <c r="O84">
        <f>0+R84</f>
      </c>
      <c r="Q84">
        <f>0+I85+I89+I93+I97+I101</f>
      </c>
      <c>
        <f>0+O85+O89+O93+O97+O101</f>
      </c>
    </row>
    <row r="85" spans="1:16" ht="12.75">
      <c r="A85" s="19" t="s">
        <v>35</v>
      </c>
      <c s="23" t="s">
        <v>116</v>
      </c>
      <c s="23" t="s">
        <v>575</v>
      </c>
      <c s="19" t="s">
        <v>37</v>
      </c>
      <c s="24" t="s">
        <v>576</v>
      </c>
      <c s="25" t="s">
        <v>51</v>
      </c>
      <c s="26">
        <v>41.454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576</v>
      </c>
    </row>
    <row r="87" spans="1:5" ht="12.75">
      <c r="A87" s="30" t="s">
        <v>41</v>
      </c>
      <c r="E87" s="31" t="s">
        <v>577</v>
      </c>
    </row>
    <row r="88" spans="1:5" ht="267.75">
      <c r="A88" t="s">
        <v>43</v>
      </c>
      <c r="E88" s="29" t="s">
        <v>178</v>
      </c>
    </row>
    <row r="89" spans="1:16" ht="12.75">
      <c r="A89" s="19" t="s">
        <v>35</v>
      </c>
      <c s="23" t="s">
        <v>121</v>
      </c>
      <c s="23" t="s">
        <v>578</v>
      </c>
      <c s="19" t="s">
        <v>37</v>
      </c>
      <c s="24" t="s">
        <v>579</v>
      </c>
      <c s="25" t="s">
        <v>39</v>
      </c>
      <c s="26">
        <v>6.633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579</v>
      </c>
    </row>
    <row r="91" spans="1:5" ht="25.5">
      <c r="A91" s="30" t="s">
        <v>41</v>
      </c>
      <c r="E91" s="31" t="s">
        <v>580</v>
      </c>
    </row>
    <row r="92" spans="1:5" ht="191.25">
      <c r="A92" t="s">
        <v>43</v>
      </c>
      <c r="E92" s="29" t="s">
        <v>581</v>
      </c>
    </row>
    <row r="93" spans="1:16" ht="12.75">
      <c r="A93" s="19" t="s">
        <v>35</v>
      </c>
      <c s="23" t="s">
        <v>126</v>
      </c>
      <c s="23" t="s">
        <v>582</v>
      </c>
      <c s="19" t="s">
        <v>37</v>
      </c>
      <c s="24" t="s">
        <v>583</v>
      </c>
      <c s="25" t="s">
        <v>51</v>
      </c>
      <c s="26">
        <v>5.58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583</v>
      </c>
    </row>
    <row r="95" spans="1:5" ht="12.75">
      <c r="A95" s="30" t="s">
        <v>41</v>
      </c>
      <c r="E95" s="31" t="s">
        <v>584</v>
      </c>
    </row>
    <row r="96" spans="1:5" ht="267.75">
      <c r="A96" t="s">
        <v>43</v>
      </c>
      <c r="E96" s="29" t="s">
        <v>178</v>
      </c>
    </row>
    <row r="97" spans="1:16" ht="12.75">
      <c r="A97" s="19" t="s">
        <v>35</v>
      </c>
      <c s="23" t="s">
        <v>131</v>
      </c>
      <c s="23" t="s">
        <v>585</v>
      </c>
      <c s="19" t="s">
        <v>37</v>
      </c>
      <c s="24" t="s">
        <v>586</v>
      </c>
      <c s="25" t="s">
        <v>51</v>
      </c>
      <c s="26">
        <v>1.36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586</v>
      </c>
    </row>
    <row r="99" spans="1:5" ht="25.5">
      <c r="A99" s="30" t="s">
        <v>41</v>
      </c>
      <c r="E99" s="31" t="s">
        <v>587</v>
      </c>
    </row>
    <row r="100" spans="1:5" ht="267.75">
      <c r="A100" t="s">
        <v>43</v>
      </c>
      <c r="E100" s="29" t="s">
        <v>178</v>
      </c>
    </row>
    <row r="101" spans="1:16" ht="12.75">
      <c r="A101" s="19" t="s">
        <v>35</v>
      </c>
      <c s="23" t="s">
        <v>136</v>
      </c>
      <c s="23" t="s">
        <v>588</v>
      </c>
      <c s="19" t="s">
        <v>37</v>
      </c>
      <c s="24" t="s">
        <v>589</v>
      </c>
      <c s="25" t="s">
        <v>51</v>
      </c>
      <c s="26">
        <v>1.2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589</v>
      </c>
    </row>
    <row r="103" spans="1:5" ht="12.75">
      <c r="A103" s="30" t="s">
        <v>41</v>
      </c>
      <c r="E103" s="31" t="s">
        <v>590</v>
      </c>
    </row>
    <row r="104" spans="1:5" ht="89.25">
      <c r="A104" t="s">
        <v>43</v>
      </c>
      <c r="E104" s="29" t="s">
        <v>591</v>
      </c>
    </row>
    <row r="105" spans="1:18" ht="12.75" customHeight="1">
      <c r="A105" s="5" t="s">
        <v>33</v>
      </c>
      <c s="5"/>
      <c s="35" t="s">
        <v>26</v>
      </c>
      <c s="5"/>
      <c s="21" t="s">
        <v>184</v>
      </c>
      <c s="5"/>
      <c s="5"/>
      <c s="5"/>
      <c s="36">
        <f>0+Q105</f>
      </c>
      <c r="O105">
        <f>0+R105</f>
      </c>
      <c r="Q105">
        <f>0+I106+I110+I114+I118+I122+I126+I130+I134+I138</f>
      </c>
      <c>
        <f>0+O106+O110+O114+O118+O122+O126+O130+O134+O138</f>
      </c>
    </row>
    <row r="106" spans="1:16" ht="12.75">
      <c r="A106" s="19" t="s">
        <v>35</v>
      </c>
      <c s="23" t="s">
        <v>141</v>
      </c>
      <c s="23" t="s">
        <v>186</v>
      </c>
      <c s="19" t="s">
        <v>37</v>
      </c>
      <c s="24" t="s">
        <v>187</v>
      </c>
      <c s="25" t="s">
        <v>51</v>
      </c>
      <c s="26">
        <v>25.2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187</v>
      </c>
    </row>
    <row r="108" spans="1:5" ht="25.5">
      <c r="A108" s="30" t="s">
        <v>41</v>
      </c>
      <c r="E108" s="31" t="s">
        <v>592</v>
      </c>
    </row>
    <row r="109" spans="1:5" ht="38.25">
      <c r="A109" t="s">
        <v>43</v>
      </c>
      <c r="E109" s="29" t="s">
        <v>189</v>
      </c>
    </row>
    <row r="110" spans="1:16" ht="12.75">
      <c r="A110" s="19" t="s">
        <v>35</v>
      </c>
      <c s="23" t="s">
        <v>146</v>
      </c>
      <c s="23" t="s">
        <v>593</v>
      </c>
      <c s="19" t="s">
        <v>37</v>
      </c>
      <c s="24" t="s">
        <v>594</v>
      </c>
      <c s="25" t="s">
        <v>51</v>
      </c>
      <c s="26">
        <v>18.6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594</v>
      </c>
    </row>
    <row r="112" spans="1:5" ht="25.5">
      <c r="A112" s="30" t="s">
        <v>41</v>
      </c>
      <c r="E112" s="31" t="s">
        <v>595</v>
      </c>
    </row>
    <row r="113" spans="1:5" ht="38.25">
      <c r="A113" t="s">
        <v>43</v>
      </c>
      <c r="E113" s="29" t="s">
        <v>189</v>
      </c>
    </row>
    <row r="114" spans="1:16" ht="12.75">
      <c r="A114" s="19" t="s">
        <v>35</v>
      </c>
      <c s="23" t="s">
        <v>152</v>
      </c>
      <c s="23" t="s">
        <v>596</v>
      </c>
      <c s="19" t="s">
        <v>37</v>
      </c>
      <c s="24" t="s">
        <v>597</v>
      </c>
      <c s="25" t="s">
        <v>51</v>
      </c>
      <c s="26">
        <v>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597</v>
      </c>
    </row>
    <row r="116" spans="1:5" ht="12.75">
      <c r="A116" s="30" t="s">
        <v>41</v>
      </c>
      <c r="E116" s="31" t="s">
        <v>598</v>
      </c>
    </row>
    <row r="117" spans="1:5" ht="25.5">
      <c r="A117" t="s">
        <v>43</v>
      </c>
      <c r="E117" s="29" t="s">
        <v>207</v>
      </c>
    </row>
    <row r="118" spans="1:16" ht="12.75">
      <c r="A118" s="19" t="s">
        <v>35</v>
      </c>
      <c s="23" t="s">
        <v>157</v>
      </c>
      <c s="23" t="s">
        <v>209</v>
      </c>
      <c s="19" t="s">
        <v>37</v>
      </c>
      <c s="24" t="s">
        <v>210</v>
      </c>
      <c s="25" t="s">
        <v>149</v>
      </c>
      <c s="26">
        <v>84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210</v>
      </c>
    </row>
    <row r="120" spans="1:5" ht="12.75">
      <c r="A120" s="30" t="s">
        <v>41</v>
      </c>
      <c r="E120" s="31" t="s">
        <v>599</v>
      </c>
    </row>
    <row r="121" spans="1:5" ht="38.25">
      <c r="A121" t="s">
        <v>43</v>
      </c>
      <c r="E121" s="29" t="s">
        <v>212</v>
      </c>
    </row>
    <row r="122" spans="1:16" ht="12.75">
      <c r="A122" s="19" t="s">
        <v>35</v>
      </c>
      <c s="23" t="s">
        <v>163</v>
      </c>
      <c s="23" t="s">
        <v>214</v>
      </c>
      <c s="19" t="s">
        <v>37</v>
      </c>
      <c s="24" t="s">
        <v>215</v>
      </c>
      <c s="25" t="s">
        <v>149</v>
      </c>
      <c s="26">
        <v>312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215</v>
      </c>
    </row>
    <row r="124" spans="1:5" ht="38.25">
      <c r="A124" s="30" t="s">
        <v>41</v>
      </c>
      <c r="E124" s="31" t="s">
        <v>600</v>
      </c>
    </row>
    <row r="125" spans="1:5" ht="38.25">
      <c r="A125" t="s">
        <v>43</v>
      </c>
      <c r="E125" s="29" t="s">
        <v>212</v>
      </c>
    </row>
    <row r="126" spans="1:16" ht="12.75">
      <c r="A126" s="19" t="s">
        <v>35</v>
      </c>
      <c s="23" t="s">
        <v>168</v>
      </c>
      <c s="23" t="s">
        <v>601</v>
      </c>
      <c s="19" t="s">
        <v>37</v>
      </c>
      <c s="24" t="s">
        <v>602</v>
      </c>
      <c s="25" t="s">
        <v>51</v>
      </c>
      <c s="26">
        <v>6.24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602</v>
      </c>
    </row>
    <row r="128" spans="1:5" ht="38.25">
      <c r="A128" s="30" t="s">
        <v>41</v>
      </c>
      <c r="E128" s="31" t="s">
        <v>603</v>
      </c>
    </row>
    <row r="129" spans="1:5" ht="89.25">
      <c r="A129" t="s">
        <v>43</v>
      </c>
      <c r="E129" s="29" t="s">
        <v>231</v>
      </c>
    </row>
    <row r="130" spans="1:16" ht="12.75">
      <c r="A130" s="19" t="s">
        <v>35</v>
      </c>
      <c s="23" t="s">
        <v>174</v>
      </c>
      <c s="23" t="s">
        <v>237</v>
      </c>
      <c s="19" t="s">
        <v>37</v>
      </c>
      <c s="24" t="s">
        <v>238</v>
      </c>
      <c s="25" t="s">
        <v>51</v>
      </c>
      <c s="26">
        <v>9.48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238</v>
      </c>
    </row>
    <row r="132" spans="1:5" ht="38.25">
      <c r="A132" s="30" t="s">
        <v>41</v>
      </c>
      <c r="E132" s="31" t="s">
        <v>604</v>
      </c>
    </row>
    <row r="133" spans="1:5" ht="89.25">
      <c r="A133" t="s">
        <v>43</v>
      </c>
      <c r="E133" s="29" t="s">
        <v>231</v>
      </c>
    </row>
    <row r="134" spans="1:16" ht="12.75">
      <c r="A134" s="19" t="s">
        <v>35</v>
      </c>
      <c s="23" t="s">
        <v>179</v>
      </c>
      <c s="23" t="s">
        <v>605</v>
      </c>
      <c s="19" t="s">
        <v>37</v>
      </c>
      <c s="24" t="s">
        <v>606</v>
      </c>
      <c s="25" t="s">
        <v>51</v>
      </c>
      <c s="26">
        <v>4.2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606</v>
      </c>
    </row>
    <row r="136" spans="1:5" ht="12.75">
      <c r="A136" s="30" t="s">
        <v>41</v>
      </c>
      <c r="E136" s="31" t="s">
        <v>607</v>
      </c>
    </row>
    <row r="137" spans="1:5" ht="89.25">
      <c r="A137" t="s">
        <v>43</v>
      </c>
      <c r="E137" s="29" t="s">
        <v>231</v>
      </c>
    </row>
    <row r="138" spans="1:16" ht="12.75">
      <c r="A138" s="19" t="s">
        <v>35</v>
      </c>
      <c s="23" t="s">
        <v>185</v>
      </c>
      <c s="23" t="s">
        <v>608</v>
      </c>
      <c s="19" t="s">
        <v>37</v>
      </c>
      <c s="24" t="s">
        <v>609</v>
      </c>
      <c s="25" t="s">
        <v>51</v>
      </c>
      <c s="26">
        <v>3.6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609</v>
      </c>
    </row>
    <row r="140" spans="1:5" ht="12.75">
      <c r="A140" s="30" t="s">
        <v>41</v>
      </c>
      <c r="E140" s="31" t="s">
        <v>610</v>
      </c>
    </row>
    <row r="141" spans="1:5" ht="89.25">
      <c r="A141" t="s">
        <v>43</v>
      </c>
      <c r="E141" s="29" t="s">
        <v>231</v>
      </c>
    </row>
    <row r="142" spans="1:18" ht="12.75" customHeight="1">
      <c r="A142" s="5" t="s">
        <v>33</v>
      </c>
      <c s="5"/>
      <c s="35" t="s">
        <v>13</v>
      </c>
      <c s="5"/>
      <c s="21" t="s">
        <v>611</v>
      </c>
      <c s="5"/>
      <c s="5"/>
      <c s="5"/>
      <c s="36">
        <f>0+Q142</f>
      </c>
      <c r="O142">
        <f>0+R142</f>
      </c>
      <c r="Q142">
        <f>0+I143</f>
      </c>
      <c>
        <f>0+O143</f>
      </c>
    </row>
    <row r="143" spans="1:16" ht="12.75">
      <c r="A143" s="19" t="s">
        <v>35</v>
      </c>
      <c s="23" t="s">
        <v>190</v>
      </c>
      <c s="23" t="s">
        <v>612</v>
      </c>
      <c s="19" t="s">
        <v>37</v>
      </c>
      <c s="24" t="s">
        <v>613</v>
      </c>
      <c s="25" t="s">
        <v>149</v>
      </c>
      <c s="26">
        <v>22.08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613</v>
      </c>
    </row>
    <row r="145" spans="1:5" ht="12.75">
      <c r="A145" s="30" t="s">
        <v>41</v>
      </c>
      <c r="E145" s="31" t="s">
        <v>614</v>
      </c>
    </row>
    <row r="146" spans="1:5" ht="51">
      <c r="A146" t="s">
        <v>43</v>
      </c>
      <c r="E146" s="29" t="s">
        <v>615</v>
      </c>
    </row>
    <row r="147" spans="1:18" ht="12.75" customHeight="1">
      <c r="A147" s="5" t="s">
        <v>33</v>
      </c>
      <c s="5"/>
      <c s="35" t="s">
        <v>616</v>
      </c>
      <c s="5"/>
      <c s="21" t="s">
        <v>617</v>
      </c>
      <c s="5"/>
      <c s="5"/>
      <c s="5"/>
      <c s="36">
        <f>0+Q147</f>
      </c>
      <c r="O147">
        <f>0+R147</f>
      </c>
      <c r="Q147">
        <f>0+I148+I152+I156</f>
      </c>
      <c>
        <f>0+O148+O152+O156</f>
      </c>
    </row>
    <row r="148" spans="1:16" ht="12.75">
      <c r="A148" s="19" t="s">
        <v>35</v>
      </c>
      <c s="23" t="s">
        <v>194</v>
      </c>
      <c s="23" t="s">
        <v>618</v>
      </c>
      <c s="19" t="s">
        <v>37</v>
      </c>
      <c s="24" t="s">
        <v>619</v>
      </c>
      <c s="25" t="s">
        <v>149</v>
      </c>
      <c s="26">
        <v>62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12.75">
      <c r="A149" s="28" t="s">
        <v>40</v>
      </c>
      <c r="E149" s="29" t="s">
        <v>619</v>
      </c>
    </row>
    <row r="150" spans="1:5" ht="25.5">
      <c r="A150" s="30" t="s">
        <v>41</v>
      </c>
      <c r="E150" s="31" t="s">
        <v>620</v>
      </c>
    </row>
    <row r="151" spans="1:5" ht="140.25">
      <c r="A151" t="s">
        <v>43</v>
      </c>
      <c r="E151" s="29" t="s">
        <v>621</v>
      </c>
    </row>
    <row r="152" spans="1:16" ht="25.5">
      <c r="A152" s="19" t="s">
        <v>35</v>
      </c>
      <c s="23" t="s">
        <v>198</v>
      </c>
      <c s="23" t="s">
        <v>622</v>
      </c>
      <c s="19" t="s">
        <v>37</v>
      </c>
      <c s="24" t="s">
        <v>623</v>
      </c>
      <c s="25" t="s">
        <v>149</v>
      </c>
      <c s="26">
        <v>121.38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623</v>
      </c>
    </row>
    <row r="154" spans="1:5" ht="12.75">
      <c r="A154" s="30" t="s">
        <v>41</v>
      </c>
      <c r="E154" s="31" t="s">
        <v>624</v>
      </c>
    </row>
    <row r="155" spans="1:5" ht="165.75">
      <c r="A155" t="s">
        <v>43</v>
      </c>
      <c r="E155" s="29" t="s">
        <v>625</v>
      </c>
    </row>
    <row r="156" spans="1:16" ht="12.75">
      <c r="A156" s="19" t="s">
        <v>35</v>
      </c>
      <c s="23" t="s">
        <v>203</v>
      </c>
      <c s="23" t="s">
        <v>626</v>
      </c>
      <c s="19" t="s">
        <v>37</v>
      </c>
      <c s="24" t="s">
        <v>627</v>
      </c>
      <c s="25" t="s">
        <v>149</v>
      </c>
      <c s="26">
        <v>124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627</v>
      </c>
    </row>
    <row r="158" spans="1:5" ht="25.5">
      <c r="A158" s="30" t="s">
        <v>41</v>
      </c>
      <c r="E158" s="31" t="s">
        <v>628</v>
      </c>
    </row>
    <row r="159" spans="1:5" ht="25.5">
      <c r="A159" t="s">
        <v>43</v>
      </c>
      <c r="E159" s="29" t="s">
        <v>629</v>
      </c>
    </row>
    <row r="160" spans="1:18" ht="12.75" customHeight="1">
      <c r="A160" s="5" t="s">
        <v>33</v>
      </c>
      <c s="5"/>
      <c s="35" t="s">
        <v>630</v>
      </c>
      <c s="5"/>
      <c s="21" t="s">
        <v>631</v>
      </c>
      <c s="5"/>
      <c s="5"/>
      <c s="5"/>
      <c s="36">
        <f>0+Q160</f>
      </c>
      <c r="O160">
        <f>0+R160</f>
      </c>
      <c r="Q160">
        <f>0+I161</f>
      </c>
      <c>
        <f>0+O161</f>
      </c>
    </row>
    <row r="161" spans="1:16" ht="12.75">
      <c r="A161" s="19" t="s">
        <v>35</v>
      </c>
      <c s="23" t="s">
        <v>208</v>
      </c>
      <c s="23" t="s">
        <v>632</v>
      </c>
      <c s="19" t="s">
        <v>37</v>
      </c>
      <c s="24" t="s">
        <v>633</v>
      </c>
      <c s="25" t="s">
        <v>149</v>
      </c>
      <c s="26">
        <v>52.29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633</v>
      </c>
    </row>
    <row r="163" spans="1:5" ht="12.75">
      <c r="A163" s="30" t="s">
        <v>41</v>
      </c>
      <c r="E163" s="31" t="s">
        <v>634</v>
      </c>
    </row>
    <row r="164" spans="1:5" ht="51">
      <c r="A164" t="s">
        <v>43</v>
      </c>
      <c r="E164" s="29" t="s">
        <v>635</v>
      </c>
    </row>
    <row r="165" spans="1:18" ht="12.75" customHeight="1">
      <c r="A165" s="5" t="s">
        <v>33</v>
      </c>
      <c s="5"/>
      <c s="35" t="s">
        <v>69</v>
      </c>
      <c s="5"/>
      <c s="21" t="s">
        <v>257</v>
      </c>
      <c s="5"/>
      <c s="5"/>
      <c s="5"/>
      <c s="36">
        <f>0+Q165</f>
      </c>
      <c r="O165">
        <f>0+R165</f>
      </c>
      <c r="Q165">
        <f>0+I166+I170</f>
      </c>
      <c>
        <f>0+O166+O170</f>
      </c>
    </row>
    <row r="166" spans="1:16" ht="12.75">
      <c r="A166" s="19" t="s">
        <v>35</v>
      </c>
      <c s="23" t="s">
        <v>213</v>
      </c>
      <c s="23" t="s">
        <v>636</v>
      </c>
      <c s="19" t="s">
        <v>37</v>
      </c>
      <c s="24" t="s">
        <v>637</v>
      </c>
      <c s="25" t="s">
        <v>66</v>
      </c>
      <c s="26">
        <v>18.8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637</v>
      </c>
    </row>
    <row r="168" spans="1:5" ht="12.75">
      <c r="A168" s="30" t="s">
        <v>41</v>
      </c>
      <c r="E168" s="31" t="s">
        <v>638</v>
      </c>
    </row>
    <row r="169" spans="1:5" ht="178.5">
      <c r="A169" t="s">
        <v>43</v>
      </c>
      <c r="E169" s="29" t="s">
        <v>639</v>
      </c>
    </row>
    <row r="170" spans="1:16" ht="12.75">
      <c r="A170" s="19" t="s">
        <v>35</v>
      </c>
      <c s="23" t="s">
        <v>217</v>
      </c>
      <c s="23" t="s">
        <v>640</v>
      </c>
      <c s="19" t="s">
        <v>37</v>
      </c>
      <c s="24" t="s">
        <v>641</v>
      </c>
      <c s="25" t="s">
        <v>66</v>
      </c>
      <c s="26">
        <v>42.6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641</v>
      </c>
    </row>
    <row r="172" spans="1:5" ht="12.75">
      <c r="A172" s="30" t="s">
        <v>41</v>
      </c>
      <c r="E172" s="31" t="s">
        <v>642</v>
      </c>
    </row>
    <row r="173" spans="1:5" ht="165.75">
      <c r="A173" t="s">
        <v>43</v>
      </c>
      <c r="E173" s="29" t="s">
        <v>643</v>
      </c>
    </row>
    <row r="174" spans="1:18" ht="12.75" customHeight="1">
      <c r="A174" s="5" t="s">
        <v>33</v>
      </c>
      <c s="5"/>
      <c s="35" t="s">
        <v>30</v>
      </c>
      <c s="5"/>
      <c s="21" t="s">
        <v>308</v>
      </c>
      <c s="5"/>
      <c s="5"/>
      <c s="5"/>
      <c s="36">
        <f>0+Q174</f>
      </c>
      <c r="O174">
        <f>0+R174</f>
      </c>
      <c r="Q174">
        <f>0+I175+I179+I183+I187+I191+I195+I199+I203+I207</f>
      </c>
      <c>
        <f>0+O175+O179+O183+O187+O191+O195+O199+O203+O207</f>
      </c>
    </row>
    <row r="175" spans="1:16" ht="12.75">
      <c r="A175" s="19" t="s">
        <v>35</v>
      </c>
      <c s="23" t="s">
        <v>222</v>
      </c>
      <c s="23" t="s">
        <v>644</v>
      </c>
      <c s="19" t="s">
        <v>37</v>
      </c>
      <c s="24" t="s">
        <v>645</v>
      </c>
      <c s="25" t="s">
        <v>66</v>
      </c>
      <c s="26">
        <v>12.2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645</v>
      </c>
    </row>
    <row r="177" spans="1:5" ht="25.5">
      <c r="A177" s="30" t="s">
        <v>41</v>
      </c>
      <c r="E177" s="31" t="s">
        <v>646</v>
      </c>
    </row>
    <row r="178" spans="1:5" ht="51">
      <c r="A178" t="s">
        <v>43</v>
      </c>
      <c r="E178" s="29" t="s">
        <v>647</v>
      </c>
    </row>
    <row r="179" spans="1:16" ht="12.75">
      <c r="A179" s="19" t="s">
        <v>35</v>
      </c>
      <c s="23" t="s">
        <v>227</v>
      </c>
      <c s="23" t="s">
        <v>648</v>
      </c>
      <c s="19" t="s">
        <v>37</v>
      </c>
      <c s="24" t="s">
        <v>649</v>
      </c>
      <c s="25" t="s">
        <v>66</v>
      </c>
      <c s="26">
        <v>27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40</v>
      </c>
      <c r="E180" s="29" t="s">
        <v>649</v>
      </c>
    </row>
    <row r="181" spans="1:5" ht="25.5">
      <c r="A181" s="30" t="s">
        <v>41</v>
      </c>
      <c r="E181" s="31" t="s">
        <v>650</v>
      </c>
    </row>
    <row r="182" spans="1:5" ht="89.25">
      <c r="A182" t="s">
        <v>43</v>
      </c>
      <c r="E182" s="29" t="s">
        <v>651</v>
      </c>
    </row>
    <row r="183" spans="1:16" ht="12.75">
      <c r="A183" s="19" t="s">
        <v>35</v>
      </c>
      <c s="23" t="s">
        <v>232</v>
      </c>
      <c s="23" t="s">
        <v>652</v>
      </c>
      <c s="19" t="s">
        <v>37</v>
      </c>
      <c s="24" t="s">
        <v>653</v>
      </c>
      <c s="25" t="s">
        <v>66</v>
      </c>
      <c s="26">
        <v>17.4</v>
      </c>
      <c s="27">
        <v>0</v>
      </c>
      <c s="27">
        <f>ROUND(ROUND(H183,2)*ROUND(G183,3),2)</f>
      </c>
      <c r="O183">
        <f>(I183*21)/100</f>
      </c>
      <c t="s">
        <v>14</v>
      </c>
    </row>
    <row r="184" spans="1:5" ht="12.75">
      <c r="A184" s="28" t="s">
        <v>40</v>
      </c>
      <c r="E184" s="29" t="s">
        <v>653</v>
      </c>
    </row>
    <row r="185" spans="1:5" ht="12.75">
      <c r="A185" s="30" t="s">
        <v>41</v>
      </c>
      <c r="E185" s="31" t="s">
        <v>654</v>
      </c>
    </row>
    <row r="186" spans="1:5" ht="38.25">
      <c r="A186" t="s">
        <v>43</v>
      </c>
      <c r="E186" s="29" t="s">
        <v>341</v>
      </c>
    </row>
    <row r="187" spans="1:16" ht="12.75">
      <c r="A187" s="19" t="s">
        <v>35</v>
      </c>
      <c s="23" t="s">
        <v>236</v>
      </c>
      <c s="23" t="s">
        <v>338</v>
      </c>
      <c s="19" t="s">
        <v>37</v>
      </c>
      <c s="24" t="s">
        <v>339</v>
      </c>
      <c s="25" t="s">
        <v>66</v>
      </c>
      <c s="26">
        <v>5</v>
      </c>
      <c s="27">
        <v>0</v>
      </c>
      <c s="27">
        <f>ROUND(ROUND(H187,2)*ROUND(G187,3),2)</f>
      </c>
      <c r="O187">
        <f>(I187*21)/100</f>
      </c>
      <c t="s">
        <v>14</v>
      </c>
    </row>
    <row r="188" spans="1:5" ht="12.75">
      <c r="A188" s="28" t="s">
        <v>40</v>
      </c>
      <c r="E188" s="29" t="s">
        <v>339</v>
      </c>
    </row>
    <row r="189" spans="1:5" ht="12.75">
      <c r="A189" s="30" t="s">
        <v>41</v>
      </c>
      <c r="E189" s="31" t="s">
        <v>655</v>
      </c>
    </row>
    <row r="190" spans="1:5" ht="38.25">
      <c r="A190" t="s">
        <v>43</v>
      </c>
      <c r="E190" s="29" t="s">
        <v>341</v>
      </c>
    </row>
    <row r="191" spans="1:16" ht="25.5">
      <c r="A191" s="19" t="s">
        <v>35</v>
      </c>
      <c s="23" t="s">
        <v>240</v>
      </c>
      <c s="23" t="s">
        <v>656</v>
      </c>
      <c s="19" t="s">
        <v>37</v>
      </c>
      <c s="24" t="s">
        <v>657</v>
      </c>
      <c s="25" t="s">
        <v>149</v>
      </c>
      <c s="26">
        <v>3</v>
      </c>
      <c s="27">
        <v>0</v>
      </c>
      <c s="27">
        <f>ROUND(ROUND(H191,2)*ROUND(G191,3),2)</f>
      </c>
      <c r="O191">
        <f>(I191*21)/100</f>
      </c>
      <c t="s">
        <v>14</v>
      </c>
    </row>
    <row r="192" spans="1:5" ht="25.5">
      <c r="A192" s="28" t="s">
        <v>40</v>
      </c>
      <c r="E192" s="29" t="s">
        <v>657</v>
      </c>
    </row>
    <row r="193" spans="1:5" ht="12.75">
      <c r="A193" s="30" t="s">
        <v>41</v>
      </c>
      <c r="E193" s="31" t="s">
        <v>658</v>
      </c>
    </row>
    <row r="194" spans="1:5" ht="63.75">
      <c r="A194" t="s">
        <v>43</v>
      </c>
      <c r="E194" s="29" t="s">
        <v>659</v>
      </c>
    </row>
    <row r="195" spans="1:16" ht="12.75">
      <c r="A195" s="19" t="s">
        <v>35</v>
      </c>
      <c s="23" t="s">
        <v>244</v>
      </c>
      <c s="23" t="s">
        <v>660</v>
      </c>
      <c s="19" t="s">
        <v>37</v>
      </c>
      <c s="24" t="s">
        <v>661</v>
      </c>
      <c s="25" t="s">
        <v>149</v>
      </c>
      <c s="26">
        <v>3</v>
      </c>
      <c s="27">
        <v>0</v>
      </c>
      <c s="27">
        <f>ROUND(ROUND(H195,2)*ROUND(G195,3),2)</f>
      </c>
      <c r="O195">
        <f>(I195*21)/100</f>
      </c>
      <c t="s">
        <v>14</v>
      </c>
    </row>
    <row r="196" spans="1:5" ht="12.75">
      <c r="A196" s="28" t="s">
        <v>40</v>
      </c>
      <c r="E196" s="29" t="s">
        <v>661</v>
      </c>
    </row>
    <row r="197" spans="1:5" ht="12.75">
      <c r="A197" s="30" t="s">
        <v>41</v>
      </c>
      <c r="E197" s="31" t="s">
        <v>662</v>
      </c>
    </row>
    <row r="198" spans="1:5" ht="63.75">
      <c r="A198" t="s">
        <v>43</v>
      </c>
      <c r="E198" s="29" t="s">
        <v>659</v>
      </c>
    </row>
    <row r="199" spans="1:16" ht="12.75">
      <c r="A199" s="19" t="s">
        <v>35</v>
      </c>
      <c s="23" t="s">
        <v>248</v>
      </c>
      <c s="23" t="s">
        <v>663</v>
      </c>
      <c s="19" t="s">
        <v>37</v>
      </c>
      <c s="24" t="s">
        <v>664</v>
      </c>
      <c s="25" t="s">
        <v>270</v>
      </c>
      <c s="26">
        <v>1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12.75">
      <c r="A200" s="28" t="s">
        <v>40</v>
      </c>
      <c r="E200" s="29" t="s">
        <v>664</v>
      </c>
    </row>
    <row r="201" spans="1:5" ht="12.75">
      <c r="A201" s="30" t="s">
        <v>41</v>
      </c>
      <c r="E201" s="31" t="s">
        <v>665</v>
      </c>
    </row>
    <row r="202" spans="1:5" ht="204">
      <c r="A202" t="s">
        <v>43</v>
      </c>
      <c r="E202" s="29" t="s">
        <v>666</v>
      </c>
    </row>
    <row r="203" spans="1:16" ht="12.75">
      <c r="A203" s="19" t="s">
        <v>35</v>
      </c>
      <c s="23" t="s">
        <v>253</v>
      </c>
      <c s="23" t="s">
        <v>667</v>
      </c>
      <c s="19" t="s">
        <v>37</v>
      </c>
      <c s="24" t="s">
        <v>668</v>
      </c>
      <c s="25" t="s">
        <v>51</v>
      </c>
      <c s="26">
        <v>59.9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12.75">
      <c r="A204" s="28" t="s">
        <v>40</v>
      </c>
      <c r="E204" s="29" t="s">
        <v>668</v>
      </c>
    </row>
    <row r="205" spans="1:5" ht="140.25">
      <c r="A205" s="30" t="s">
        <v>41</v>
      </c>
      <c r="E205" s="31" t="s">
        <v>669</v>
      </c>
    </row>
    <row r="206" spans="1:5" ht="102">
      <c r="A206" t="s">
        <v>43</v>
      </c>
      <c r="E206" s="29" t="s">
        <v>390</v>
      </c>
    </row>
    <row r="207" spans="1:16" ht="12.75">
      <c r="A207" s="19" t="s">
        <v>35</v>
      </c>
      <c s="23" t="s">
        <v>258</v>
      </c>
      <c s="23" t="s">
        <v>670</v>
      </c>
      <c s="19" t="s">
        <v>37</v>
      </c>
      <c s="24" t="s">
        <v>671</v>
      </c>
      <c s="25" t="s">
        <v>149</v>
      </c>
      <c s="26">
        <v>73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671</v>
      </c>
    </row>
    <row r="209" spans="1:5" ht="12.75">
      <c r="A209" s="30" t="s">
        <v>41</v>
      </c>
      <c r="E209" s="31" t="s">
        <v>672</v>
      </c>
    </row>
    <row r="210" spans="1:5" ht="89.25">
      <c r="A210" t="s">
        <v>43</v>
      </c>
      <c r="E210" s="29" t="s">
        <v>673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0+O8+O17+O34+O43+O48+O61+O70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674</v>
      </c>
      <c s="37">
        <f>0+I8+I17+I34+I43+I48+I61+I70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674</v>
      </c>
      <c s="5"/>
      <c s="14" t="s">
        <v>675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2918.4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51">
      <c r="A11" s="30" t="s">
        <v>41</v>
      </c>
      <c r="E11" s="32" t="s">
        <v>676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677</v>
      </c>
      <c s="19" t="s">
        <v>37</v>
      </c>
      <c s="24" t="s">
        <v>678</v>
      </c>
      <c s="25" t="s">
        <v>39</v>
      </c>
      <c s="26">
        <v>729.6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678</v>
      </c>
    </row>
    <row r="15" spans="1:5" ht="76.5">
      <c r="A15" s="30" t="s">
        <v>41</v>
      </c>
      <c r="E15" s="32" t="s">
        <v>679</v>
      </c>
    </row>
    <row r="16" spans="1:5" ht="140.25">
      <c r="A16" t="s">
        <v>43</v>
      </c>
      <c r="E16" s="29" t="s">
        <v>44</v>
      </c>
    </row>
    <row r="17" spans="1:18" ht="12.75" customHeight="1">
      <c r="A17" s="5" t="s">
        <v>33</v>
      </c>
      <c s="5"/>
      <c s="35" t="s">
        <v>20</v>
      </c>
      <c s="5"/>
      <c s="21" t="s">
        <v>48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103</v>
      </c>
      <c s="19" t="s">
        <v>37</v>
      </c>
      <c s="24" t="s">
        <v>104</v>
      </c>
      <c s="25" t="s">
        <v>51</v>
      </c>
      <c s="26">
        <v>1459.2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104</v>
      </c>
    </row>
    <row r="20" spans="1:5" ht="51">
      <c r="A20" s="30" t="s">
        <v>41</v>
      </c>
      <c r="E20" s="32" t="s">
        <v>680</v>
      </c>
    </row>
    <row r="21" spans="1:5" ht="229.5">
      <c r="A21" t="s">
        <v>43</v>
      </c>
      <c r="E21" s="29" t="s">
        <v>106</v>
      </c>
    </row>
    <row r="22" spans="1:16" ht="12.75">
      <c r="A22" s="19" t="s">
        <v>35</v>
      </c>
      <c s="23" t="s">
        <v>24</v>
      </c>
      <c s="23" t="s">
        <v>681</v>
      </c>
      <c s="19" t="s">
        <v>37</v>
      </c>
      <c s="24" t="s">
        <v>682</v>
      </c>
      <c s="25" t="s">
        <v>51</v>
      </c>
      <c s="26">
        <v>364.8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682</v>
      </c>
    </row>
    <row r="24" spans="1:5" ht="51">
      <c r="A24" s="30" t="s">
        <v>41</v>
      </c>
      <c r="E24" s="32" t="s">
        <v>683</v>
      </c>
    </row>
    <row r="25" spans="1:5" ht="229.5">
      <c r="A25" t="s">
        <v>43</v>
      </c>
      <c r="E25" s="29" t="s">
        <v>684</v>
      </c>
    </row>
    <row r="26" spans="1:16" ht="12.75">
      <c r="A26" s="19" t="s">
        <v>35</v>
      </c>
      <c s="23" t="s">
        <v>26</v>
      </c>
      <c s="23" t="s">
        <v>112</v>
      </c>
      <c s="19" t="s">
        <v>37</v>
      </c>
      <c s="24" t="s">
        <v>113</v>
      </c>
      <c s="25" t="s">
        <v>51</v>
      </c>
      <c s="26">
        <v>1824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113</v>
      </c>
    </row>
    <row r="28" spans="1:5" ht="102">
      <c r="A28" s="30" t="s">
        <v>41</v>
      </c>
      <c r="E28" s="32" t="s">
        <v>685</v>
      </c>
    </row>
    <row r="29" spans="1:5" ht="140.25">
      <c r="A29" t="s">
        <v>43</v>
      </c>
      <c r="E29" s="29" t="s">
        <v>115</v>
      </c>
    </row>
    <row r="30" spans="1:16" ht="12.75">
      <c r="A30" s="19" t="s">
        <v>35</v>
      </c>
      <c s="23" t="s">
        <v>13</v>
      </c>
      <c s="23" t="s">
        <v>132</v>
      </c>
      <c s="19" t="s">
        <v>37</v>
      </c>
      <c s="24" t="s">
        <v>133</v>
      </c>
      <c s="25" t="s">
        <v>51</v>
      </c>
      <c s="26">
        <v>453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133</v>
      </c>
    </row>
    <row r="32" spans="1:5" ht="25.5">
      <c r="A32" s="30" t="s">
        <v>41</v>
      </c>
      <c r="E32" s="31" t="s">
        <v>686</v>
      </c>
    </row>
    <row r="33" spans="1:5" ht="178.5">
      <c r="A33" t="s">
        <v>43</v>
      </c>
      <c r="E33" s="29" t="s">
        <v>135</v>
      </c>
    </row>
    <row r="34" spans="1:18" ht="12.75" customHeight="1">
      <c r="A34" s="5" t="s">
        <v>33</v>
      </c>
      <c s="5"/>
      <c s="35" t="s">
        <v>14</v>
      </c>
      <c s="5"/>
      <c s="21" t="s">
        <v>162</v>
      </c>
      <c s="5"/>
      <c s="5"/>
      <c s="5"/>
      <c s="36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35</v>
      </c>
      <c s="23" t="s">
        <v>63</v>
      </c>
      <c s="23" t="s">
        <v>687</v>
      </c>
      <c s="19" t="s">
        <v>37</v>
      </c>
      <c s="24" t="s">
        <v>688</v>
      </c>
      <c s="25" t="s">
        <v>149</v>
      </c>
      <c s="26">
        <v>165</v>
      </c>
      <c s="27">
        <v>0</v>
      </c>
      <c s="27">
        <f>ROUND(ROUND(H35,2)*ROUND(G35,3),2)</f>
      </c>
      <c r="O35">
        <f>(I35*21)/100</f>
      </c>
      <c t="s">
        <v>14</v>
      </c>
    </row>
    <row r="36" spans="1:5" ht="12.75">
      <c r="A36" s="28" t="s">
        <v>40</v>
      </c>
      <c r="E36" s="29" t="s">
        <v>688</v>
      </c>
    </row>
    <row r="37" spans="1:5" ht="25.5">
      <c r="A37" s="30" t="s">
        <v>41</v>
      </c>
      <c r="E37" s="31" t="s">
        <v>689</v>
      </c>
    </row>
    <row r="38" spans="1:5" ht="216.75">
      <c r="A38" t="s">
        <v>43</v>
      </c>
      <c r="E38" s="29" t="s">
        <v>690</v>
      </c>
    </row>
    <row r="39" spans="1:16" ht="12.75">
      <c r="A39" s="19" t="s">
        <v>35</v>
      </c>
      <c s="23" t="s">
        <v>69</v>
      </c>
      <c s="23" t="s">
        <v>691</v>
      </c>
      <c s="19" t="s">
        <v>37</v>
      </c>
      <c s="24" t="s">
        <v>692</v>
      </c>
      <c s="25" t="s">
        <v>149</v>
      </c>
      <c s="26">
        <v>165</v>
      </c>
      <c s="27">
        <v>0</v>
      </c>
      <c s="27">
        <f>ROUND(ROUND(H39,2)*ROUND(G39,3),2)</f>
      </c>
      <c r="O39">
        <f>(I39*21)/100</f>
      </c>
      <c t="s">
        <v>14</v>
      </c>
    </row>
    <row r="40" spans="1:5" ht="12.75">
      <c r="A40" s="28" t="s">
        <v>40</v>
      </c>
      <c r="E40" s="29" t="s">
        <v>692</v>
      </c>
    </row>
    <row r="41" spans="1:5" ht="25.5">
      <c r="A41" s="30" t="s">
        <v>41</v>
      </c>
      <c r="E41" s="31" t="s">
        <v>689</v>
      </c>
    </row>
    <row r="42" spans="1:5" ht="12.75">
      <c r="A42" t="s">
        <v>43</v>
      </c>
      <c r="E42" s="29" t="s">
        <v>693</v>
      </c>
    </row>
    <row r="43" spans="1:18" ht="12.75" customHeight="1">
      <c r="A43" s="5" t="s">
        <v>33</v>
      </c>
      <c s="5"/>
      <c s="35" t="s">
        <v>12</v>
      </c>
      <c s="5"/>
      <c s="21" t="s">
        <v>550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25.5">
      <c r="A44" s="19" t="s">
        <v>35</v>
      </c>
      <c s="23" t="s">
        <v>30</v>
      </c>
      <c s="23" t="s">
        <v>694</v>
      </c>
      <c s="19" t="s">
        <v>37</v>
      </c>
      <c s="24" t="s">
        <v>695</v>
      </c>
      <c s="25" t="s">
        <v>51</v>
      </c>
      <c s="26">
        <v>1331.5</v>
      </c>
      <c s="27">
        <v>0</v>
      </c>
      <c s="27">
        <f>ROUND(ROUND(H44,2)*ROUND(G44,3),2)</f>
      </c>
      <c r="O44">
        <f>(I44*21)/100</f>
      </c>
      <c t="s">
        <v>14</v>
      </c>
    </row>
    <row r="45" spans="1:5" ht="25.5">
      <c r="A45" s="28" t="s">
        <v>40</v>
      </c>
      <c r="E45" s="29" t="s">
        <v>695</v>
      </c>
    </row>
    <row r="46" spans="1:5" ht="25.5">
      <c r="A46" s="30" t="s">
        <v>41</v>
      </c>
      <c r="E46" s="31" t="s">
        <v>696</v>
      </c>
    </row>
    <row r="47" spans="1:5" ht="25.5">
      <c r="A47" t="s">
        <v>43</v>
      </c>
      <c r="E47" s="29" t="s">
        <v>567</v>
      </c>
    </row>
    <row r="48" spans="1:18" ht="12.75" customHeight="1">
      <c r="A48" s="5" t="s">
        <v>33</v>
      </c>
      <c s="5"/>
      <c s="35" t="s">
        <v>24</v>
      </c>
      <c s="5"/>
      <c s="21" t="s">
        <v>173</v>
      </c>
      <c s="5"/>
      <c s="5"/>
      <c s="5"/>
      <c s="36">
        <f>0+Q48</f>
      </c>
      <c r="O48">
        <f>0+R48</f>
      </c>
      <c r="Q48">
        <f>0+I49+I53+I57</f>
      </c>
      <c>
        <f>0+O49+O53+O57</f>
      </c>
    </row>
    <row r="49" spans="1:16" ht="12.75">
      <c r="A49" s="19" t="s">
        <v>35</v>
      </c>
      <c s="23" t="s">
        <v>32</v>
      </c>
      <c s="23" t="s">
        <v>175</v>
      </c>
      <c s="19" t="s">
        <v>37</v>
      </c>
      <c s="24" t="s">
        <v>176</v>
      </c>
      <c s="25" t="s">
        <v>51</v>
      </c>
      <c s="26">
        <v>608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176</v>
      </c>
    </row>
    <row r="51" spans="1:5" ht="25.5">
      <c r="A51" s="30" t="s">
        <v>41</v>
      </c>
      <c r="E51" s="31" t="s">
        <v>697</v>
      </c>
    </row>
    <row r="52" spans="1:5" ht="267.75">
      <c r="A52" t="s">
        <v>43</v>
      </c>
      <c r="E52" s="29" t="s">
        <v>178</v>
      </c>
    </row>
    <row r="53" spans="1:16" ht="12.75">
      <c r="A53" s="19" t="s">
        <v>35</v>
      </c>
      <c s="23" t="s">
        <v>80</v>
      </c>
      <c s="23" t="s">
        <v>698</v>
      </c>
      <c s="19" t="s">
        <v>37</v>
      </c>
      <c s="24" t="s">
        <v>699</v>
      </c>
      <c s="25" t="s">
        <v>51</v>
      </c>
      <c s="26">
        <v>60.8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699</v>
      </c>
    </row>
    <row r="55" spans="1:5" ht="12.75">
      <c r="A55" s="30" t="s">
        <v>41</v>
      </c>
      <c r="E55" s="31" t="s">
        <v>700</v>
      </c>
    </row>
    <row r="56" spans="1:5" ht="38.25">
      <c r="A56" t="s">
        <v>43</v>
      </c>
      <c r="E56" s="29" t="s">
        <v>701</v>
      </c>
    </row>
    <row r="57" spans="1:16" ht="12.75">
      <c r="A57" s="19" t="s">
        <v>35</v>
      </c>
      <c s="23" t="s">
        <v>85</v>
      </c>
      <c s="23" t="s">
        <v>702</v>
      </c>
      <c s="19" t="s">
        <v>37</v>
      </c>
      <c s="24" t="s">
        <v>703</v>
      </c>
      <c s="25" t="s">
        <v>51</v>
      </c>
      <c s="26">
        <v>186.4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703</v>
      </c>
    </row>
    <row r="59" spans="1:5" ht="25.5">
      <c r="A59" s="30" t="s">
        <v>41</v>
      </c>
      <c r="E59" s="31" t="s">
        <v>704</v>
      </c>
    </row>
    <row r="60" spans="1:5" ht="51">
      <c r="A60" t="s">
        <v>43</v>
      </c>
      <c r="E60" s="29" t="s">
        <v>705</v>
      </c>
    </row>
    <row r="61" spans="1:18" ht="12.75" customHeight="1">
      <c r="A61" s="5" t="s">
        <v>33</v>
      </c>
      <c s="5"/>
      <c s="35" t="s">
        <v>616</v>
      </c>
      <c s="5"/>
      <c s="21" t="s">
        <v>617</v>
      </c>
      <c s="5"/>
      <c s="5"/>
      <c s="5"/>
      <c s="36">
        <f>0+Q61</f>
      </c>
      <c r="O61">
        <f>0+R61</f>
      </c>
      <c r="Q61">
        <f>0+I62+I66</f>
      </c>
      <c>
        <f>0+O62+O66</f>
      </c>
    </row>
    <row r="62" spans="1:16" ht="12.75">
      <c r="A62" s="19" t="s">
        <v>35</v>
      </c>
      <c s="23" t="s">
        <v>90</v>
      </c>
      <c s="23" t="s">
        <v>706</v>
      </c>
      <c s="19" t="s">
        <v>37</v>
      </c>
      <c s="24" t="s">
        <v>707</v>
      </c>
      <c s="25" t="s">
        <v>149</v>
      </c>
      <c s="26">
        <v>916.5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707</v>
      </c>
    </row>
    <row r="64" spans="1:5" ht="25.5">
      <c r="A64" s="30" t="s">
        <v>41</v>
      </c>
      <c r="E64" s="31" t="s">
        <v>708</v>
      </c>
    </row>
    <row r="65" spans="1:5" ht="153">
      <c r="A65" t="s">
        <v>43</v>
      </c>
      <c r="E65" s="29" t="s">
        <v>709</v>
      </c>
    </row>
    <row r="66" spans="1:16" ht="12.75">
      <c r="A66" s="19" t="s">
        <v>35</v>
      </c>
      <c s="23" t="s">
        <v>94</v>
      </c>
      <c s="23" t="s">
        <v>626</v>
      </c>
      <c s="19" t="s">
        <v>37</v>
      </c>
      <c s="24" t="s">
        <v>627</v>
      </c>
      <c s="25" t="s">
        <v>149</v>
      </c>
      <c s="26">
        <v>1833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627</v>
      </c>
    </row>
    <row r="68" spans="1:5" ht="25.5">
      <c r="A68" s="30" t="s">
        <v>41</v>
      </c>
      <c r="E68" s="31" t="s">
        <v>710</v>
      </c>
    </row>
    <row r="69" spans="1:5" ht="25.5">
      <c r="A69" t="s">
        <v>43</v>
      </c>
      <c r="E69" s="29" t="s">
        <v>629</v>
      </c>
    </row>
    <row r="70" spans="1:18" ht="12.75" customHeight="1">
      <c r="A70" s="5" t="s">
        <v>33</v>
      </c>
      <c s="5"/>
      <c s="35" t="s">
        <v>69</v>
      </c>
      <c s="5"/>
      <c s="21" t="s">
        <v>257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9" t="s">
        <v>35</v>
      </c>
      <c s="23" t="s">
        <v>98</v>
      </c>
      <c s="23" t="s">
        <v>711</v>
      </c>
      <c s="19" t="s">
        <v>37</v>
      </c>
      <c s="24" t="s">
        <v>712</v>
      </c>
      <c s="25" t="s">
        <v>66</v>
      </c>
      <c s="26">
        <v>459</v>
      </c>
      <c s="27">
        <v>0</v>
      </c>
      <c s="27">
        <f>ROUND(ROUND(H71,2)*ROUND(G71,3),2)</f>
      </c>
      <c r="O71">
        <f>(I71*21)/100</f>
      </c>
      <c t="s">
        <v>14</v>
      </c>
    </row>
    <row r="72" spans="1:5" ht="12.75">
      <c r="A72" s="28" t="s">
        <v>40</v>
      </c>
      <c r="E72" s="29" t="s">
        <v>712</v>
      </c>
    </row>
    <row r="73" spans="1:5" ht="25.5">
      <c r="A73" s="30" t="s">
        <v>41</v>
      </c>
      <c r="E73" s="31" t="s">
        <v>713</v>
      </c>
    </row>
    <row r="74" spans="1:5" ht="178.5">
      <c r="A74" t="s">
        <v>43</v>
      </c>
      <c r="E74" s="29" t="s">
        <v>639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714</v>
      </c>
      <c s="37">
        <f>0+I8+I13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714</v>
      </c>
      <c s="5"/>
      <c s="14" t="s">
        <v>715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266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25.5">
      <c r="A11" s="30" t="s">
        <v>41</v>
      </c>
      <c r="E11" s="31" t="s">
        <v>716</v>
      </c>
    </row>
    <row r="12" spans="1:5" ht="140.25">
      <c r="A12" t="s">
        <v>43</v>
      </c>
      <c r="E12" s="29" t="s">
        <v>44</v>
      </c>
    </row>
    <row r="13" spans="1:18" ht="12.75" customHeight="1">
      <c r="A13" s="5" t="s">
        <v>33</v>
      </c>
      <c s="5"/>
      <c s="35" t="s">
        <v>20</v>
      </c>
      <c s="5"/>
      <c s="21" t="s">
        <v>48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35</v>
      </c>
      <c s="23" t="s">
        <v>14</v>
      </c>
      <c s="23" t="s">
        <v>717</v>
      </c>
      <c s="19" t="s">
        <v>37</v>
      </c>
      <c s="24" t="s">
        <v>718</v>
      </c>
      <c s="25" t="s">
        <v>270</v>
      </c>
      <c s="26">
        <v>49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718</v>
      </c>
    </row>
    <row r="16" spans="1:5" ht="114.75">
      <c r="A16" s="30" t="s">
        <v>41</v>
      </c>
      <c r="E16" s="32" t="s">
        <v>719</v>
      </c>
    </row>
    <row r="17" spans="1:5" ht="114.75">
      <c r="A17" t="s">
        <v>43</v>
      </c>
      <c r="E17" s="29" t="s">
        <v>720</v>
      </c>
    </row>
    <row r="18" spans="1:16" ht="12.75">
      <c r="A18" s="19" t="s">
        <v>35</v>
      </c>
      <c s="23" t="s">
        <v>12</v>
      </c>
      <c s="23" t="s">
        <v>721</v>
      </c>
      <c s="19" t="s">
        <v>37</v>
      </c>
      <c s="24" t="s">
        <v>722</v>
      </c>
      <c s="25" t="s">
        <v>270</v>
      </c>
      <c s="26">
        <v>3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722</v>
      </c>
    </row>
    <row r="20" spans="1:5" ht="114.75">
      <c r="A20" s="30" t="s">
        <v>41</v>
      </c>
      <c r="E20" s="32" t="s">
        <v>723</v>
      </c>
    </row>
    <row r="21" spans="1:5" ht="114.75">
      <c r="A21" t="s">
        <v>43</v>
      </c>
      <c r="E21" s="29" t="s">
        <v>720</v>
      </c>
    </row>
    <row r="22" spans="1:16" ht="12.75">
      <c r="A22" s="19" t="s">
        <v>35</v>
      </c>
      <c s="23" t="s">
        <v>24</v>
      </c>
      <c s="23" t="s">
        <v>724</v>
      </c>
      <c s="19" t="s">
        <v>37</v>
      </c>
      <c s="24" t="s">
        <v>725</v>
      </c>
      <c s="25" t="s">
        <v>270</v>
      </c>
      <c s="26">
        <v>86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725</v>
      </c>
    </row>
    <row r="24" spans="1:5" ht="114.75">
      <c r="A24" s="30" t="s">
        <v>41</v>
      </c>
      <c r="E24" s="32" t="s">
        <v>726</v>
      </c>
    </row>
    <row r="25" spans="1:5" ht="114.75">
      <c r="A25" t="s">
        <v>43</v>
      </c>
      <c r="E25" s="29" t="s">
        <v>720</v>
      </c>
    </row>
    <row r="26" spans="1:16" ht="12.75">
      <c r="A26" s="19" t="s">
        <v>35</v>
      </c>
      <c s="23" t="s">
        <v>26</v>
      </c>
      <c s="23" t="s">
        <v>727</v>
      </c>
      <c s="19" t="s">
        <v>37</v>
      </c>
      <c s="24" t="s">
        <v>728</v>
      </c>
      <c s="25" t="s">
        <v>51</v>
      </c>
      <c s="26">
        <v>133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728</v>
      </c>
    </row>
    <row r="28" spans="1:5" ht="25.5">
      <c r="A28" s="30" t="s">
        <v>41</v>
      </c>
      <c r="E28" s="31" t="s">
        <v>729</v>
      </c>
    </row>
    <row r="29" spans="1:5" ht="25.5">
      <c r="A29" t="s">
        <v>43</v>
      </c>
      <c r="E29" s="29" t="s">
        <v>730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731</v>
      </c>
      <c s="37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731</v>
      </c>
      <c s="5"/>
      <c s="14" t="s">
        <v>732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20</v>
      </c>
      <c s="23" t="s">
        <v>733</v>
      </c>
      <c s="19" t="s">
        <v>37</v>
      </c>
      <c s="24" t="s">
        <v>734</v>
      </c>
      <c s="25" t="s">
        <v>422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14.75">
      <c r="A10" s="28" t="s">
        <v>40</v>
      </c>
      <c r="E10" s="29" t="s">
        <v>735</v>
      </c>
    </row>
    <row r="11" spans="1:5" ht="12.75">
      <c r="A11" s="30" t="s">
        <v>41</v>
      </c>
      <c r="E11" s="31" t="s">
        <v>736</v>
      </c>
    </row>
    <row r="12" spans="1:5" ht="12.75">
      <c r="A12" t="s">
        <v>43</v>
      </c>
      <c r="E12" s="29" t="s">
        <v>737</v>
      </c>
    </row>
    <row r="13" spans="1:16" ht="12.75">
      <c r="A13" s="19" t="s">
        <v>35</v>
      </c>
      <c s="23" t="s">
        <v>14</v>
      </c>
      <c s="23" t="s">
        <v>738</v>
      </c>
      <c s="19" t="s">
        <v>37</v>
      </c>
      <c s="24" t="s">
        <v>739</v>
      </c>
      <c s="25" t="s">
        <v>422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740</v>
      </c>
    </row>
    <row r="15" spans="1:5" ht="140.25">
      <c r="A15" s="30" t="s">
        <v>41</v>
      </c>
      <c r="E15" s="32" t="s">
        <v>741</v>
      </c>
    </row>
    <row r="16" spans="1:5" ht="12.75">
      <c r="A16" t="s">
        <v>43</v>
      </c>
      <c r="E16" s="29" t="s">
        <v>534</v>
      </c>
    </row>
    <row r="17" spans="1:16" ht="12.75">
      <c r="A17" s="19" t="s">
        <v>35</v>
      </c>
      <c s="23" t="s">
        <v>12</v>
      </c>
      <c s="23" t="s">
        <v>742</v>
      </c>
      <c s="19" t="s">
        <v>37</v>
      </c>
      <c s="24" t="s">
        <v>743</v>
      </c>
      <c s="25" t="s">
        <v>422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744</v>
      </c>
    </row>
    <row r="19" spans="1:5" ht="76.5">
      <c r="A19" s="30" t="s">
        <v>41</v>
      </c>
      <c r="E19" s="32" t="s">
        <v>745</v>
      </c>
    </row>
    <row r="20" spans="1:5" ht="12.75">
      <c r="A20" t="s">
        <v>43</v>
      </c>
      <c r="E20" s="29" t="s">
        <v>746</v>
      </c>
    </row>
    <row r="21" spans="1:16" ht="12.75">
      <c r="A21" s="19" t="s">
        <v>35</v>
      </c>
      <c s="23" t="s">
        <v>24</v>
      </c>
      <c s="23" t="s">
        <v>747</v>
      </c>
      <c s="19" t="s">
        <v>37</v>
      </c>
      <c s="24" t="s">
        <v>748</v>
      </c>
      <c s="25" t="s">
        <v>422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749</v>
      </c>
    </row>
    <row r="23" spans="1:5" ht="51">
      <c r="A23" s="30" t="s">
        <v>41</v>
      </c>
      <c r="E23" s="32" t="s">
        <v>750</v>
      </c>
    </row>
    <row r="24" spans="1:5" ht="38.25">
      <c r="A24" t="s">
        <v>43</v>
      </c>
      <c r="E24" s="29" t="s">
        <v>751</v>
      </c>
    </row>
    <row r="25" spans="1:16" ht="12.75">
      <c r="A25" s="19" t="s">
        <v>35</v>
      </c>
      <c s="23" t="s">
        <v>26</v>
      </c>
      <c s="23" t="s">
        <v>752</v>
      </c>
      <c s="19" t="s">
        <v>37</v>
      </c>
      <c s="24" t="s">
        <v>753</v>
      </c>
      <c s="25" t="s">
        <v>422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754</v>
      </c>
    </row>
    <row r="27" spans="1:5" ht="89.25">
      <c r="A27" s="30" t="s">
        <v>41</v>
      </c>
      <c r="E27" s="32" t="s">
        <v>755</v>
      </c>
    </row>
    <row r="28" spans="1:5" ht="12.75">
      <c r="A28" t="s">
        <v>43</v>
      </c>
      <c r="E28" s="29" t="s">
        <v>746</v>
      </c>
    </row>
    <row r="29" spans="1:16" ht="12.75">
      <c r="A29" s="19" t="s">
        <v>35</v>
      </c>
      <c s="23" t="s">
        <v>13</v>
      </c>
      <c s="23" t="s">
        <v>756</v>
      </c>
      <c s="19" t="s">
        <v>37</v>
      </c>
      <c s="24" t="s">
        <v>753</v>
      </c>
      <c s="25" t="s">
        <v>422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754</v>
      </c>
    </row>
    <row r="31" spans="1:5" ht="63.75">
      <c r="A31" s="30" t="s">
        <v>41</v>
      </c>
      <c r="E31" s="32" t="s">
        <v>757</v>
      </c>
    </row>
    <row r="32" spans="1:5" ht="12.75">
      <c r="A32" t="s">
        <v>43</v>
      </c>
      <c r="E32" s="29" t="s">
        <v>746</v>
      </c>
    </row>
    <row r="33" spans="1:16" ht="12.75">
      <c r="A33" s="19" t="s">
        <v>35</v>
      </c>
      <c s="23" t="s">
        <v>63</v>
      </c>
      <c s="23" t="s">
        <v>758</v>
      </c>
      <c s="19" t="s">
        <v>37</v>
      </c>
      <c s="24" t="s">
        <v>759</v>
      </c>
      <c s="25" t="s">
        <v>270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760</v>
      </c>
    </row>
    <row r="35" spans="1:5" ht="12.75">
      <c r="A35" s="30" t="s">
        <v>41</v>
      </c>
      <c r="E35" s="31" t="s">
        <v>761</v>
      </c>
    </row>
    <row r="36" spans="1:5" ht="12.75">
      <c r="A36" t="s">
        <v>43</v>
      </c>
      <c r="E36" s="29" t="s">
        <v>746</v>
      </c>
    </row>
    <row r="37" spans="1:16" ht="12.75">
      <c r="A37" s="19" t="s">
        <v>35</v>
      </c>
      <c s="23" t="s">
        <v>69</v>
      </c>
      <c s="23" t="s">
        <v>762</v>
      </c>
      <c s="19" t="s">
        <v>37</v>
      </c>
      <c s="24" t="s">
        <v>763</v>
      </c>
      <c s="25" t="s">
        <v>422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764</v>
      </c>
    </row>
    <row r="39" spans="1:5" ht="178.5">
      <c r="A39" s="30" t="s">
        <v>41</v>
      </c>
      <c r="E39" s="32" t="s">
        <v>765</v>
      </c>
    </row>
    <row r="40" spans="1:5" ht="12.75">
      <c r="A40" t="s">
        <v>43</v>
      </c>
      <c r="E40" s="29" t="s">
        <v>746</v>
      </c>
    </row>
    <row r="41" spans="1:16" ht="12.75">
      <c r="A41" s="19" t="s">
        <v>35</v>
      </c>
      <c s="23" t="s">
        <v>30</v>
      </c>
      <c s="23" t="s">
        <v>766</v>
      </c>
      <c s="19" t="s">
        <v>37</v>
      </c>
      <c s="24" t="s">
        <v>767</v>
      </c>
      <c s="25" t="s">
        <v>422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768</v>
      </c>
    </row>
    <row r="43" spans="1:5" ht="63.75">
      <c r="A43" s="30" t="s">
        <v>41</v>
      </c>
      <c r="E43" s="32" t="s">
        <v>769</v>
      </c>
    </row>
    <row r="44" spans="1:5" ht="12.75">
      <c r="A44" t="s">
        <v>43</v>
      </c>
      <c r="E44" s="29" t="s">
        <v>746</v>
      </c>
    </row>
    <row r="45" spans="1:16" ht="12.75">
      <c r="A45" s="19" t="s">
        <v>35</v>
      </c>
      <c s="23" t="s">
        <v>32</v>
      </c>
      <c s="23" t="s">
        <v>770</v>
      </c>
      <c s="19" t="s">
        <v>37</v>
      </c>
      <c s="24" t="s">
        <v>771</v>
      </c>
      <c s="25" t="s">
        <v>422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772</v>
      </c>
    </row>
    <row r="47" spans="1:5" ht="127.5">
      <c r="A47" s="30" t="s">
        <v>41</v>
      </c>
      <c r="E47" s="32" t="s">
        <v>773</v>
      </c>
    </row>
    <row r="48" spans="1:5" ht="12.75">
      <c r="A48" t="s">
        <v>43</v>
      </c>
      <c r="E48" s="29" t="s">
        <v>746</v>
      </c>
    </row>
    <row r="49" spans="1:16" ht="12.75">
      <c r="A49" s="19" t="s">
        <v>35</v>
      </c>
      <c s="23" t="s">
        <v>80</v>
      </c>
      <c s="23" t="s">
        <v>774</v>
      </c>
      <c s="19" t="s">
        <v>37</v>
      </c>
      <c s="24" t="s">
        <v>775</v>
      </c>
      <c s="25" t="s">
        <v>422</v>
      </c>
      <c s="26">
        <v>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776</v>
      </c>
    </row>
    <row r="51" spans="1:5" ht="63.75">
      <c r="A51" s="30" t="s">
        <v>41</v>
      </c>
      <c r="E51" s="32" t="s">
        <v>777</v>
      </c>
    </row>
    <row r="52" spans="1:5" ht="63.75">
      <c r="A52" t="s">
        <v>43</v>
      </c>
      <c r="E52" s="29" t="s">
        <v>778</v>
      </c>
    </row>
    <row r="53" spans="1:16" ht="12.75">
      <c r="A53" s="19" t="s">
        <v>35</v>
      </c>
      <c s="23" t="s">
        <v>85</v>
      </c>
      <c s="23" t="s">
        <v>779</v>
      </c>
      <c s="19" t="s">
        <v>37</v>
      </c>
      <c s="24" t="s">
        <v>780</v>
      </c>
      <c s="25" t="s">
        <v>422</v>
      </c>
      <c s="26">
        <v>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781</v>
      </c>
    </row>
    <row r="55" spans="1:5" ht="63.75">
      <c r="A55" s="30" t="s">
        <v>41</v>
      </c>
      <c r="E55" s="32" t="s">
        <v>782</v>
      </c>
    </row>
    <row r="56" spans="1:5" ht="51">
      <c r="A56" t="s">
        <v>43</v>
      </c>
      <c r="E56" s="29" t="s">
        <v>783</v>
      </c>
    </row>
    <row r="57" spans="1:16" ht="12.75">
      <c r="A57" s="19" t="s">
        <v>35</v>
      </c>
      <c s="23" t="s">
        <v>90</v>
      </c>
      <c s="23" t="s">
        <v>784</v>
      </c>
      <c s="19" t="s">
        <v>37</v>
      </c>
      <c s="24" t="s">
        <v>785</v>
      </c>
      <c s="25" t="s">
        <v>270</v>
      </c>
      <c s="26">
        <v>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786</v>
      </c>
    </row>
    <row r="59" spans="1:5" ht="12.75">
      <c r="A59" s="30" t="s">
        <v>41</v>
      </c>
      <c r="E59" s="31" t="s">
        <v>787</v>
      </c>
    </row>
    <row r="60" spans="1:5" ht="51">
      <c r="A60" t="s">
        <v>43</v>
      </c>
      <c r="E60" s="29" t="s">
        <v>788</v>
      </c>
    </row>
    <row r="61" spans="1:16" ht="12.75">
      <c r="A61" s="19" t="s">
        <v>35</v>
      </c>
      <c s="23" t="s">
        <v>94</v>
      </c>
      <c s="23" t="s">
        <v>789</v>
      </c>
      <c s="19" t="s">
        <v>20</v>
      </c>
      <c s="24" t="s">
        <v>790</v>
      </c>
      <c s="25" t="s">
        <v>422</v>
      </c>
      <c s="26">
        <v>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791</v>
      </c>
    </row>
    <row r="63" spans="1:5" ht="63.75">
      <c r="A63" s="30" t="s">
        <v>41</v>
      </c>
      <c r="E63" s="32" t="s">
        <v>792</v>
      </c>
    </row>
    <row r="64" spans="1:5" ht="89.25">
      <c r="A64" t="s">
        <v>43</v>
      </c>
      <c r="E64" s="29" t="s">
        <v>793</v>
      </c>
    </row>
    <row r="65" spans="1:16" ht="12.75">
      <c r="A65" s="19" t="s">
        <v>35</v>
      </c>
      <c s="23" t="s">
        <v>98</v>
      </c>
      <c s="23" t="s">
        <v>789</v>
      </c>
      <c s="19" t="s">
        <v>14</v>
      </c>
      <c s="24" t="s">
        <v>790</v>
      </c>
      <c s="25" t="s">
        <v>270</v>
      </c>
      <c s="26">
        <v>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794</v>
      </c>
    </row>
    <row r="67" spans="1:5" ht="63.75">
      <c r="A67" s="30" t="s">
        <v>41</v>
      </c>
      <c r="E67" s="32" t="s">
        <v>792</v>
      </c>
    </row>
    <row r="68" spans="1:5" ht="63.75">
      <c r="A68" t="s">
        <v>43</v>
      </c>
      <c r="E68" s="29" t="s">
        <v>795</v>
      </c>
    </row>
    <row r="69" spans="1:16" ht="12.75">
      <c r="A69" s="19" t="s">
        <v>35</v>
      </c>
      <c s="23" t="s">
        <v>102</v>
      </c>
      <c s="23" t="s">
        <v>796</v>
      </c>
      <c s="19" t="s">
        <v>37</v>
      </c>
      <c s="24" t="s">
        <v>797</v>
      </c>
      <c s="25" t="s">
        <v>270</v>
      </c>
      <c s="26">
        <v>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798</v>
      </c>
    </row>
    <row r="71" spans="1:5" ht="38.25">
      <c r="A71" s="30" t="s">
        <v>41</v>
      </c>
      <c r="E71" s="32" t="s">
        <v>799</v>
      </c>
    </row>
    <row r="72" spans="1:5" ht="63.75">
      <c r="A72" t="s">
        <v>43</v>
      </c>
      <c r="E72" s="29" t="s">
        <v>795</v>
      </c>
    </row>
    <row r="73" spans="1:16" ht="12.75">
      <c r="A73" s="19" t="s">
        <v>35</v>
      </c>
      <c s="23" t="s">
        <v>107</v>
      </c>
      <c s="23" t="s">
        <v>800</v>
      </c>
      <c s="19" t="s">
        <v>37</v>
      </c>
      <c s="24" t="s">
        <v>801</v>
      </c>
      <c s="25" t="s">
        <v>422</v>
      </c>
      <c s="26">
        <v>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802</v>
      </c>
    </row>
    <row r="75" spans="1:5" ht="153">
      <c r="A75" s="30" t="s">
        <v>41</v>
      </c>
      <c r="E75" s="32" t="s">
        <v>803</v>
      </c>
    </row>
    <row r="76" spans="1:5" ht="12.75">
      <c r="A76" t="s">
        <v>43</v>
      </c>
      <c r="E76" s="29" t="s">
        <v>424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