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eřejné zakázky\VEŘEJNÉ_ZAKÁZKY\VZ_2024\CHOBOTSKÝ\NÁHRADNÍ_ZDROJ_TEMNÝ_DŮL\"/>
    </mc:Choice>
  </mc:AlternateContent>
  <bookViews>
    <workbookView xWindow="0" yWindow="0" windowWidth="21570" windowHeight="6870"/>
  </bookViews>
  <sheets>
    <sheet name="Rekapitulace stavby" sheetId="1" r:id="rId1"/>
    <sheet name="stav - Soupis předpokláda..." sheetId="2" r:id="rId2"/>
    <sheet name="Seznam figur" sheetId="3" r:id="rId3"/>
  </sheets>
  <definedNames>
    <definedName name="_xlnm._FilterDatabase" localSheetId="1" hidden="1">'stav - Soupis předpokláda...'!$C$144:$K$282</definedName>
    <definedName name="_xlnm.Print_Titles" localSheetId="0">'Rekapitulace stavby'!$92:$92</definedName>
    <definedName name="_xlnm.Print_Titles" localSheetId="2">'Seznam figur'!$9:$9</definedName>
    <definedName name="_xlnm.Print_Titles" localSheetId="1">'stav - Soupis předpokláda...'!$144:$144</definedName>
    <definedName name="_xlnm.Print_Area" localSheetId="0">'Rekapitulace stavby'!$D$4:$AO$76,'Rekapitulace stavby'!$C$82:$AQ$96</definedName>
    <definedName name="_xlnm.Print_Area" localSheetId="2">'Seznam figur'!$C$4:$G$28</definedName>
    <definedName name="_xlnm.Print_Area" localSheetId="1">'stav - Soupis předpokláda...'!$C$4:$J$76,'stav - Soupis předpokláda...'!$C$82:$J$126,'stav - Soupis předpokláda...'!$C$132:$K$282</definedName>
  </definedNames>
  <calcPr calcId="162913"/>
</workbook>
</file>

<file path=xl/calcChain.xml><?xml version="1.0" encoding="utf-8"?>
<calcChain xmlns="http://schemas.openxmlformats.org/spreadsheetml/2006/main">
  <c r="D7" i="3" l="1"/>
  <c r="J37" i="2"/>
  <c r="J36" i="2"/>
  <c r="AY95" i="1"/>
  <c r="J35" i="2"/>
  <c r="AX95" i="1"/>
  <c r="BI281" i="2"/>
  <c r="BH281" i="2"/>
  <c r="BG281" i="2"/>
  <c r="BF281" i="2"/>
  <c r="T281" i="2"/>
  <c r="T280" i="2"/>
  <c r="R281" i="2"/>
  <c r="R280" i="2"/>
  <c r="P281" i="2"/>
  <c r="P280" i="2"/>
  <c r="BI278" i="2"/>
  <c r="BH278" i="2"/>
  <c r="BG278" i="2"/>
  <c r="BF278" i="2"/>
  <c r="T278" i="2"/>
  <c r="T277" i="2"/>
  <c r="R278" i="2"/>
  <c r="R277" i="2"/>
  <c r="P278" i="2"/>
  <c r="P277" i="2" s="1"/>
  <c r="BI275" i="2"/>
  <c r="BH275" i="2"/>
  <c r="BG275" i="2"/>
  <c r="BF275" i="2"/>
  <c r="T275" i="2"/>
  <c r="T274" i="2"/>
  <c r="T273" i="2" s="1"/>
  <c r="R275" i="2"/>
  <c r="R274" i="2" s="1"/>
  <c r="R273" i="2" s="1"/>
  <c r="P275" i="2"/>
  <c r="P274" i="2" s="1"/>
  <c r="P273" i="2" s="1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T260" i="2" s="1"/>
  <c r="R261" i="2"/>
  <c r="R260" i="2" s="1"/>
  <c r="P261" i="2"/>
  <c r="P260" i="2" s="1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T243" i="2"/>
  <c r="R244" i="2"/>
  <c r="R243" i="2" s="1"/>
  <c r="P244" i="2"/>
  <c r="P243" i="2"/>
  <c r="BI240" i="2"/>
  <c r="BH240" i="2"/>
  <c r="BG240" i="2"/>
  <c r="BF240" i="2"/>
  <c r="T240" i="2"/>
  <c r="T239" i="2" s="1"/>
  <c r="R240" i="2"/>
  <c r="R239" i="2"/>
  <c r="P240" i="2"/>
  <c r="P239" i="2" s="1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T191" i="2" s="1"/>
  <c r="T188" i="2" s="1"/>
  <c r="R192" i="2"/>
  <c r="R191" i="2"/>
  <c r="P192" i="2"/>
  <c r="P191" i="2" s="1"/>
  <c r="BI189" i="2"/>
  <c r="BH189" i="2"/>
  <c r="BG189" i="2"/>
  <c r="BF189" i="2"/>
  <c r="T189" i="2"/>
  <c r="R189" i="2"/>
  <c r="R188" i="2" s="1"/>
  <c r="P189" i="2"/>
  <c r="BI186" i="2"/>
  <c r="BH186" i="2"/>
  <c r="BG186" i="2"/>
  <c r="BF186" i="2"/>
  <c r="T186" i="2"/>
  <c r="T185" i="2" s="1"/>
  <c r="R186" i="2"/>
  <c r="R185" i="2" s="1"/>
  <c r="P186" i="2"/>
  <c r="P185" i="2" s="1"/>
  <c r="BI183" i="2"/>
  <c r="BH183" i="2"/>
  <c r="BG183" i="2"/>
  <c r="BF183" i="2"/>
  <c r="T183" i="2"/>
  <c r="T182" i="2"/>
  <c r="R183" i="2"/>
  <c r="R182" i="2" s="1"/>
  <c r="P183" i="2"/>
  <c r="P182" i="2"/>
  <c r="BI180" i="2"/>
  <c r="BH180" i="2"/>
  <c r="BG180" i="2"/>
  <c r="BF180" i="2"/>
  <c r="T180" i="2"/>
  <c r="T179" i="2" s="1"/>
  <c r="R180" i="2"/>
  <c r="R179" i="2"/>
  <c r="P180" i="2"/>
  <c r="P179" i="2" s="1"/>
  <c r="BI177" i="2"/>
  <c r="BH177" i="2"/>
  <c r="BG177" i="2"/>
  <c r="BF177" i="2"/>
  <c r="T177" i="2"/>
  <c r="T176" i="2"/>
  <c r="R177" i="2"/>
  <c r="R176" i="2" s="1"/>
  <c r="P177" i="2"/>
  <c r="P176" i="2"/>
  <c r="BI174" i="2"/>
  <c r="BH174" i="2"/>
  <c r="BG174" i="2"/>
  <c r="BF174" i="2"/>
  <c r="T174" i="2"/>
  <c r="T173" i="2" s="1"/>
  <c r="R174" i="2"/>
  <c r="R173" i="2"/>
  <c r="P174" i="2"/>
  <c r="P173" i="2"/>
  <c r="BI170" i="2"/>
  <c r="BH170" i="2"/>
  <c r="BG170" i="2"/>
  <c r="BF170" i="2"/>
  <c r="T170" i="2"/>
  <c r="T169" i="2"/>
  <c r="R170" i="2"/>
  <c r="R169" i="2"/>
  <c r="P170" i="2"/>
  <c r="P169" i="2"/>
  <c r="BI167" i="2"/>
  <c r="BH167" i="2"/>
  <c r="BG167" i="2"/>
  <c r="BF167" i="2"/>
  <c r="T167" i="2"/>
  <c r="T166" i="2"/>
  <c r="R167" i="2"/>
  <c r="R166" i="2" s="1"/>
  <c r="P167" i="2"/>
  <c r="P166" i="2"/>
  <c r="BI164" i="2"/>
  <c r="BH164" i="2"/>
  <c r="BG164" i="2"/>
  <c r="BF164" i="2"/>
  <c r="T164" i="2"/>
  <c r="T163" i="2" s="1"/>
  <c r="R164" i="2"/>
  <c r="R163" i="2"/>
  <c r="P164" i="2"/>
  <c r="P163" i="2" s="1"/>
  <c r="BI161" i="2"/>
  <c r="BH161" i="2"/>
  <c r="BG161" i="2"/>
  <c r="BF161" i="2"/>
  <c r="T161" i="2"/>
  <c r="T160" i="2"/>
  <c r="R161" i="2"/>
  <c r="R160" i="2" s="1"/>
  <c r="P161" i="2"/>
  <c r="P160" i="2"/>
  <c r="BI158" i="2"/>
  <c r="BH158" i="2"/>
  <c r="BG158" i="2"/>
  <c r="BF158" i="2"/>
  <c r="T158" i="2"/>
  <c r="T157" i="2" s="1"/>
  <c r="T156" i="2" s="1"/>
  <c r="R158" i="2"/>
  <c r="R157" i="2" s="1"/>
  <c r="R156" i="2" s="1"/>
  <c r="P158" i="2"/>
  <c r="P157" i="2"/>
  <c r="P156" i="2" s="1"/>
  <c r="BI154" i="2"/>
  <c r="BH154" i="2"/>
  <c r="F36" i="2" s="1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F139" i="2"/>
  <c r="E137" i="2"/>
  <c r="F89" i="2"/>
  <c r="E87" i="2"/>
  <c r="J24" i="2"/>
  <c r="E24" i="2"/>
  <c r="J142" i="2"/>
  <c r="J23" i="2"/>
  <c r="J21" i="2"/>
  <c r="E21" i="2"/>
  <c r="J141" i="2" s="1"/>
  <c r="J20" i="2"/>
  <c r="J18" i="2"/>
  <c r="E18" i="2"/>
  <c r="F142" i="2"/>
  <c r="J17" i="2"/>
  <c r="J15" i="2"/>
  <c r="E15" i="2"/>
  <c r="F141" i="2" s="1"/>
  <c r="J14" i="2"/>
  <c r="J12" i="2"/>
  <c r="J139" i="2" s="1"/>
  <c r="E7" i="2"/>
  <c r="E135" i="2" s="1"/>
  <c r="L90" i="1"/>
  <c r="AM90" i="1"/>
  <c r="AM89" i="1"/>
  <c r="L89" i="1"/>
  <c r="AM87" i="1"/>
  <c r="L87" i="1"/>
  <c r="L85" i="1"/>
  <c r="L84" i="1"/>
  <c r="BK281" i="2"/>
  <c r="J281" i="2"/>
  <c r="BK278" i="2"/>
  <c r="J278" i="2"/>
  <c r="BK275" i="2"/>
  <c r="J275" i="2"/>
  <c r="BK271" i="2"/>
  <c r="J271" i="2"/>
  <c r="BK270" i="2"/>
  <c r="J270" i="2"/>
  <c r="BK267" i="2"/>
  <c r="J267" i="2"/>
  <c r="BK265" i="2"/>
  <c r="J265" i="2"/>
  <c r="BK261" i="2"/>
  <c r="J261" i="2"/>
  <c r="BK258" i="2"/>
  <c r="J258" i="2"/>
  <c r="BK255" i="2"/>
  <c r="J255" i="2"/>
  <c r="BK252" i="2"/>
  <c r="J252" i="2"/>
  <c r="BK248" i="2"/>
  <c r="J248" i="2"/>
  <c r="BK244" i="2"/>
  <c r="J244" i="2"/>
  <c r="BK240" i="2"/>
  <c r="J240" i="2"/>
  <c r="BK235" i="2"/>
  <c r="J235" i="2"/>
  <c r="BK232" i="2"/>
  <c r="J232" i="2"/>
  <c r="BK230" i="2"/>
  <c r="J230" i="2"/>
  <c r="BK226" i="2"/>
  <c r="J226" i="2"/>
  <c r="BK223" i="2"/>
  <c r="J223" i="2"/>
  <c r="BK220" i="2"/>
  <c r="J220" i="2"/>
  <c r="BK216" i="2"/>
  <c r="J216" i="2"/>
  <c r="BK213" i="2"/>
  <c r="J213" i="2"/>
  <c r="BK210" i="2"/>
  <c r="J210" i="2"/>
  <c r="BK207" i="2"/>
  <c r="J207" i="2"/>
  <c r="BK204" i="2"/>
  <c r="J204" i="2"/>
  <c r="BK201" i="2"/>
  <c r="J201" i="2"/>
  <c r="BK198" i="2"/>
  <c r="J198" i="2"/>
  <c r="BK196" i="2"/>
  <c r="J196" i="2"/>
  <c r="BK192" i="2"/>
  <c r="J192" i="2"/>
  <c r="BK189" i="2"/>
  <c r="J189" i="2"/>
  <c r="BK186" i="2"/>
  <c r="J186" i="2"/>
  <c r="BK183" i="2"/>
  <c r="J183" i="2"/>
  <c r="BK180" i="2"/>
  <c r="J180" i="2"/>
  <c r="BK177" i="2"/>
  <c r="J177" i="2"/>
  <c r="BK174" i="2"/>
  <c r="J174" i="2"/>
  <c r="BK170" i="2"/>
  <c r="J170" i="2"/>
  <c r="BK167" i="2"/>
  <c r="J167" i="2"/>
  <c r="BK164" i="2"/>
  <c r="J164" i="2"/>
  <c r="BK161" i="2"/>
  <c r="J161" i="2"/>
  <c r="BK158" i="2"/>
  <c r="J158" i="2"/>
  <c r="BK154" i="2"/>
  <c r="J154" i="2"/>
  <c r="BK152" i="2"/>
  <c r="J152" i="2"/>
  <c r="BK149" i="2"/>
  <c r="J149" i="2"/>
  <c r="BK147" i="2"/>
  <c r="J147" i="2"/>
  <c r="AS94" i="1"/>
  <c r="R172" i="2" l="1"/>
  <c r="P188" i="2"/>
  <c r="P172" i="2" s="1"/>
  <c r="T172" i="2"/>
  <c r="BK146" i="2"/>
  <c r="J146" i="2"/>
  <c r="J97" i="2"/>
  <c r="R146" i="2"/>
  <c r="BK195" i="2"/>
  <c r="R195" i="2"/>
  <c r="BK229" i="2"/>
  <c r="J229" i="2" s="1"/>
  <c r="J114" i="2" s="1"/>
  <c r="P229" i="2"/>
  <c r="T229" i="2"/>
  <c r="BK247" i="2"/>
  <c r="J247" i="2" s="1"/>
  <c r="J117" i="2" s="1"/>
  <c r="T247" i="2"/>
  <c r="BK264" i="2"/>
  <c r="J264" i="2" s="1"/>
  <c r="J120" i="2" s="1"/>
  <c r="R264" i="2"/>
  <c r="R263" i="2" s="1"/>
  <c r="BK269" i="2"/>
  <c r="J269" i="2"/>
  <c r="J121" i="2"/>
  <c r="R269" i="2"/>
  <c r="P146" i="2"/>
  <c r="T146" i="2"/>
  <c r="P195" i="2"/>
  <c r="T195" i="2"/>
  <c r="T194" i="2" s="1"/>
  <c r="R229" i="2"/>
  <c r="P247" i="2"/>
  <c r="R247" i="2"/>
  <c r="P264" i="2"/>
  <c r="P263" i="2"/>
  <c r="T264" i="2"/>
  <c r="T263" i="2" s="1"/>
  <c r="P269" i="2"/>
  <c r="T269" i="2"/>
  <c r="BK160" i="2"/>
  <c r="J160" i="2" s="1"/>
  <c r="J100" i="2" s="1"/>
  <c r="BK169" i="2"/>
  <c r="J169" i="2"/>
  <c r="J103" i="2" s="1"/>
  <c r="BK176" i="2"/>
  <c r="J176" i="2"/>
  <c r="J106" i="2"/>
  <c r="BK179" i="2"/>
  <c r="J179" i="2" s="1"/>
  <c r="J107" i="2" s="1"/>
  <c r="BK274" i="2"/>
  <c r="J274" i="2" s="1"/>
  <c r="J123" i="2" s="1"/>
  <c r="BK280" i="2"/>
  <c r="J280" i="2"/>
  <c r="J125" i="2" s="1"/>
  <c r="BK157" i="2"/>
  <c r="J157" i="2"/>
  <c r="J99" i="2"/>
  <c r="BK163" i="2"/>
  <c r="J163" i="2" s="1"/>
  <c r="J101" i="2" s="1"/>
  <c r="BK166" i="2"/>
  <c r="J166" i="2" s="1"/>
  <c r="J102" i="2" s="1"/>
  <c r="BK173" i="2"/>
  <c r="J173" i="2"/>
  <c r="J105" i="2" s="1"/>
  <c r="BK182" i="2"/>
  <c r="J182" i="2"/>
  <c r="J108" i="2"/>
  <c r="BK185" i="2"/>
  <c r="J185" i="2" s="1"/>
  <c r="J109" i="2" s="1"/>
  <c r="BK191" i="2"/>
  <c r="J191" i="2" s="1"/>
  <c r="J111" i="2" s="1"/>
  <c r="BK239" i="2"/>
  <c r="J239" i="2" s="1"/>
  <c r="J115" i="2" s="1"/>
  <c r="BK243" i="2"/>
  <c r="J243" i="2"/>
  <c r="J116" i="2"/>
  <c r="BK260" i="2"/>
  <c r="J260" i="2" s="1"/>
  <c r="J118" i="2" s="1"/>
  <c r="BK277" i="2"/>
  <c r="J277" i="2" s="1"/>
  <c r="J124" i="2" s="1"/>
  <c r="BC95" i="1"/>
  <c r="BC94" i="1" s="1"/>
  <c r="W32" i="1" s="1"/>
  <c r="E85" i="2"/>
  <c r="J89" i="2"/>
  <c r="F91" i="2"/>
  <c r="J91" i="2"/>
  <c r="F92" i="2"/>
  <c r="J92" i="2"/>
  <c r="BE147" i="2"/>
  <c r="BE149" i="2"/>
  <c r="BE152" i="2"/>
  <c r="BE154" i="2"/>
  <c r="BE158" i="2"/>
  <c r="BE161" i="2"/>
  <c r="BE164" i="2"/>
  <c r="BE167" i="2"/>
  <c r="BE170" i="2"/>
  <c r="BE174" i="2"/>
  <c r="BE177" i="2"/>
  <c r="BE180" i="2"/>
  <c r="BE183" i="2"/>
  <c r="BE186" i="2"/>
  <c r="BE189" i="2"/>
  <c r="BE192" i="2"/>
  <c r="BE196" i="2"/>
  <c r="BE198" i="2"/>
  <c r="BE201" i="2"/>
  <c r="BE204" i="2"/>
  <c r="BE207" i="2"/>
  <c r="BE210" i="2"/>
  <c r="BE213" i="2"/>
  <c r="BE216" i="2"/>
  <c r="BE220" i="2"/>
  <c r="BE223" i="2"/>
  <c r="BE226" i="2"/>
  <c r="BE230" i="2"/>
  <c r="BE232" i="2"/>
  <c r="BE235" i="2"/>
  <c r="BE240" i="2"/>
  <c r="BE244" i="2"/>
  <c r="BE248" i="2"/>
  <c r="BE252" i="2"/>
  <c r="BE255" i="2"/>
  <c r="BE258" i="2"/>
  <c r="BE261" i="2"/>
  <c r="BE265" i="2"/>
  <c r="BE267" i="2"/>
  <c r="BE270" i="2"/>
  <c r="BE271" i="2"/>
  <c r="BE275" i="2"/>
  <c r="BE278" i="2"/>
  <c r="BE281" i="2"/>
  <c r="F35" i="2"/>
  <c r="BB95" i="1" s="1"/>
  <c r="BB94" i="1" s="1"/>
  <c r="W31" i="1" s="1"/>
  <c r="J34" i="2"/>
  <c r="AW95" i="1"/>
  <c r="F34" i="2"/>
  <c r="BA95" i="1" s="1"/>
  <c r="BA94" i="1" s="1"/>
  <c r="W30" i="1" s="1"/>
  <c r="F37" i="2"/>
  <c r="BD95" i="1"/>
  <c r="BD94" i="1"/>
  <c r="W33" i="1" s="1"/>
  <c r="T145" i="2" l="1"/>
  <c r="R194" i="2"/>
  <c r="R145" i="2"/>
  <c r="P194" i="2"/>
  <c r="P145" i="2"/>
  <c r="AU95" i="1"/>
  <c r="AU94" i="1" s="1"/>
  <c r="BK194" i="2"/>
  <c r="J194" i="2" s="1"/>
  <c r="J112" i="2" s="1"/>
  <c r="BK188" i="2"/>
  <c r="J188" i="2"/>
  <c r="J110" i="2"/>
  <c r="BK156" i="2"/>
  <c r="J156" i="2"/>
  <c r="J98" i="2"/>
  <c r="BK172" i="2"/>
  <c r="J172" i="2" s="1"/>
  <c r="J104" i="2" s="1"/>
  <c r="J195" i="2"/>
  <c r="J113" i="2"/>
  <c r="BK263" i="2"/>
  <c r="J263" i="2"/>
  <c r="J119" i="2"/>
  <c r="BK273" i="2"/>
  <c r="J273" i="2" s="1"/>
  <c r="J122" i="2" s="1"/>
  <c r="AW94" i="1"/>
  <c r="AK30" i="1" s="1"/>
  <c r="AY94" i="1"/>
  <c r="J33" i="2"/>
  <c r="AV95" i="1" s="1"/>
  <c r="AT95" i="1" s="1"/>
  <c r="AX94" i="1"/>
  <c r="F33" i="2"/>
  <c r="AZ95" i="1" s="1"/>
  <c r="AZ94" i="1" s="1"/>
  <c r="W29" i="1" s="1"/>
  <c r="BK145" i="2" l="1"/>
  <c r="J145" i="2" s="1"/>
  <c r="J96" i="2" s="1"/>
  <c r="AV94" i="1"/>
  <c r="AK29" i="1"/>
  <c r="J30" i="2" l="1"/>
  <c r="AG95" i="1"/>
  <c r="AG94" i="1" s="1"/>
  <c r="AT94" i="1"/>
  <c r="AN94" i="1" l="1"/>
  <c r="AK26" i="1"/>
  <c r="J39" i="2"/>
  <c r="AN95" i="1"/>
  <c r="AK35" i="1"/>
</calcChain>
</file>

<file path=xl/sharedStrings.xml><?xml version="1.0" encoding="utf-8"?>
<sst xmlns="http://schemas.openxmlformats.org/spreadsheetml/2006/main" count="1551" uniqueCount="428">
  <si>
    <t>Export Komplet</t>
  </si>
  <si>
    <t/>
  </si>
  <si>
    <t>2.0</t>
  </si>
  <si>
    <t>False</t>
  </si>
  <si>
    <t>{7044c0a6-0c13-40de-b15d-055b8d457cc9}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</si>
  <si>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</si>
  <si>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</si>
  <si>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</si>
  <si>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</si>
  <si>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</si>
  <si>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</si>
  <si>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</si>
  <si>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</si>
  <si>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</si>
  <si>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dul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</si>
  <si>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</si>
  <si>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</si>
  <si>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</si>
  <si>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</si>
  <si>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</si>
  <si>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</si>
  <si>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</si>
  <si>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</si>
  <si>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</si>
  <si>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</si>
  <si>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</si>
  <si>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</si>
  <si>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</si>
  <si>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</si>
  <si>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</si>
  <si>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</si>
  <si>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</si>
  <si>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</si>
  <si>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</si>
  <si>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</si>
  <si>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</si>
  <si>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</si>
  <si>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</si>
  <si>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</si>
  <si>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</si>
  <si>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</si>
  <si>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</si>
  <si>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</si>
  <si>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</si>
  <si>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</si>
  <si>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</si>
  <si>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</si>
  <si>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</si>
  <si>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</si>
  <si>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</si>
  <si>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</si>
  <si>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</si>
  <si>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</si>
  <si>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</si>
  <si>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</si>
  <si>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</si>
  <si>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</si>
  <si>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</si>
  <si>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</si>
  <si>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</si>
  <si>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</si>
  <si>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</si>
  <si>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</si>
  <si>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</si>
  <si>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</si>
  <si>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</si>
  <si>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</si>
  <si>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</si>
  <si>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</si>
  <si>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</si>
  <si>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</si>
  <si>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</si>
  <si>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</si>
  <si>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</si>
  <si>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</si>
  <si>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</si>
  <si>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</t>
  </si>
  <si>
    <t>Soupis předpokládaných stavebních prací</t>
  </si>
  <si>
    <t>STA</t>
  </si>
  <si>
    <t>1</t>
  </si>
  <si>
    <t>{672e80c0-b916-490b-ac86-466eefaeb4f1}</t>
  </si>
  <si>
    <t>2</t>
  </si>
  <si>
    <t>a1</t>
  </si>
  <si>
    <t>2,52</t>
  </si>
  <si>
    <t>a2</t>
  </si>
  <si>
    <t>6,6</t>
  </si>
  <si>
    <t>KRYCÍ LIST SOUPISU PRACÍ</t>
  </si>
  <si>
    <t>a5</t>
  </si>
  <si>
    <t>6,02</t>
  </si>
  <si>
    <t>Objekt:</t>
  </si>
  <si>
    <t>stav - Soupis předpokládaných stavebních prací</t>
  </si>
  <si>
    <t>REKAPITULACE ČLENĚNÍ SOUPISU PRACÍ</t>
  </si>
  <si>
    <t>Kód dílu - Popis</t>
  </si>
  <si>
    <t>Cena celkem [CZK]</t>
  </si>
  <si>
    <t>Náklady ze soupisu prací</t>
  </si>
  <si>
    <t>-1</t>
  </si>
  <si>
    <t>D1 - Dodávky</t>
  </si>
  <si>
    <t>D2 - Montážní materiál a práce</t>
  </si>
  <si>
    <t xml:space="preserve">    D3 - KABEL SILOVÝ,IZOLACE PVC</t>
  </si>
  <si>
    <t xml:space="preserve">    D4 - Skříň</t>
  </si>
  <si>
    <t xml:space="preserve">    D6 - Ukončení vodičů se zapojením</t>
  </si>
  <si>
    <t xml:space="preserve">    D8 - HODINOVE ZUCTOVACI SAZBY</t>
  </si>
  <si>
    <t xml:space="preserve">    D9 - PROVEDENI REVIZNICH ZKOUSEK DLE CSN 331500</t>
  </si>
  <si>
    <t>D78 - Zemní práce</t>
  </si>
  <si>
    <t xml:space="preserve">    D79 - VYTÝČENÍ TRATI</t>
  </si>
  <si>
    <t xml:space="preserve">    D83 - HLOUBENÍ KABELOVÉ RÝHY</t>
  </si>
  <si>
    <t xml:space="preserve">    D85 - ZŘÍZENÍ KABELOVÉHO LOŽE</t>
  </si>
  <si>
    <t xml:space="preserve">    D86 - FOLIE VÝSTRAŽNÁ Z PVC</t>
  </si>
  <si>
    <t xml:space="preserve">    D88 - ZÁHOZ KABELOVÉ RÝHY</t>
  </si>
  <si>
    <t xml:space="preserve">    D89 - ÚPRAVA POVRCHU</t>
  </si>
  <si>
    <t xml:space="preserve">      90 - Uzemnění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</si>
  <si>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</si>
  <si>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</si>
  <si>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</si>
  <si>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</si>
  <si>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</si>
  <si>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</si>
  <si>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</si>
  <si>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</si>
  <si>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</si>
  <si>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N00 -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</si>
  <si>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</si>
  <si>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</si>
  <si>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</si>
  <si>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</si>
  <si>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</si>
  <si>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</si>
  <si>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</si>
  <si>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</si>
  <si>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</si>
  <si>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</si>
  <si>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</si>
  <si>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</si>
  <si>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</si>
  <si>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</si>
  <si>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</si>
  <si>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</si>
  <si>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</si>
  <si>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</si>
  <si>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Dodávky</t>
  </si>
  <si>
    <t>ROZPOCET</t>
  </si>
  <si>
    <t>K</t>
  </si>
  <si>
    <t>Pol1</t>
  </si>
  <si>
    <t>Motorgenerátor - Dieselový čtyřtaktní motor vodou chlazený,výměnný palivový, olejový a vzduchový filtr  + s odhlučněnou kapotou včetně montáže a zapojení, komplex, dle popisu v TZ, na 90kVA</t>
  </si>
  <si>
    <t>ks</t>
  </si>
  <si>
    <t>64</t>
  </si>
  <si>
    <t>944508795</t>
  </si>
  <si>
    <t>PP</t>
  </si>
  <si>
    <t>Motorgenerátor - Dieselový čtyřtaktní motor vodou chlazený,výměnný palivový, olejový a vzduchový filtr  + s odhlučněnou kapotou včetně montáže a zapojení, komplex, dle popisu v TZ, záchytná jímka, plná nádrž,, do venkovního prostředí</t>
  </si>
  <si>
    <t>Pol2</t>
  </si>
  <si>
    <t>Servisní práce-odborná instalace na odjištěné rozvody a zaškolelní obsluhy v den instalace, včetně montáže a zapojení</t>
  </si>
  <si>
    <t>hr</t>
  </si>
  <si>
    <t>459762437</t>
  </si>
  <si>
    <t>VV</t>
  </si>
  <si>
    <t>48</t>
  </si>
  <si>
    <t>3</t>
  </si>
  <si>
    <t>Pol3</t>
  </si>
  <si>
    <t>Doprava MTG a technika bez jeřábnických prací v místě vykládky včetně montáže a zapojení</t>
  </si>
  <si>
    <t>kč</t>
  </si>
  <si>
    <t>2046703938</t>
  </si>
  <si>
    <t>4</t>
  </si>
  <si>
    <t>Pol6</t>
  </si>
  <si>
    <t>D+M antivibrační podložka pod soustrojí motorgenerátoru</t>
  </si>
  <si>
    <t>-149502556</t>
  </si>
  <si>
    <t>D2</t>
  </si>
  <si>
    <t>Montážní materiál a práce</t>
  </si>
  <si>
    <t>D3</t>
  </si>
  <si>
    <t>KABEL SILOVÝ,IZOLACE PVC</t>
  </si>
  <si>
    <t>5</t>
  </si>
  <si>
    <t>Pol8</t>
  </si>
  <si>
    <t>CYKY-J 4x25 , volně</t>
  </si>
  <si>
    <t>m</t>
  </si>
  <si>
    <t>2039878887</t>
  </si>
  <si>
    <t>D4</t>
  </si>
  <si>
    <t>Skříň</t>
  </si>
  <si>
    <t>6</t>
  </si>
  <si>
    <t>Pol9</t>
  </si>
  <si>
    <t>kabelová svorkovnicová skříň  K 7042</t>
  </si>
  <si>
    <t>415247800</t>
  </si>
  <si>
    <t>D6</t>
  </si>
  <si>
    <t>Ukončení vodičů se zapojením</t>
  </si>
  <si>
    <t>7</t>
  </si>
  <si>
    <t>Pol11</t>
  </si>
  <si>
    <t>4x25 mm2</t>
  </si>
  <si>
    <t>1470069852</t>
  </si>
  <si>
    <t>D8</t>
  </si>
  <si>
    <t>HODINOVE ZUCTOVACI SAZBY</t>
  </si>
  <si>
    <t>8</t>
  </si>
  <si>
    <t>Pol13</t>
  </si>
  <si>
    <t>Zkusebni provoz</t>
  </si>
  <si>
    <t>-1141579616</t>
  </si>
  <si>
    <t>D9</t>
  </si>
  <si>
    <t>PROVEDENI REVIZNICH ZKOUSEK DLE CSN 331500</t>
  </si>
  <si>
    <t>9</t>
  </si>
  <si>
    <t>Pol14</t>
  </si>
  <si>
    <t>Revizni technik</t>
  </si>
  <si>
    <t>-1024238179</t>
  </si>
  <si>
    <t>D78</t>
  </si>
  <si>
    <t>Zemní práce</t>
  </si>
  <si>
    <t>D79</t>
  </si>
  <si>
    <t>VYTÝČENÍ TRATI</t>
  </si>
  <si>
    <t>10</t>
  </si>
  <si>
    <t>Pol365</t>
  </si>
  <si>
    <t>Venkovní vedení nn v přehledném terénu</t>
  </si>
  <si>
    <t>km</t>
  </si>
  <si>
    <t>802809217</t>
  </si>
  <si>
    <t>D83</t>
  </si>
  <si>
    <t>HLOUBENÍ KABELOVÉ RÝHY</t>
  </si>
  <si>
    <t>11</t>
  </si>
  <si>
    <t>Pol133</t>
  </si>
  <si>
    <t>Zemina třídy 4, šíře 350mm,hloubka 800mm</t>
  </si>
  <si>
    <t>-1197614614</t>
  </si>
  <si>
    <t>D85</t>
  </si>
  <si>
    <t>ZŘÍZENÍ KABELOVÉHO LOŽE</t>
  </si>
  <si>
    <t>12</t>
  </si>
  <si>
    <t>Pol371</t>
  </si>
  <si>
    <t>Z kopaného písku, bez zakrytí, šíře do 35cm,tloušťka 20cm</t>
  </si>
  <si>
    <t>517372713</t>
  </si>
  <si>
    <t xml:space="preserve"> Z kopaného písku, bez zakrytí, šíře do 35cm,tloušťka 20cm</t>
  </si>
  <si>
    <t>D86</t>
  </si>
  <si>
    <t>FOLIE VÝSTRAŽNÁ Z PVC</t>
  </si>
  <si>
    <t>13</t>
  </si>
  <si>
    <t>Pol372</t>
  </si>
  <si>
    <t>Do šířky 35cm</t>
  </si>
  <si>
    <t>-818426675</t>
  </si>
  <si>
    <t>D88</t>
  </si>
  <si>
    <t>ZÁHOZ KABELOVÉ RÝHY</t>
  </si>
  <si>
    <t>14</t>
  </si>
  <si>
    <t>Pol138</t>
  </si>
  <si>
    <t>Zemina třídy 4, šíře 350mm,hloubka 600mm</t>
  </si>
  <si>
    <t>-1628271246</t>
  </si>
  <si>
    <t>D89</t>
  </si>
  <si>
    <t>ÚPRAVA POVRCHU</t>
  </si>
  <si>
    <t>Pol375</t>
  </si>
  <si>
    <t>Provizorní úprava terénu v zemina třídy 4</t>
  </si>
  <si>
    <t>m2</t>
  </si>
  <si>
    <t>-295537558</t>
  </si>
  <si>
    <t>90</t>
  </si>
  <si>
    <t>Uzemnění</t>
  </si>
  <si>
    <t>16</t>
  </si>
  <si>
    <t>001008</t>
  </si>
  <si>
    <t>Páska 30x4 zemnící</t>
  </si>
  <si>
    <t>82443348</t>
  </si>
  <si>
    <t xml:space="preserve"> Páska 30x4 zemnící</t>
  </si>
  <si>
    <t>HSV</t>
  </si>
  <si>
    <t>Práce a dodávky HSV</t>
  </si>
  <si>
    <t>17</t>
  </si>
  <si>
    <t>113106023</t>
  </si>
  <si>
    <t>Rozebrání dlažeb při překopech komunikací pro pěší ze zámkové dlažby ručně</t>
  </si>
  <si>
    <t>CS ÚRS 2023 02</t>
  </si>
  <si>
    <t>1256960472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</si>
  <si>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</si>
  <si>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18</t>
  </si>
  <si>
    <t>1190014</t>
  </si>
  <si>
    <t>Dočasné zajištění obrubníku</t>
  </si>
  <si>
    <t>1591931676</t>
  </si>
  <si>
    <t xml:space="preserve">  Dočasné zajištění obrubníku</t>
  </si>
  <si>
    <t>"dle skut"  2</t>
  </si>
  <si>
    <t>19</t>
  </si>
  <si>
    <t>129001101</t>
  </si>
  <si>
    <t>Příplatek za ztížení odkopávky nebo prokopávky v blízkosti inženýrských sítí</t>
  </si>
  <si>
    <t>m3</t>
  </si>
  <si>
    <t>-1653105541</t>
  </si>
  <si>
    <t>Příplatek k cenám vykopávek za ztížení vykopávky v blízkosti podzemního vedení nebo výbušnin v horninách jakékoliv třídy</t>
  </si>
  <si>
    <t>20</t>
  </si>
  <si>
    <t>132354201</t>
  </si>
  <si>
    <t>Hloubení zapažených rýh š do 2000 mm v hornině třídy těžitelnosti II skupiny 4 objem do 20 m3</t>
  </si>
  <si>
    <t>1273736799</t>
  </si>
  <si>
    <t>Hloubení zapažených rýh šířky přes 800 do 2 000 mm strojně s urovnáním dna do předepsaného profilu a spádu v hornině třídy těžitelnosti II skupiny 4 do 20 m3</t>
  </si>
  <si>
    <t>1,2*2,1*1</t>
  </si>
  <si>
    <t>151101201</t>
  </si>
  <si>
    <t>Zřízení příložného pažení stěn výkopu hl do 4 m</t>
  </si>
  <si>
    <t>1875940549</t>
  </si>
  <si>
    <t>Zřízení pažení stěn výkopu bez rozepření nebo vzepření příložné, hloubky do 4 m</t>
  </si>
  <si>
    <t>(2,1+1,2)*2*1</t>
  </si>
  <si>
    <t>22</t>
  </si>
  <si>
    <t>151101211</t>
  </si>
  <si>
    <t>Odstranění příložného pažení stěn hl do 4 m</t>
  </si>
  <si>
    <t>115048728</t>
  </si>
  <si>
    <t>Odstranění pažení stěn výkopu bez rozepření nebo vzepření s uložením pažin na vzdálenost do 3 m od okraje výkopu příložné, hloubky do 4 m</t>
  </si>
  <si>
    <t>23</t>
  </si>
  <si>
    <t>162751137</t>
  </si>
  <si>
    <t>Vodorovné přemístění přes 9 000 do 10000 m výkopku/sypaniny z horniny třídy těžitelnosti II skupiny 4 a 5</t>
  </si>
  <si>
    <t>-1989810595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</si>
  <si>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</si>
  <si>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a1+0,35*0,2*50</t>
  </si>
  <si>
    <t>24</t>
  </si>
  <si>
    <t>162751139</t>
  </si>
  <si>
    <t>Příplatek k vodorovnému přemístění výkopku/sypaniny z horniny třídy těžitelnosti II skupiny 4 a 5 ZKD 1000 m přes 10000 m</t>
  </si>
  <si>
    <t>-2087131639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</si>
  <si>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</si>
  <si>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6,02*5 'Přepočtené koeficientem množství</t>
  </si>
  <si>
    <t>25</t>
  </si>
  <si>
    <t>171201221</t>
  </si>
  <si>
    <t>Poplatek za uložení na skládce (skládkovné) zeminy a kamení kód odpadu 17 05 04</t>
  </si>
  <si>
    <t>t</t>
  </si>
  <si>
    <t>-1112828831</t>
  </si>
  <si>
    <t>Poplatek za uložení stavebního odpadu na skládce (skládkovné) zeminy a kamení zatříděného do Katalogu odpadů pod kódem 17 05 04</t>
  </si>
  <si>
    <t>a5*1,8</t>
  </si>
  <si>
    <t>26</t>
  </si>
  <si>
    <t>171251201</t>
  </si>
  <si>
    <t>Uložení sypaniny na skládky nebo meziskládky</t>
  </si>
  <si>
    <t>233696790</t>
  </si>
  <si>
    <t>Uložení sypaniny na skládky nebo meziskládky bez hutnění s upravením uložené sypaniny do předepsaného tvaru</t>
  </si>
  <si>
    <t>27</t>
  </si>
  <si>
    <t>181913112</t>
  </si>
  <si>
    <t>Úprava pláně v hornině třídy těžitelnosti II skupiny 4 se zhutněním ručně</t>
  </si>
  <si>
    <t>1747014497</t>
  </si>
  <si>
    <t>Úprava pláně vyrovnáním výškových rozdílů ručně v hornině třídy těžitelnosti II skupiny 4 se zhutněním</t>
  </si>
  <si>
    <t>1,2*2,1</t>
  </si>
  <si>
    <t>Zakládání</t>
  </si>
  <si>
    <t>28</t>
  </si>
  <si>
    <t>278353122</t>
  </si>
  <si>
    <t>Bednění kotevních otvorů v základech pro stroje průřezu přes 0,02 do 0,05 m2 hl přes 0,5 do 1 m</t>
  </si>
  <si>
    <t>kus</t>
  </si>
  <si>
    <t>1700711704</t>
  </si>
  <si>
    <t>Bednění kotevních otvorů a prostupů v základových konstrukcích v konstrukcích pod stroje včetně polohového zajištění a odbednění, popř. ztraceného bednění z pletiva apod. průřezu přes 0,02 do 0,05 m2, hl. přes 0,50 do 1,00 m</t>
  </si>
  <si>
    <t>29</t>
  </si>
  <si>
    <t>278361821</t>
  </si>
  <si>
    <t>Výztuž základů pod stroje z betonářské oceli 10 505 složitosti I</t>
  </si>
  <si>
    <t>1898042322</t>
  </si>
  <si>
    <t>Výztuž základů pod stroje nebo technologická zařízení z betonářské oceli 10 505 (R) nebo BSt 500, složitosti I</t>
  </si>
  <si>
    <t>1,2*2,1*1*0,015</t>
  </si>
  <si>
    <t>30</t>
  </si>
  <si>
    <t>278381551</t>
  </si>
  <si>
    <t>Základ pod stroje z betonu do 5 m3 tř. C 25/30 složitosti I</t>
  </si>
  <si>
    <t>1326074002</t>
  </si>
  <si>
    <t>Základy pod stroje nebo technologická zařízení z betonu s bedněním, odbedněním, bez úpravy povrchu z betonu prostého objemu souvislé základové konstrukce do 5 m3 tř. C 25/30, složitosti I</t>
  </si>
  <si>
    <t>P</t>
  </si>
  <si>
    <t>Poznámka k položce:_x000D_
beton C25/30 XC4 XF3</t>
  </si>
  <si>
    <t>1,2*2,1*1*1,035</t>
  </si>
  <si>
    <t>Svislé a kompletní konstrukce</t>
  </si>
  <si>
    <t>31</t>
  </si>
  <si>
    <t>388995</t>
  </si>
  <si>
    <t>Chránička kabelů trubka tuhá dvouplášťová korugovaná do DN 80</t>
  </si>
  <si>
    <t>-1407027956</t>
  </si>
  <si>
    <t>"dle skut"  28</t>
  </si>
  <si>
    <t>Komunikace pozemní</t>
  </si>
  <si>
    <t>32</t>
  </si>
  <si>
    <t>596211110</t>
  </si>
  <si>
    <t>Kladení zámkové dlažby komunikací pro pěší ručně tl 60 mm skupiny A pl do 50 m2</t>
  </si>
  <si>
    <t>285757800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</si>
  <si>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</si>
  <si>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Poznámka k položce:_x000D_
dlaždice stávající</t>
  </si>
  <si>
    <t>Ostatní konstrukce a práce, bourání</t>
  </si>
  <si>
    <t>33</t>
  </si>
  <si>
    <t>935111111</t>
  </si>
  <si>
    <t>Osazení příkopového žlabu do štěrkopísku tl 100 mm z betonových tvárnic š 500 mm</t>
  </si>
  <si>
    <t>1327060437</t>
  </si>
  <si>
    <t>Osazení betonového příkopového žlabu s vyplněním a zatřením spár cementovou maltou s ložem tl. 100 mm z kameniva těženého nebo štěrkopísku z betonových příkopových tvárnic šířky do 500 mm</t>
  </si>
  <si>
    <t>Poznámka k položce:_x000D_
použít stávající žlabovky</t>
  </si>
  <si>
    <t>"stávající"  10,000</t>
  </si>
  <si>
    <t>34</t>
  </si>
  <si>
    <t>966008211</t>
  </si>
  <si>
    <t>Bourání odvodňovacího žlabu z betonových příkopových tvárnic š do 500 mm</t>
  </si>
  <si>
    <t>-289043266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</si>
  <si>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</si>
  <si>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"dle skut"  10</t>
  </si>
  <si>
    <t>35</t>
  </si>
  <si>
    <t>977151113</t>
  </si>
  <si>
    <t>Jádrové vrty diamantovými korunkami do stavebních materiálů D přes 40 do 50 mm</t>
  </si>
  <si>
    <t>-1110394720</t>
  </si>
  <si>
    <t>Jádrové vrty diamantovými korunkami do stavebních materiálů (železobetonu, betonu, cihel, obkladů, dlažeb, kamene) průměru přes 40 do 50 mm</t>
  </si>
  <si>
    <t>"dle skut"  0,6*2</t>
  </si>
  <si>
    <t>36</t>
  </si>
  <si>
    <t>979051121</t>
  </si>
  <si>
    <t>Očištění zámkových dlaždic se spárováním z kameniva těženého při překopech inženýrských sítí</t>
  </si>
  <si>
    <t>-413889351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</si>
  <si>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</si>
  <si>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998</t>
  </si>
  <si>
    <t>Přesun hmot</t>
  </si>
  <si>
    <t>37</t>
  </si>
  <si>
    <t>998012021</t>
  </si>
  <si>
    <t>Přesun hmot pro budovy monolitické v do 6 m</t>
  </si>
  <si>
    <t>-2051983541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</si>
  <si>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</si>
  <si>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PSV</t>
  </si>
  <si>
    <t>Práce a dodávky PSV</t>
  </si>
  <si>
    <t>711</t>
  </si>
  <si>
    <t>Izolace proti vodě, vlhkosti a plynům</t>
  </si>
  <si>
    <t>38</t>
  </si>
  <si>
    <t>7117860</t>
  </si>
  <si>
    <t>Izolace proti vodě těsnění trubních prostupů hydroizolační přepážkou do pr 50mm D+M</t>
  </si>
  <si>
    <t>202837883</t>
  </si>
  <si>
    <t>39</t>
  </si>
  <si>
    <t>998711101</t>
  </si>
  <si>
    <t>Přesun hmot tonážní pro izolace proti vodě, vlhkosti a plynům v objektech v do 6 m</t>
  </si>
  <si>
    <t>1583591099</t>
  </si>
  <si>
    <t>Přesun hmot pro izolace proti vodě, vlhkosti a plynům stanovený z hmotnosti přesunovaného materiálu vodorovná dopravní vzdálenost do 50 m v objektech výšky do 6 m</t>
  </si>
  <si>
    <t>N00</t>
  </si>
  <si>
    <t>Ostatní</t>
  </si>
  <si>
    <t>40</t>
  </si>
  <si>
    <t>001001</t>
  </si>
  <si>
    <t>PPV</t>
  </si>
  <si>
    <t>Kč</t>
  </si>
  <si>
    <t>512</t>
  </si>
  <si>
    <t>2049193691</t>
  </si>
  <si>
    <t>41</t>
  </si>
  <si>
    <t>001005</t>
  </si>
  <si>
    <t>Podružný materál</t>
  </si>
  <si>
    <t>622972224</t>
  </si>
  <si>
    <t>VRN</t>
  </si>
  <si>
    <t>Vedlejší rozpočtové náklady</t>
  </si>
  <si>
    <t>VRN1</t>
  </si>
  <si>
    <t>Průzkumné, geodetické a projektové práce</t>
  </si>
  <si>
    <t>42</t>
  </si>
  <si>
    <t>013254000</t>
  </si>
  <si>
    <t>Dokumentace skutečného provedení stavby</t>
  </si>
  <si>
    <t>1024</t>
  </si>
  <si>
    <t>1183251359</t>
  </si>
  <si>
    <t>Průzkumné, geodetické a projektové práce projektové práce dokumentace stavby (výkresová a textová) skutečného provedení stavby</t>
  </si>
  <si>
    <t>VRN3</t>
  </si>
  <si>
    <t>Zařízení staveniště</t>
  </si>
  <si>
    <t>43</t>
  </si>
  <si>
    <t>030001000</t>
  </si>
  <si>
    <t>1569050512</t>
  </si>
  <si>
    <t>Základní rozdělení průvodních činností a nákladů zařízení staveniště</t>
  </si>
  <si>
    <t>VRN7</t>
  </si>
  <si>
    <t>Provozní vlivy</t>
  </si>
  <si>
    <t>44</t>
  </si>
  <si>
    <t>070001000</t>
  </si>
  <si>
    <t>110141614</t>
  </si>
  <si>
    <t>SEZNAM FIGUR</t>
  </si>
  <si>
    <t>Výměra</t>
  </si>
  <si>
    <t xml:space="preserve"> stav</t>
  </si>
  <si>
    <t>Použití figury:</t>
  </si>
  <si>
    <t>ZZS - Umístění a připojení náhradního zdroje Temný Důl</t>
  </si>
  <si>
    <t>Temný Důl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</si>
</sst>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35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K9" sqref="K9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199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185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18"/>
      <c r="BE5" s="182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187" t="s">
        <v>426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18"/>
      <c r="BE6" s="183"/>
      <c r="BS6" s="15" t="s">
        <v>6</v>
      </c>
    </row>
    <row r="7" spans="1:74" s="1" customFormat="1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183"/>
      <c r="BS7" s="15" t="s">
        <v>6</v>
      </c>
    </row>
    <row r="8" spans="1:74" s="1" customFormat="1" ht="12" customHeight="1">
      <c r="B8" s="18"/>
      <c r="D8" s="25" t="s">
        <v>19</v>
      </c>
      <c r="K8" s="23" t="s">
        <v>427</v>
      </c>
      <c r="AK8" s="25" t="s">
        <v>20</v>
      </c>
      <c r="AN8" s="178" t="s">
        <v>26</v>
      </c>
      <c r="AR8" s="18"/>
      <c r="BE8" s="183"/>
      <c r="BS8" s="15" t="s">
        <v>6</v>
      </c>
    </row>
    <row r="9" spans="1:74" s="1" customFormat="1" ht="14.45" customHeight="1">
      <c r="B9" s="18"/>
      <c r="AR9" s="18"/>
      <c r="BE9" s="183"/>
      <c r="BS9" s="15" t="s">
        <v>6</v>
      </c>
    </row>
    <row r="10" spans="1:74" s="1" customFormat="1" ht="12" customHeight="1">
      <c r="B10" s="18"/>
      <c r="D10" s="25" t="s">
        <v>21</v>
      </c>
      <c r="AK10" s="25" t="s">
        <v>22</v>
      </c>
      <c r="AN10" s="23" t="s">
        <v>1</v>
      </c>
      <c r="AR10" s="18"/>
      <c r="BE10" s="183"/>
      <c r="BS10" s="15" t="s">
        <v>6</v>
      </c>
    </row>
    <row r="11" spans="1:74" s="1" customFormat="1" ht="18.399999999999999" customHeight="1">
      <c r="B11" s="18"/>
      <c r="E11" s="23" t="s">
        <v>23</v>
      </c>
      <c r="AK11" s="25" t="s">
        <v>24</v>
      </c>
      <c r="AN11" s="23" t="s">
        <v>1</v>
      </c>
      <c r="AR11" s="18"/>
      <c r="BE11" s="183"/>
      <c r="BS11" s="15" t="s">
        <v>6</v>
      </c>
    </row>
    <row r="12" spans="1:74" s="1" customFormat="1" ht="6.95" customHeight="1">
      <c r="B12" s="18"/>
      <c r="AR12" s="18"/>
      <c r="BE12" s="183"/>
      <c r="BS12" s="15" t="s">
        <v>6</v>
      </c>
    </row>
    <row r="13" spans="1:74" s="1" customFormat="1" ht="12" customHeight="1">
      <c r="B13" s="18"/>
      <c r="D13" s="25" t="s">
        <v>25</v>
      </c>
      <c r="AK13" s="25" t="s">
        <v>22</v>
      </c>
      <c r="AN13" s="27" t="s">
        <v>26</v>
      </c>
      <c r="AR13" s="18"/>
      <c r="BE13" s="183"/>
      <c r="BS13" s="15" t="s">
        <v>6</v>
      </c>
    </row>
    <row r="14" spans="1:74" ht="12.75">
      <c r="B14" s="18"/>
      <c r="E14" s="188" t="s">
        <v>26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5" t="s">
        <v>24</v>
      </c>
      <c r="AN14" s="27" t="s">
        <v>26</v>
      </c>
      <c r="AR14" s="18"/>
      <c r="BE14" s="183"/>
      <c r="BS14" s="15" t="s">
        <v>6</v>
      </c>
    </row>
    <row r="15" spans="1:74" s="1" customFormat="1" ht="6.95" customHeight="1">
      <c r="B15" s="18"/>
      <c r="AR15" s="18"/>
      <c r="BE15" s="183"/>
      <c r="BS15" s="15" t="s">
        <v>3</v>
      </c>
    </row>
    <row r="16" spans="1:74" s="1" customFormat="1" ht="12" customHeight="1">
      <c r="B16" s="18"/>
      <c r="D16" s="25" t="s">
        <v>27</v>
      </c>
      <c r="AK16" s="25" t="s">
        <v>22</v>
      </c>
      <c r="AN16" s="23" t="s">
        <v>1</v>
      </c>
      <c r="AR16" s="18"/>
      <c r="BE16" s="183"/>
      <c r="BS16" s="15" t="s">
        <v>3</v>
      </c>
    </row>
    <row r="17" spans="1:71" s="1" customFormat="1" ht="18.399999999999999" customHeight="1">
      <c r="B17" s="18"/>
      <c r="E17" s="23" t="s">
        <v>23</v>
      </c>
      <c r="AK17" s="25" t="s">
        <v>24</v>
      </c>
      <c r="AN17" s="23" t="s">
        <v>1</v>
      </c>
      <c r="AR17" s="18"/>
      <c r="BE17" s="183"/>
      <c r="BS17" s="15" t="s">
        <v>28</v>
      </c>
    </row>
    <row r="18" spans="1:71" s="1" customFormat="1" ht="6.95" customHeight="1">
      <c r="B18" s="18"/>
      <c r="AR18" s="18"/>
      <c r="BE18" s="183"/>
      <c r="BS18" s="15" t="s">
        <v>6</v>
      </c>
    </row>
    <row r="19" spans="1:71" s="1" customFormat="1" ht="12" customHeight="1">
      <c r="B19" s="18"/>
      <c r="D19" s="25" t="s">
        <v>29</v>
      </c>
      <c r="AK19" s="25" t="s">
        <v>22</v>
      </c>
      <c r="AN19" s="23" t="s">
        <v>1</v>
      </c>
      <c r="AR19" s="18"/>
      <c r="BE19" s="183"/>
      <c r="BS19" s="15" t="s">
        <v>6</v>
      </c>
    </row>
    <row r="20" spans="1:71" s="1" customFormat="1" ht="18.399999999999999" customHeight="1">
      <c r="B20" s="18"/>
      <c r="E20" s="23" t="s">
        <v>23</v>
      </c>
      <c r="AK20" s="25" t="s">
        <v>24</v>
      </c>
      <c r="AN20" s="23" t="s">
        <v>1</v>
      </c>
      <c r="AR20" s="18"/>
      <c r="BE20" s="183"/>
      <c r="BS20" s="15" t="s">
        <v>28</v>
      </c>
    </row>
    <row r="21" spans="1:71" s="1" customFormat="1" ht="6.95" customHeight="1">
      <c r="B21" s="18"/>
      <c r="AR21" s="18"/>
      <c r="BE21" s="183"/>
    </row>
    <row r="22" spans="1:71" s="1" customFormat="1" ht="12" customHeight="1">
      <c r="B22" s="18"/>
      <c r="D22" s="25" t="s">
        <v>30</v>
      </c>
      <c r="AR22" s="18"/>
      <c r="BE22" s="183"/>
    </row>
    <row r="23" spans="1:71" s="1" customFormat="1" ht="14.45" customHeight="1">
      <c r="B23" s="18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8"/>
      <c r="BE23" s="183"/>
    </row>
    <row r="24" spans="1:71" s="1" customFormat="1" ht="6.95" customHeight="1">
      <c r="B24" s="18"/>
      <c r="AR24" s="18"/>
      <c r="BE24" s="183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3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1">
        <f>ROUND(AG94,2)</f>
        <v>0</v>
      </c>
      <c r="AL26" s="192"/>
      <c r="AM26" s="192"/>
      <c r="AN26" s="192"/>
      <c r="AO26" s="192"/>
      <c r="AP26" s="30"/>
      <c r="AQ26" s="30"/>
      <c r="AR26" s="31"/>
      <c r="BE26" s="183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83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93" t="s">
        <v>32</v>
      </c>
      <c r="M28" s="193"/>
      <c r="N28" s="193"/>
      <c r="O28" s="193"/>
      <c r="P28" s="193"/>
      <c r="Q28" s="30"/>
      <c r="R28" s="30"/>
      <c r="S28" s="30"/>
      <c r="T28" s="30"/>
      <c r="U28" s="30"/>
      <c r="V28" s="30"/>
      <c r="W28" s="193" t="s">
        <v>33</v>
      </c>
      <c r="X28" s="193"/>
      <c r="Y28" s="193"/>
      <c r="Z28" s="193"/>
      <c r="AA28" s="193"/>
      <c r="AB28" s="193"/>
      <c r="AC28" s="193"/>
      <c r="AD28" s="193"/>
      <c r="AE28" s="193"/>
      <c r="AF28" s="30"/>
      <c r="AG28" s="30"/>
      <c r="AH28" s="30"/>
      <c r="AI28" s="30"/>
      <c r="AJ28" s="30"/>
      <c r="AK28" s="193" t="s">
        <v>34</v>
      </c>
      <c r="AL28" s="193"/>
      <c r="AM28" s="193"/>
      <c r="AN28" s="193"/>
      <c r="AO28" s="193"/>
      <c r="AP28" s="30"/>
      <c r="AQ28" s="30"/>
      <c r="AR28" s="31"/>
      <c r="BE28" s="183"/>
    </row>
    <row r="29" spans="1:71" s="3" customFormat="1" ht="14.45" customHeight="1">
      <c r="B29" s="35"/>
      <c r="D29" s="25" t="s">
        <v>35</v>
      </c>
      <c r="F29" s="25" t="s">
        <v>36</v>
      </c>
      <c r="L29" s="181">
        <v>0.21</v>
      </c>
      <c r="M29" s="180"/>
      <c r="N29" s="180"/>
      <c r="O29" s="180"/>
      <c r="P29" s="180"/>
      <c r="W29" s="179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0</v>
      </c>
      <c r="AL29" s="180"/>
      <c r="AM29" s="180"/>
      <c r="AN29" s="180"/>
      <c r="AO29" s="180"/>
      <c r="AR29" s="35"/>
      <c r="BE29" s="184"/>
    </row>
    <row r="30" spans="1:71" s="3" customFormat="1" ht="14.45" customHeight="1">
      <c r="B30" s="35"/>
      <c r="F30" s="25" t="s">
        <v>37</v>
      </c>
      <c r="L30" s="181">
        <v>0.15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5"/>
      <c r="BE30" s="184"/>
    </row>
    <row r="31" spans="1:71" s="3" customFormat="1" ht="14.45" hidden="1" customHeight="1">
      <c r="B31" s="35"/>
      <c r="F31" s="25" t="s">
        <v>38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5"/>
      <c r="BE31" s="184"/>
    </row>
    <row r="32" spans="1:71" s="3" customFormat="1" ht="14.45" hidden="1" customHeight="1">
      <c r="B32" s="35"/>
      <c r="F32" s="25" t="s">
        <v>39</v>
      </c>
      <c r="L32" s="181">
        <v>0.15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5"/>
      <c r="BE32" s="184"/>
    </row>
    <row r="33" spans="1:57" s="3" customFormat="1" ht="14.45" hidden="1" customHeight="1">
      <c r="B33" s="35"/>
      <c r="F33" s="25" t="s">
        <v>40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5"/>
      <c r="BE33" s="184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83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14" t="s">
        <v>43</v>
      </c>
      <c r="Y35" s="215"/>
      <c r="Z35" s="215"/>
      <c r="AA35" s="215"/>
      <c r="AB35" s="215"/>
      <c r="AC35" s="38"/>
      <c r="AD35" s="38"/>
      <c r="AE35" s="38"/>
      <c r="AF35" s="38"/>
      <c r="AG35" s="38"/>
      <c r="AH35" s="38"/>
      <c r="AI35" s="38"/>
      <c r="AJ35" s="38"/>
      <c r="AK35" s="216">
        <f>SUM(AK26:AK33)</f>
        <v>0</v>
      </c>
      <c r="AL35" s="215"/>
      <c r="AM35" s="215"/>
      <c r="AN35" s="215"/>
      <c r="AO35" s="217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dul</v>
      </c>
      <c r="AR84" s="49"/>
    </row>
    <row r="85" spans="1:91" s="5" customFormat="1" ht="36.950000000000003" customHeight="1">
      <c r="B85" s="50"/>
      <c r="C85" s="51" t="s">
        <v>16</v>
      </c>
      <c r="L85" s="205" t="str">
        <f>K6</f>
        <v>ZZS - Umístění a připojení náhradního zdroje Temný Důl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19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Temný Důl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20</v>
      </c>
      <c r="AJ87" s="30"/>
      <c r="AK87" s="30"/>
      <c r="AL87" s="30"/>
      <c r="AM87" s="207" t="str">
        <f>IF(AN8= "","",AN8)</f>
        <v>Vyplň údaj</v>
      </c>
      <c r="AN87" s="207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6" customHeight="1">
      <c r="A89" s="30"/>
      <c r="B89" s="31"/>
      <c r="C89" s="25" t="s">
        <v>21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27</v>
      </c>
      <c r="AJ89" s="30"/>
      <c r="AK89" s="30"/>
      <c r="AL89" s="30"/>
      <c r="AM89" s="208" t="str">
        <f>IF(E17="","",E17)</f>
        <v xml:space="preserve"> </v>
      </c>
      <c r="AN89" s="209"/>
      <c r="AO89" s="209"/>
      <c r="AP89" s="209"/>
      <c r="AQ89" s="30"/>
      <c r="AR89" s="31"/>
      <c r="AS89" s="210" t="s">
        <v>51</v>
      </c>
      <c r="AT89" s="211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6" customHeight="1">
      <c r="A90" s="30"/>
      <c r="B90" s="31"/>
      <c r="C90" s="25" t="s">
        <v>25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29</v>
      </c>
      <c r="AJ90" s="30"/>
      <c r="AK90" s="30"/>
      <c r="AL90" s="30"/>
      <c r="AM90" s="208" t="str">
        <f>IF(E20="","",E20)</f>
        <v xml:space="preserve"> </v>
      </c>
      <c r="AN90" s="209"/>
      <c r="AO90" s="209"/>
      <c r="AP90" s="209"/>
      <c r="AQ90" s="30"/>
      <c r="AR90" s="31"/>
      <c r="AS90" s="212"/>
      <c r="AT90" s="213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2"/>
      <c r="AT91" s="213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00" t="s">
        <v>52</v>
      </c>
      <c r="D92" s="201"/>
      <c r="E92" s="201"/>
      <c r="F92" s="201"/>
      <c r="G92" s="201"/>
      <c r="H92" s="58"/>
      <c r="I92" s="202" t="s">
        <v>53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54</v>
      </c>
      <c r="AH92" s="201"/>
      <c r="AI92" s="201"/>
      <c r="AJ92" s="201"/>
      <c r="AK92" s="201"/>
      <c r="AL92" s="201"/>
      <c r="AM92" s="201"/>
      <c r="AN92" s="202" t="s">
        <v>55</v>
      </c>
      <c r="AO92" s="201"/>
      <c r="AP92" s="204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70</v>
      </c>
      <c r="BT94" s="75" t="s">
        <v>71</v>
      </c>
      <c r="BU94" s="76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1" s="7" customFormat="1" ht="14.45" customHeight="1">
      <c r="A95" s="77" t="s">
        <v>75</v>
      </c>
      <c r="B95" s="78"/>
      <c r="C95" s="79"/>
      <c r="D95" s="196" t="s">
        <v>76</v>
      </c>
      <c r="E95" s="196"/>
      <c r="F95" s="196"/>
      <c r="G95" s="196"/>
      <c r="H95" s="196"/>
      <c r="I95" s="80"/>
      <c r="J95" s="196" t="s">
        <v>77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'stav - Soupis předpokláda...'!J30</f>
        <v>0</v>
      </c>
      <c r="AH95" s="195"/>
      <c r="AI95" s="195"/>
      <c r="AJ95" s="195"/>
      <c r="AK95" s="195"/>
      <c r="AL95" s="195"/>
      <c r="AM95" s="195"/>
      <c r="AN95" s="194">
        <f>SUM(AG95,AT95)</f>
        <v>0</v>
      </c>
      <c r="AO95" s="195"/>
      <c r="AP95" s="195"/>
      <c r="AQ95" s="81" t="s">
        <v>78</v>
      </c>
      <c r="AR95" s="78"/>
      <c r="AS95" s="82">
        <v>0</v>
      </c>
      <c r="AT95" s="83">
        <f>ROUND(SUM(AV95:AW95),2)</f>
        <v>0</v>
      </c>
      <c r="AU95" s="84">
        <f>'stav - Soupis předpokláda...'!P145</f>
        <v>0</v>
      </c>
      <c r="AV95" s="83">
        <f>'stav - Soupis předpokláda...'!J33</f>
        <v>0</v>
      </c>
      <c r="AW95" s="83">
        <f>'stav - Soupis předpokláda...'!J34</f>
        <v>0</v>
      </c>
      <c r="AX95" s="83">
        <f>'stav - Soupis předpokláda...'!J35</f>
        <v>0</v>
      </c>
      <c r="AY95" s="83">
        <f>'stav - Soupis předpokláda...'!J36</f>
        <v>0</v>
      </c>
      <c r="AZ95" s="83">
        <f>'stav - Soupis předpokláda...'!F33</f>
        <v>0</v>
      </c>
      <c r="BA95" s="83">
        <f>'stav - Soupis předpokláda...'!F34</f>
        <v>0</v>
      </c>
      <c r="BB95" s="83">
        <f>'stav - Soupis předpokláda...'!F35</f>
        <v>0</v>
      </c>
      <c r="BC95" s="83">
        <f>'stav - Soupis předpokláda...'!F36</f>
        <v>0</v>
      </c>
      <c r="BD95" s="85">
        <f>'stav - Soupis předpokláda...'!F37</f>
        <v>0</v>
      </c>
      <c r="BT95" s="86" t="s">
        <v>79</v>
      </c>
      <c r="BV95" s="86" t="s">
        <v>73</v>
      </c>
      <c r="BW95" s="86" t="s">
        <v>80</v>
      </c>
      <c r="BX95" s="86" t="s">
        <v>4</v>
      </c>
      <c r="CL95" s="86" t="s">
        <v>1</v>
      </c>
      <c r="CM95" s="86" t="s">
        <v>81</v>
      </c>
    </row>
    <row r="96" spans="1:91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stav - Soupis předpoklád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workbookViewId="0">
      <selection activeCell="F13" sqref="F13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56" s="1" customFormat="1" ht="36.950000000000003" customHeight="1">
      <c r="L2" s="199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5" t="s">
        <v>80</v>
      </c>
      <c r="AZ2" s="87" t="s">
        <v>82</v>
      </c>
      <c r="BA2" s="87" t="s">
        <v>1</v>
      </c>
      <c r="BB2" s="87" t="s">
        <v>1</v>
      </c>
      <c r="BC2" s="87" t="s">
        <v>83</v>
      </c>
      <c r="BD2" s="87" t="s">
        <v>81</v>
      </c>
    </row>
    <row r="3" spans="1:5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  <c r="AZ3" s="87" t="s">
        <v>84</v>
      </c>
      <c r="BA3" s="87" t="s">
        <v>1</v>
      </c>
      <c r="BB3" s="87" t="s">
        <v>1</v>
      </c>
      <c r="BC3" s="87" t="s">
        <v>85</v>
      </c>
      <c r="BD3" s="87" t="s">
        <v>81</v>
      </c>
    </row>
    <row r="4" spans="1:56" s="1" customFormat="1" ht="24.95" customHeight="1">
      <c r="B4" s="18"/>
      <c r="D4" s="19" t="s">
        <v>86</v>
      </c>
      <c r="L4" s="18"/>
      <c r="M4" s="88" t="s">
        <v>10</v>
      </c>
      <c r="AT4" s="15" t="s">
        <v>3</v>
      </c>
      <c r="AZ4" s="87" t="s">
        <v>87</v>
      </c>
      <c r="BA4" s="87" t="s">
        <v>1</v>
      </c>
      <c r="BB4" s="87" t="s">
        <v>1</v>
      </c>
      <c r="BC4" s="87" t="s">
        <v>88</v>
      </c>
      <c r="BD4" s="87" t="s">
        <v>81</v>
      </c>
    </row>
    <row r="5" spans="1:56" s="1" customFormat="1" ht="6.95" customHeight="1">
      <c r="B5" s="18"/>
      <c r="L5" s="18"/>
    </row>
    <row r="6" spans="1:56" s="1" customFormat="1" ht="12" customHeight="1">
      <c r="B6" s="18"/>
      <c r="D6" s="25" t="s">
        <v>16</v>
      </c>
      <c r="L6" s="18"/>
    </row>
    <row r="7" spans="1:56" s="1" customFormat="1" ht="14.45" customHeight="1">
      <c r="B7" s="18"/>
      <c r="E7" s="219" t="str">
        <f>'Rekapitulace stavby'!K6</f>
        <v>ZZS - Umístění a připojení náhradního zdroje Temný Důl</v>
      </c>
      <c r="F7" s="220"/>
      <c r="G7" s="220"/>
      <c r="H7" s="220"/>
      <c r="L7" s="18"/>
    </row>
    <row r="8" spans="1:56" s="2" customFormat="1" ht="12" customHeight="1">
      <c r="A8" s="30"/>
      <c r="B8" s="31"/>
      <c r="C8" s="30"/>
      <c r="D8" s="25" t="s">
        <v>89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56" s="2" customFormat="1" ht="15.6" customHeight="1">
      <c r="A9" s="30"/>
      <c r="B9" s="31"/>
      <c r="C9" s="30"/>
      <c r="D9" s="30"/>
      <c r="E9" s="205" t="s">
        <v>90</v>
      </c>
      <c r="F9" s="218"/>
      <c r="G9" s="218"/>
      <c r="H9" s="218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56" s="2" customFormat="1" ht="12" customHeight="1">
      <c r="A11" s="30"/>
      <c r="B11" s="31"/>
      <c r="C11" s="30"/>
      <c r="D11" s="25" t="s">
        <v>17</v>
      </c>
      <c r="E11" s="30"/>
      <c r="F11" s="23" t="s">
        <v>1</v>
      </c>
      <c r="G11" s="30"/>
      <c r="H11" s="30"/>
      <c r="I11" s="25" t="s">
        <v>18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2" customFormat="1" ht="12" customHeight="1">
      <c r="A12" s="30"/>
      <c r="B12" s="31"/>
      <c r="C12" s="30"/>
      <c r="D12" s="25" t="s">
        <v>19</v>
      </c>
      <c r="E12" s="30"/>
      <c r="F12" s="23" t="s">
        <v>427</v>
      </c>
      <c r="G12" s="30"/>
      <c r="H12" s="30"/>
      <c r="I12" s="25" t="s">
        <v>20</v>
      </c>
      <c r="J12" s="53" t="str">
        <f>'Rekapitulace stavby'!AN8</f>
        <v>Vyplň údaj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2" customFormat="1" ht="12" customHeight="1">
      <c r="A14" s="30"/>
      <c r="B14" s="31"/>
      <c r="C14" s="30"/>
      <c r="D14" s="25" t="s">
        <v>21</v>
      </c>
      <c r="E14" s="30"/>
      <c r="F14" s="30"/>
      <c r="G14" s="30"/>
      <c r="H14" s="30"/>
      <c r="I14" s="25" t="s">
        <v>22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24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25</v>
      </c>
      <c r="E17" s="30"/>
      <c r="F17" s="30"/>
      <c r="G17" s="30"/>
      <c r="H17" s="30"/>
      <c r="I17" s="25" t="s">
        <v>22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1" t="str">
        <f>'Rekapitulace stavby'!E14</f>
        <v>Vyplň údaj</v>
      </c>
      <c r="F18" s="185"/>
      <c r="G18" s="185"/>
      <c r="H18" s="185"/>
      <c r="I18" s="25" t="s">
        <v>24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27</v>
      </c>
      <c r="E20" s="30"/>
      <c r="F20" s="30"/>
      <c r="G20" s="30"/>
      <c r="H20" s="30"/>
      <c r="I20" s="25" t="s">
        <v>22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24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29</v>
      </c>
      <c r="E23" s="30"/>
      <c r="F23" s="30"/>
      <c r="G23" s="30"/>
      <c r="H23" s="30"/>
      <c r="I23" s="25" t="s">
        <v>22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24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4.45" customHeight="1">
      <c r="A27" s="89"/>
      <c r="B27" s="90"/>
      <c r="C27" s="89"/>
      <c r="D27" s="89"/>
      <c r="E27" s="190" t="s">
        <v>1</v>
      </c>
      <c r="F27" s="190"/>
      <c r="G27" s="190"/>
      <c r="H27" s="19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2" t="s">
        <v>31</v>
      </c>
      <c r="E30" s="30"/>
      <c r="F30" s="30"/>
      <c r="G30" s="30"/>
      <c r="H30" s="30"/>
      <c r="I30" s="30"/>
      <c r="J30" s="69">
        <f>ROUND(J145,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3" t="s">
        <v>35</v>
      </c>
      <c r="E33" s="25" t="s">
        <v>36</v>
      </c>
      <c r="F33" s="94">
        <f>ROUND((SUM(BE145:BE282)),  2)</f>
        <v>0</v>
      </c>
      <c r="G33" s="30"/>
      <c r="H33" s="30"/>
      <c r="I33" s="95">
        <v>0.21</v>
      </c>
      <c r="J33" s="94">
        <f>ROUND(((SUM(BE145:BE282))*I33),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37</v>
      </c>
      <c r="F34" s="94">
        <f>ROUND((SUM(BF145:BF282)),  2)</f>
        <v>0</v>
      </c>
      <c r="G34" s="30"/>
      <c r="H34" s="30"/>
      <c r="I34" s="95">
        <v>0.15</v>
      </c>
      <c r="J34" s="94">
        <f>ROUND(((SUM(BF145:BF282))*I34),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38</v>
      </c>
      <c r="F35" s="94">
        <f>ROUND((SUM(BG145:BG282)),  2)</f>
        <v>0</v>
      </c>
      <c r="G35" s="30"/>
      <c r="H35" s="30"/>
      <c r="I35" s="95">
        <v>0.21</v>
      </c>
      <c r="J35" s="94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39</v>
      </c>
      <c r="F36" s="94">
        <f>ROUND((SUM(BH145:BH282)),  2)</f>
        <v>0</v>
      </c>
      <c r="G36" s="30"/>
      <c r="H36" s="30"/>
      <c r="I36" s="95">
        <v>0.15</v>
      </c>
      <c r="J36" s="94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40</v>
      </c>
      <c r="F37" s="94">
        <f>ROUND((SUM(BI145:BI282)),  2)</f>
        <v>0</v>
      </c>
      <c r="G37" s="30"/>
      <c r="H37" s="30"/>
      <c r="I37" s="95">
        <v>0</v>
      </c>
      <c r="J37" s="94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6"/>
      <c r="D39" s="97" t="s">
        <v>41</v>
      </c>
      <c r="E39" s="58"/>
      <c r="F39" s="58"/>
      <c r="G39" s="98" t="s">
        <v>42</v>
      </c>
      <c r="H39" s="99" t="s">
        <v>43</v>
      </c>
      <c r="I39" s="58"/>
      <c r="J39" s="100">
        <f>SUM(J30:J37)</f>
        <v>0</v>
      </c>
      <c r="K39" s="101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0"/>
      <c r="B61" s="31"/>
      <c r="C61" s="30"/>
      <c r="D61" s="43" t="s">
        <v>46</v>
      </c>
      <c r="E61" s="33"/>
      <c r="F61" s="102" t="s">
        <v>47</v>
      </c>
      <c r="G61" s="43" t="s">
        <v>46</v>
      </c>
      <c r="H61" s="33"/>
      <c r="I61" s="33"/>
      <c r="J61" s="103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0"/>
      <c r="B76" s="31"/>
      <c r="C76" s="30"/>
      <c r="D76" s="43" t="s">
        <v>46</v>
      </c>
      <c r="E76" s="33"/>
      <c r="F76" s="102" t="s">
        <v>47</v>
      </c>
      <c r="G76" s="43" t="s">
        <v>46</v>
      </c>
      <c r="H76" s="33"/>
      <c r="I76" s="33"/>
      <c r="J76" s="103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91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4.45" customHeight="1">
      <c r="A85" s="30"/>
      <c r="B85" s="31"/>
      <c r="C85" s="30"/>
      <c r="D85" s="30"/>
      <c r="E85" s="219" t="str">
        <f>E7</f>
        <v>ZZS - Umístění a připojení náhradního zdroje Temný Důl</v>
      </c>
      <c r="F85" s="220"/>
      <c r="G85" s="220"/>
      <c r="H85" s="22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89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5.6" customHeight="1">
      <c r="A87" s="30"/>
      <c r="B87" s="31"/>
      <c r="C87" s="30"/>
      <c r="D87" s="30"/>
      <c r="E87" s="205" t="str">
        <f>E9</f>
        <v>stav - Soupis předpokládaných stavebních prací</v>
      </c>
      <c r="F87" s="218"/>
      <c r="G87" s="218"/>
      <c r="H87" s="218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19</v>
      </c>
      <c r="D89" s="30"/>
      <c r="E89" s="30"/>
      <c r="F89" s="23" t="str">
        <f>F12</f>
        <v>Temný Důl</v>
      </c>
      <c r="G89" s="30"/>
      <c r="H89" s="30"/>
      <c r="I89" s="25" t="s">
        <v>20</v>
      </c>
      <c r="J89" s="53" t="str">
        <f>IF(J12="","",J12)</f>
        <v>Vyplň údaj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6" customHeight="1">
      <c r="A91" s="30"/>
      <c r="B91" s="31"/>
      <c r="C91" s="25" t="s">
        <v>21</v>
      </c>
      <c r="D91" s="30"/>
      <c r="E91" s="30"/>
      <c r="F91" s="23" t="str">
        <f>E15</f>
        <v xml:space="preserve"> </v>
      </c>
      <c r="G91" s="30"/>
      <c r="H91" s="30"/>
      <c r="I91" s="25" t="s">
        <v>27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6" customHeight="1">
      <c r="A92" s="30"/>
      <c r="B92" s="31"/>
      <c r="C92" s="25" t="s">
        <v>25</v>
      </c>
      <c r="D92" s="30"/>
      <c r="E92" s="30"/>
      <c r="F92" s="23" t="str">
        <f>IF(E18="","",E18)</f>
        <v>Vyplň údaj</v>
      </c>
      <c r="G92" s="30"/>
      <c r="H92" s="30"/>
      <c r="I92" s="25" t="s">
        <v>29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4" t="s">
        <v>92</v>
      </c>
      <c r="D94" s="96"/>
      <c r="E94" s="96"/>
      <c r="F94" s="96"/>
      <c r="G94" s="96"/>
      <c r="H94" s="96"/>
      <c r="I94" s="96"/>
      <c r="J94" s="105" t="s">
        <v>93</v>
      </c>
      <c r="K94" s="96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6" t="s">
        <v>94</v>
      </c>
      <c r="D96" s="30"/>
      <c r="E96" s="30"/>
      <c r="F96" s="30"/>
      <c r="G96" s="30"/>
      <c r="H96" s="30"/>
      <c r="I96" s="30"/>
      <c r="J96" s="69">
        <f>J145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95</v>
      </c>
    </row>
    <row r="97" spans="2:12" s="9" customFormat="1" ht="24.95" customHeight="1">
      <c r="B97" s="107"/>
      <c r="D97" s="108" t="s">
        <v>96</v>
      </c>
      <c r="E97" s="109"/>
      <c r="F97" s="109"/>
      <c r="G97" s="109"/>
      <c r="H97" s="109"/>
      <c r="I97" s="109"/>
      <c r="J97" s="110">
        <f>J146</f>
        <v>0</v>
      </c>
      <c r="L97" s="107"/>
    </row>
    <row r="98" spans="2:12" s="9" customFormat="1" ht="24.95" customHeight="1">
      <c r="B98" s="107"/>
      <c r="D98" s="108" t="s">
        <v>97</v>
      </c>
      <c r="E98" s="109"/>
      <c r="F98" s="109"/>
      <c r="G98" s="109"/>
      <c r="H98" s="109"/>
      <c r="I98" s="109"/>
      <c r="J98" s="110">
        <f>J156</f>
        <v>0</v>
      </c>
      <c r="L98" s="107"/>
    </row>
    <row r="99" spans="2:12" s="10" customFormat="1" ht="19.899999999999999" customHeight="1">
      <c r="B99" s="111"/>
      <c r="D99" s="112" t="s">
        <v>98</v>
      </c>
      <c r="E99" s="113"/>
      <c r="F99" s="113"/>
      <c r="G99" s="113"/>
      <c r="H99" s="113"/>
      <c r="I99" s="113"/>
      <c r="J99" s="114">
        <f>J157</f>
        <v>0</v>
      </c>
      <c r="L99" s="111"/>
    </row>
    <row r="100" spans="2:12" s="10" customFormat="1" ht="19.899999999999999" customHeight="1">
      <c r="B100" s="111"/>
      <c r="D100" s="112" t="s">
        <v>99</v>
      </c>
      <c r="E100" s="113"/>
      <c r="F100" s="113"/>
      <c r="G100" s="113"/>
      <c r="H100" s="113"/>
      <c r="I100" s="113"/>
      <c r="J100" s="114">
        <f>J160</f>
        <v>0</v>
      </c>
      <c r="L100" s="111"/>
    </row>
    <row r="101" spans="2:12" s="10" customFormat="1" ht="19.899999999999999" customHeight="1">
      <c r="B101" s="111"/>
      <c r="D101" s="112" t="s">
        <v>100</v>
      </c>
      <c r="E101" s="113"/>
      <c r="F101" s="113"/>
      <c r="G101" s="113"/>
      <c r="H101" s="113"/>
      <c r="I101" s="113"/>
      <c r="J101" s="114">
        <f>J163</f>
        <v>0</v>
      </c>
      <c r="L101" s="111"/>
    </row>
    <row r="102" spans="2:12" s="10" customFormat="1" ht="19.899999999999999" customHeight="1">
      <c r="B102" s="111"/>
      <c r="D102" s="112" t="s">
        <v>101</v>
      </c>
      <c r="E102" s="113"/>
      <c r="F102" s="113"/>
      <c r="G102" s="113"/>
      <c r="H102" s="113"/>
      <c r="I102" s="113"/>
      <c r="J102" s="114">
        <f>J166</f>
        <v>0</v>
      </c>
      <c r="L102" s="111"/>
    </row>
    <row r="103" spans="2:12" s="10" customFormat="1" ht="19.899999999999999" customHeight="1">
      <c r="B103" s="111"/>
      <c r="D103" s="112" t="s">
        <v>102</v>
      </c>
      <c r="E103" s="113"/>
      <c r="F103" s="113"/>
      <c r="G103" s="113"/>
      <c r="H103" s="113"/>
      <c r="I103" s="113"/>
      <c r="J103" s="114">
        <f>J169</f>
        <v>0</v>
      </c>
      <c r="L103" s="111"/>
    </row>
    <row r="104" spans="2:12" s="9" customFormat="1" ht="24.95" customHeight="1">
      <c r="B104" s="107"/>
      <c r="D104" s="108" t="s">
        <v>103</v>
      </c>
      <c r="E104" s="109"/>
      <c r="F104" s="109"/>
      <c r="G104" s="109"/>
      <c r="H104" s="109"/>
      <c r="I104" s="109"/>
      <c r="J104" s="110">
        <f>J172</f>
        <v>0</v>
      </c>
      <c r="L104" s="107"/>
    </row>
    <row r="105" spans="2:12" s="10" customFormat="1" ht="19.899999999999999" customHeight="1">
      <c r="B105" s="111"/>
      <c r="D105" s="112" t="s">
        <v>104</v>
      </c>
      <c r="E105" s="113"/>
      <c r="F105" s="113"/>
      <c r="G105" s="113"/>
      <c r="H105" s="113"/>
      <c r="I105" s="113"/>
      <c r="J105" s="114">
        <f>J173</f>
        <v>0</v>
      </c>
      <c r="L105" s="111"/>
    </row>
    <row r="106" spans="2:12" s="10" customFormat="1" ht="19.899999999999999" customHeight="1">
      <c r="B106" s="111"/>
      <c r="D106" s="112" t="s">
        <v>105</v>
      </c>
      <c r="E106" s="113"/>
      <c r="F106" s="113"/>
      <c r="G106" s="113"/>
      <c r="H106" s="113"/>
      <c r="I106" s="113"/>
      <c r="J106" s="114">
        <f>J176</f>
        <v>0</v>
      </c>
      <c r="L106" s="111"/>
    </row>
    <row r="107" spans="2:12" s="10" customFormat="1" ht="19.899999999999999" customHeight="1">
      <c r="B107" s="111"/>
      <c r="D107" s="112" t="s">
        <v>106</v>
      </c>
      <c r="E107" s="113"/>
      <c r="F107" s="113"/>
      <c r="G107" s="113"/>
      <c r="H107" s="113"/>
      <c r="I107" s="113"/>
      <c r="J107" s="114">
        <f>J179</f>
        <v>0</v>
      </c>
      <c r="L107" s="111"/>
    </row>
    <row r="108" spans="2:12" s="10" customFormat="1" ht="19.899999999999999" customHeight="1">
      <c r="B108" s="111"/>
      <c r="D108" s="112" t="s">
        <v>107</v>
      </c>
      <c r="E108" s="113"/>
      <c r="F108" s="113"/>
      <c r="G108" s="113"/>
      <c r="H108" s="113"/>
      <c r="I108" s="113"/>
      <c r="J108" s="114">
        <f>J182</f>
        <v>0</v>
      </c>
      <c r="L108" s="111"/>
    </row>
    <row r="109" spans="2:12" s="10" customFormat="1" ht="19.899999999999999" customHeight="1">
      <c r="B109" s="111"/>
      <c r="D109" s="112" t="s">
        <v>108</v>
      </c>
      <c r="E109" s="113"/>
      <c r="F109" s="113"/>
      <c r="G109" s="113"/>
      <c r="H109" s="113"/>
      <c r="I109" s="113"/>
      <c r="J109" s="114">
        <f>J185</f>
        <v>0</v>
      </c>
      <c r="L109" s="111"/>
    </row>
    <row r="110" spans="2:12" s="10" customFormat="1" ht="19.899999999999999" customHeight="1">
      <c r="B110" s="111"/>
      <c r="D110" s="112" t="s">
        <v>109</v>
      </c>
      <c r="E110" s="113"/>
      <c r="F110" s="113"/>
      <c r="G110" s="113"/>
      <c r="H110" s="113"/>
      <c r="I110" s="113"/>
      <c r="J110" s="114">
        <f>J188</f>
        <v>0</v>
      </c>
      <c r="L110" s="111"/>
    </row>
    <row r="111" spans="2:12" s="10" customFormat="1" ht="14.85" customHeight="1">
      <c r="B111" s="111"/>
      <c r="D111" s="112" t="s">
        <v>110</v>
      </c>
      <c r="E111" s="113"/>
      <c r="F111" s="113"/>
      <c r="G111" s="113"/>
      <c r="H111" s="113"/>
      <c r="I111" s="113"/>
      <c r="J111" s="114">
        <f>J191</f>
        <v>0</v>
      </c>
      <c r="L111" s="111"/>
    </row>
    <row r="112" spans="2:12" s="9" customFormat="1" ht="24.95" customHeight="1">
      <c r="B112" s="107"/>
      <c r="D112" s="108" t="s">
        <v>111</v>
      </c>
      <c r="E112" s="109"/>
      <c r="F112" s="109"/>
      <c r="G112" s="109"/>
      <c r="H112" s="109"/>
      <c r="I112" s="109"/>
      <c r="J112" s="110">
        <f>J194</f>
        <v>0</v>
      </c>
      <c r="L112" s="107"/>
    </row>
    <row r="113" spans="1:31" s="10" customFormat="1" ht="19.899999999999999" customHeight="1">
      <c r="B113" s="111"/>
      <c r="D113" s="112" t="s">
        <v>112</v>
      </c>
      <c r="E113" s="113"/>
      <c r="F113" s="113"/>
      <c r="G113" s="113"/>
      <c r="H113" s="113"/>
      <c r="I113" s="113"/>
      <c r="J113" s="114">
        <f>J195</f>
        <v>0</v>
      </c>
      <c r="L113" s="111"/>
    </row>
    <row r="114" spans="1:31" s="10" customFormat="1" ht="19.899999999999999" customHeight="1">
      <c r="B114" s="111"/>
      <c r="D114" s="112" t="s">
        <v>113</v>
      </c>
      <c r="E114" s="113"/>
      <c r="F114" s="113"/>
      <c r="G114" s="113"/>
      <c r="H114" s="113"/>
      <c r="I114" s="113"/>
      <c r="J114" s="114">
        <f>J229</f>
        <v>0</v>
      </c>
      <c r="L114" s="111"/>
    </row>
    <row r="115" spans="1:31" s="10" customFormat="1" ht="19.899999999999999" customHeight="1">
      <c r="B115" s="111"/>
      <c r="D115" s="112" t="s">
        <v>114</v>
      </c>
      <c r="E115" s="113"/>
      <c r="F115" s="113"/>
      <c r="G115" s="113"/>
      <c r="H115" s="113"/>
      <c r="I115" s="113"/>
      <c r="J115" s="114">
        <f>J239</f>
        <v>0</v>
      </c>
      <c r="L115" s="111"/>
    </row>
    <row r="116" spans="1:31" s="10" customFormat="1" ht="19.899999999999999" customHeight="1">
      <c r="B116" s="111"/>
      <c r="D116" s="112" t="s">
        <v>115</v>
      </c>
      <c r="E116" s="113"/>
      <c r="F116" s="113"/>
      <c r="G116" s="113"/>
      <c r="H116" s="113"/>
      <c r="I116" s="113"/>
      <c r="J116" s="114">
        <f>J243</f>
        <v>0</v>
      </c>
      <c r="L116" s="111"/>
    </row>
    <row r="117" spans="1:31" s="10" customFormat="1" ht="19.899999999999999" customHeight="1">
      <c r="B117" s="111"/>
      <c r="D117" s="112" t="s">
        <v>116</v>
      </c>
      <c r="E117" s="113"/>
      <c r="F117" s="113"/>
      <c r="G117" s="113"/>
      <c r="H117" s="113"/>
      <c r="I117" s="113"/>
      <c r="J117" s="114">
        <f>J247</f>
        <v>0</v>
      </c>
      <c r="L117" s="111"/>
    </row>
    <row r="118" spans="1:31" s="10" customFormat="1" ht="19.899999999999999" customHeight="1">
      <c r="B118" s="111"/>
      <c r="D118" s="112" t="s">
        <v>117</v>
      </c>
      <c r="E118" s="113"/>
      <c r="F118" s="113"/>
      <c r="G118" s="113"/>
      <c r="H118" s="113"/>
      <c r="I118" s="113"/>
      <c r="J118" s="114">
        <f>J260</f>
        <v>0</v>
      </c>
      <c r="L118" s="111"/>
    </row>
    <row r="119" spans="1:31" s="9" customFormat="1" ht="24.95" customHeight="1">
      <c r="B119" s="107"/>
      <c r="D119" s="108" t="s">
        <v>118</v>
      </c>
      <c r="E119" s="109"/>
      <c r="F119" s="109"/>
      <c r="G119" s="109"/>
      <c r="H119" s="109"/>
      <c r="I119" s="109"/>
      <c r="J119" s="110">
        <f>J263</f>
        <v>0</v>
      </c>
      <c r="L119" s="107"/>
    </row>
    <row r="120" spans="1:31" s="10" customFormat="1" ht="19.899999999999999" customHeight="1">
      <c r="B120" s="111"/>
      <c r="D120" s="112" t="s">
        <v>119</v>
      </c>
      <c r="E120" s="113"/>
      <c r="F120" s="113"/>
      <c r="G120" s="113"/>
      <c r="H120" s="113"/>
      <c r="I120" s="113"/>
      <c r="J120" s="114">
        <f>J264</f>
        <v>0</v>
      </c>
      <c r="L120" s="111"/>
    </row>
    <row r="121" spans="1:31" s="9" customFormat="1" ht="24.95" customHeight="1">
      <c r="B121" s="107"/>
      <c r="D121" s="108" t="s">
        <v>120</v>
      </c>
      <c r="E121" s="109"/>
      <c r="F121" s="109"/>
      <c r="G121" s="109"/>
      <c r="H121" s="109"/>
      <c r="I121" s="109"/>
      <c r="J121" s="110">
        <f>J269</f>
        <v>0</v>
      </c>
      <c r="L121" s="107"/>
    </row>
    <row r="122" spans="1:31" s="9" customFormat="1" ht="24.95" customHeight="1">
      <c r="B122" s="107"/>
      <c r="D122" s="108" t="s">
        <v>121</v>
      </c>
      <c r="E122" s="109"/>
      <c r="F122" s="109"/>
      <c r="G122" s="109"/>
      <c r="H122" s="109"/>
      <c r="I122" s="109"/>
      <c r="J122" s="110">
        <f>J273</f>
        <v>0</v>
      </c>
      <c r="L122" s="107"/>
    </row>
    <row r="123" spans="1:31" s="10" customFormat="1" ht="19.899999999999999" customHeight="1">
      <c r="B123" s="111"/>
      <c r="D123" s="112" t="s">
        <v>122</v>
      </c>
      <c r="E123" s="113"/>
      <c r="F123" s="113"/>
      <c r="G123" s="113"/>
      <c r="H123" s="113"/>
      <c r="I123" s="113"/>
      <c r="J123" s="114">
        <f>J274</f>
        <v>0</v>
      </c>
      <c r="L123" s="111"/>
    </row>
    <row r="124" spans="1:31" s="10" customFormat="1" ht="19.899999999999999" customHeight="1">
      <c r="B124" s="111"/>
      <c r="D124" s="112" t="s">
        <v>123</v>
      </c>
      <c r="E124" s="113"/>
      <c r="F124" s="113"/>
      <c r="G124" s="113"/>
      <c r="H124" s="113"/>
      <c r="I124" s="113"/>
      <c r="J124" s="114">
        <f>J277</f>
        <v>0</v>
      </c>
      <c r="L124" s="111"/>
    </row>
    <row r="125" spans="1:31" s="10" customFormat="1" ht="19.899999999999999" customHeight="1">
      <c r="B125" s="111"/>
      <c r="D125" s="112" t="s">
        <v>124</v>
      </c>
      <c r="E125" s="113"/>
      <c r="F125" s="113"/>
      <c r="G125" s="113"/>
      <c r="H125" s="113"/>
      <c r="I125" s="113"/>
      <c r="J125" s="114">
        <f>J280</f>
        <v>0</v>
      </c>
      <c r="L125" s="111"/>
    </row>
    <row r="126" spans="1:31" s="2" customFormat="1" ht="21.7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5" customHeight="1">
      <c r="A127" s="30"/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31" spans="1:31" s="2" customFormat="1" ht="6.95" customHeight="1">
      <c r="A131" s="30"/>
      <c r="B131" s="47"/>
      <c r="C131" s="48"/>
      <c r="D131" s="48"/>
      <c r="E131" s="48"/>
      <c r="F131" s="48"/>
      <c r="G131" s="48"/>
      <c r="H131" s="48"/>
      <c r="I131" s="48"/>
      <c r="J131" s="48"/>
      <c r="K131" s="48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 s="2" customFormat="1" ht="24.95" customHeight="1">
      <c r="A132" s="30"/>
      <c r="B132" s="31"/>
      <c r="C132" s="19" t="s">
        <v>125</v>
      </c>
      <c r="D132" s="30"/>
      <c r="E132" s="30"/>
      <c r="F132" s="30"/>
      <c r="G132" s="30"/>
      <c r="H132" s="30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31" s="2" customFormat="1" ht="6.95" customHeight="1">
      <c r="A133" s="30"/>
      <c r="B133" s="31"/>
      <c r="C133" s="30"/>
      <c r="D133" s="30"/>
      <c r="E133" s="30"/>
      <c r="F133" s="30"/>
      <c r="G133" s="30"/>
      <c r="H133" s="30"/>
      <c r="I133" s="30"/>
      <c r="J133" s="30"/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31" s="2" customFormat="1" ht="12" customHeight="1">
      <c r="A134" s="30"/>
      <c r="B134" s="31"/>
      <c r="C134" s="25" t="s">
        <v>16</v>
      </c>
      <c r="D134" s="30"/>
      <c r="E134" s="30"/>
      <c r="F134" s="30"/>
      <c r="G134" s="30"/>
      <c r="H134" s="30"/>
      <c r="I134" s="30"/>
      <c r="J134" s="30"/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31" s="2" customFormat="1" ht="14.45" customHeight="1">
      <c r="A135" s="30"/>
      <c r="B135" s="31"/>
      <c r="C135" s="30"/>
      <c r="D135" s="30"/>
      <c r="E135" s="219" t="str">
        <f>E7</f>
        <v>ZZS - Umístění a připojení náhradního zdroje Temný Důl</v>
      </c>
      <c r="F135" s="220"/>
      <c r="G135" s="220"/>
      <c r="H135" s="220"/>
      <c r="I135" s="30"/>
      <c r="J135" s="30"/>
      <c r="K135" s="30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2" customFormat="1" ht="12" customHeight="1">
      <c r="A136" s="30"/>
      <c r="B136" s="31"/>
      <c r="C136" s="25" t="s">
        <v>89</v>
      </c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2" customFormat="1" ht="15.6" customHeight="1">
      <c r="A137" s="30"/>
      <c r="B137" s="31"/>
      <c r="C137" s="30"/>
      <c r="D137" s="30"/>
      <c r="E137" s="205" t="str">
        <f>E9</f>
        <v>stav - Soupis předpokládaných stavebních prací</v>
      </c>
      <c r="F137" s="218"/>
      <c r="G137" s="218"/>
      <c r="H137" s="218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6.95" customHeight="1">
      <c r="A138" s="30"/>
      <c r="B138" s="31"/>
      <c r="C138" s="30"/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" customFormat="1" ht="12" customHeight="1">
      <c r="A139" s="30"/>
      <c r="B139" s="31"/>
      <c r="C139" s="25" t="s">
        <v>19</v>
      </c>
      <c r="D139" s="30"/>
      <c r="E139" s="30"/>
      <c r="F139" s="23" t="str">
        <f>F12</f>
        <v>Temný Důl</v>
      </c>
      <c r="G139" s="30"/>
      <c r="H139" s="30"/>
      <c r="I139" s="25" t="s">
        <v>20</v>
      </c>
      <c r="J139" s="53" t="str">
        <f>IF(J12="","",J12)</f>
        <v>Vyplň údaj</v>
      </c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6.95" customHeight="1">
      <c r="A140" s="30"/>
      <c r="B140" s="31"/>
      <c r="C140" s="30"/>
      <c r="D140" s="30"/>
      <c r="E140" s="30"/>
      <c r="F140" s="30"/>
      <c r="G140" s="30"/>
      <c r="H140" s="30"/>
      <c r="I140" s="30"/>
      <c r="J140" s="30"/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15.6" customHeight="1">
      <c r="A141" s="30"/>
      <c r="B141" s="31"/>
      <c r="C141" s="25" t="s">
        <v>21</v>
      </c>
      <c r="D141" s="30"/>
      <c r="E141" s="30"/>
      <c r="F141" s="23" t="str">
        <f>E15</f>
        <v xml:space="preserve"> </v>
      </c>
      <c r="G141" s="30"/>
      <c r="H141" s="30"/>
      <c r="I141" s="25" t="s">
        <v>27</v>
      </c>
      <c r="J141" s="28" t="str">
        <f>E21</f>
        <v xml:space="preserve"> </v>
      </c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15.6" customHeight="1">
      <c r="A142" s="30"/>
      <c r="B142" s="31"/>
      <c r="C142" s="25" t="s">
        <v>25</v>
      </c>
      <c r="D142" s="30"/>
      <c r="E142" s="30"/>
      <c r="F142" s="23" t="str">
        <f>IF(E18="","",E18)</f>
        <v>Vyplň údaj</v>
      </c>
      <c r="G142" s="30"/>
      <c r="H142" s="30"/>
      <c r="I142" s="25" t="s">
        <v>29</v>
      </c>
      <c r="J142" s="28" t="str">
        <f>E24</f>
        <v xml:space="preserve"> </v>
      </c>
      <c r="K142" s="30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0.35" customHeight="1">
      <c r="A143" s="30"/>
      <c r="B143" s="31"/>
      <c r="C143" s="30"/>
      <c r="D143" s="30"/>
      <c r="E143" s="30"/>
      <c r="F143" s="30"/>
      <c r="G143" s="30"/>
      <c r="H143" s="30"/>
      <c r="I143" s="30"/>
      <c r="J143" s="30"/>
      <c r="K143" s="30"/>
      <c r="L143" s="4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11" customFormat="1" ht="29.25" customHeight="1">
      <c r="A144" s="115"/>
      <c r="B144" s="116"/>
      <c r="C144" s="117" t="s">
        <v>126</v>
      </c>
      <c r="D144" s="118" t="s">
        <v>56</v>
      </c>
      <c r="E144" s="118" t="s">
        <v>52</v>
      </c>
      <c r="F144" s="118" t="s">
        <v>53</v>
      </c>
      <c r="G144" s="118" t="s">
        <v>127</v>
      </c>
      <c r="H144" s="118" t="s">
        <v>128</v>
      </c>
      <c r="I144" s="118" t="s">
        <v>129</v>
      </c>
      <c r="J144" s="118" t="s">
        <v>93</v>
      </c>
      <c r="K144" s="119" t="s">
        <v>130</v>
      </c>
      <c r="L144" s="120"/>
      <c r="M144" s="60" t="s">
        <v>1</v>
      </c>
      <c r="N144" s="61" t="s">
        <v>35</v>
      </c>
      <c r="O144" s="61" t="s">
        <v>131</v>
      </c>
      <c r="P144" s="61" t="s">
        <v>132</v>
      </c>
      <c r="Q144" s="61" t="s">
        <v>133</v>
      </c>
      <c r="R144" s="61" t="s">
        <v>134</v>
      </c>
      <c r="S144" s="61" t="s">
        <v>135</v>
      </c>
      <c r="T144" s="62" t="s">
        <v>136</v>
      </c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</row>
    <row r="145" spans="1:65" s="2" customFormat="1" ht="22.9" customHeight="1">
      <c r="A145" s="30"/>
      <c r="B145" s="31"/>
      <c r="C145" s="67" t="s">
        <v>137</v>
      </c>
      <c r="D145" s="30"/>
      <c r="E145" s="30"/>
      <c r="F145" s="30"/>
      <c r="G145" s="30"/>
      <c r="H145" s="30"/>
      <c r="I145" s="30"/>
      <c r="J145" s="121">
        <f>BK145</f>
        <v>0</v>
      </c>
      <c r="K145" s="30"/>
      <c r="L145" s="31"/>
      <c r="M145" s="63"/>
      <c r="N145" s="54"/>
      <c r="O145" s="64"/>
      <c r="P145" s="122">
        <f>P146+P156+P172+P194+P263+P269+P273</f>
        <v>0</v>
      </c>
      <c r="Q145" s="64"/>
      <c r="R145" s="122">
        <f>R146+R156+R172+R194+R263+R269+R273</f>
        <v>8.3494165600000017</v>
      </c>
      <c r="S145" s="64"/>
      <c r="T145" s="123">
        <f>T146+T156+T172+T194+T263+T269+T273</f>
        <v>5.1599999999999997E-3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70</v>
      </c>
      <c r="AU145" s="15" t="s">
        <v>95</v>
      </c>
      <c r="BK145" s="124">
        <f>BK146+BK156+BK172+BK194+BK263+BK269+BK273</f>
        <v>0</v>
      </c>
    </row>
    <row r="146" spans="1:65" s="12" customFormat="1" ht="25.9" customHeight="1">
      <c r="B146" s="125"/>
      <c r="D146" s="126" t="s">
        <v>70</v>
      </c>
      <c r="E146" s="127" t="s">
        <v>138</v>
      </c>
      <c r="F146" s="127" t="s">
        <v>139</v>
      </c>
      <c r="I146" s="128"/>
      <c r="J146" s="129">
        <f>BK146</f>
        <v>0</v>
      </c>
      <c r="L146" s="125"/>
      <c r="M146" s="130"/>
      <c r="N146" s="131"/>
      <c r="O146" s="131"/>
      <c r="P146" s="132">
        <f>SUM(P147:P155)</f>
        <v>0</v>
      </c>
      <c r="Q146" s="131"/>
      <c r="R146" s="132">
        <f>SUM(R147:R155)</f>
        <v>0</v>
      </c>
      <c r="S146" s="131"/>
      <c r="T146" s="133">
        <f>SUM(T147:T155)</f>
        <v>0</v>
      </c>
      <c r="AR146" s="126" t="s">
        <v>79</v>
      </c>
      <c r="AT146" s="134" t="s">
        <v>70</v>
      </c>
      <c r="AU146" s="134" t="s">
        <v>71</v>
      </c>
      <c r="AY146" s="126" t="s">
        <v>140</v>
      </c>
      <c r="BK146" s="135">
        <f>SUM(BK147:BK155)</f>
        <v>0</v>
      </c>
    </row>
    <row r="147" spans="1:65" s="2" customFormat="1" ht="45" customHeight="1">
      <c r="A147" s="30"/>
      <c r="B147" s="136"/>
      <c r="C147" s="137" t="s">
        <v>79</v>
      </c>
      <c r="D147" s="137" t="s">
        <v>141</v>
      </c>
      <c r="E147" s="138" t="s">
        <v>142</v>
      </c>
      <c r="F147" s="139" t="s">
        <v>143</v>
      </c>
      <c r="G147" s="140" t="s">
        <v>144</v>
      </c>
      <c r="H147" s="141">
        <v>1</v>
      </c>
      <c r="I147" s="142"/>
      <c r="J147" s="143">
        <f>ROUND(I147*H147,2)</f>
        <v>0</v>
      </c>
      <c r="K147" s="139" t="s">
        <v>1</v>
      </c>
      <c r="L147" s="31"/>
      <c r="M147" s="144" t="s">
        <v>1</v>
      </c>
      <c r="N147" s="145" t="s">
        <v>36</v>
      </c>
      <c r="O147" s="56"/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8" t="s">
        <v>145</v>
      </c>
      <c r="AT147" s="148" t="s">
        <v>141</v>
      </c>
      <c r="AU147" s="148" t="s">
        <v>79</v>
      </c>
      <c r="AY147" s="15" t="s">
        <v>140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5" t="s">
        <v>79</v>
      </c>
      <c r="BK147" s="149">
        <f>ROUND(I147*H147,2)</f>
        <v>0</v>
      </c>
      <c r="BL147" s="15" t="s">
        <v>145</v>
      </c>
      <c r="BM147" s="148" t="s">
        <v>146</v>
      </c>
    </row>
    <row r="148" spans="1:65" s="2" customFormat="1" ht="39">
      <c r="A148" s="30"/>
      <c r="B148" s="31"/>
      <c r="C148" s="30"/>
      <c r="D148" s="150" t="s">
        <v>147</v>
      </c>
      <c r="E148" s="30"/>
      <c r="F148" s="151" t="s">
        <v>148</v>
      </c>
      <c r="G148" s="30"/>
      <c r="H148" s="30"/>
      <c r="I148" s="152"/>
      <c r="J148" s="30"/>
      <c r="K148" s="30"/>
      <c r="L148" s="31"/>
      <c r="M148" s="153"/>
      <c r="N148" s="154"/>
      <c r="O148" s="56"/>
      <c r="P148" s="56"/>
      <c r="Q148" s="56"/>
      <c r="R148" s="56"/>
      <c r="S148" s="56"/>
      <c r="T148" s="5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147</v>
      </c>
      <c r="AU148" s="15" t="s">
        <v>79</v>
      </c>
    </row>
    <row r="149" spans="1:65" s="2" customFormat="1" ht="34.9" customHeight="1">
      <c r="A149" s="30"/>
      <c r="B149" s="136"/>
      <c r="C149" s="137" t="s">
        <v>81</v>
      </c>
      <c r="D149" s="137" t="s">
        <v>141</v>
      </c>
      <c r="E149" s="138" t="s">
        <v>149</v>
      </c>
      <c r="F149" s="139" t="s">
        <v>150</v>
      </c>
      <c r="G149" s="140" t="s">
        <v>151</v>
      </c>
      <c r="H149" s="141">
        <v>48</v>
      </c>
      <c r="I149" s="142"/>
      <c r="J149" s="143">
        <f>ROUND(I149*H149,2)</f>
        <v>0</v>
      </c>
      <c r="K149" s="139" t="s">
        <v>1</v>
      </c>
      <c r="L149" s="31"/>
      <c r="M149" s="144" t="s">
        <v>1</v>
      </c>
      <c r="N149" s="145" t="s">
        <v>36</v>
      </c>
      <c r="O149" s="56"/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8" t="s">
        <v>145</v>
      </c>
      <c r="AT149" s="148" t="s">
        <v>141</v>
      </c>
      <c r="AU149" s="148" t="s">
        <v>79</v>
      </c>
      <c r="AY149" s="15" t="s">
        <v>140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5" t="s">
        <v>79</v>
      </c>
      <c r="BK149" s="149">
        <f>ROUND(I149*H149,2)</f>
        <v>0</v>
      </c>
      <c r="BL149" s="15" t="s">
        <v>145</v>
      </c>
      <c r="BM149" s="148" t="s">
        <v>152</v>
      </c>
    </row>
    <row r="150" spans="1:65" s="2" customFormat="1" ht="19.5">
      <c r="A150" s="30"/>
      <c r="B150" s="31"/>
      <c r="C150" s="30"/>
      <c r="D150" s="150" t="s">
        <v>147</v>
      </c>
      <c r="E150" s="30"/>
      <c r="F150" s="151" t="s">
        <v>150</v>
      </c>
      <c r="G150" s="30"/>
      <c r="H150" s="30"/>
      <c r="I150" s="152"/>
      <c r="J150" s="30"/>
      <c r="K150" s="30"/>
      <c r="L150" s="31"/>
      <c r="M150" s="153"/>
      <c r="N150" s="154"/>
      <c r="O150" s="56"/>
      <c r="P150" s="56"/>
      <c r="Q150" s="56"/>
      <c r="R150" s="56"/>
      <c r="S150" s="56"/>
      <c r="T150" s="57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5" t="s">
        <v>147</v>
      </c>
      <c r="AU150" s="15" t="s">
        <v>79</v>
      </c>
    </row>
    <row r="151" spans="1:65" s="13" customFormat="1">
      <c r="B151" s="155"/>
      <c r="D151" s="150" t="s">
        <v>153</v>
      </c>
      <c r="E151" s="156" t="s">
        <v>1</v>
      </c>
      <c r="F151" s="157" t="s">
        <v>154</v>
      </c>
      <c r="H151" s="158">
        <v>48</v>
      </c>
      <c r="I151" s="159"/>
      <c r="L151" s="155"/>
      <c r="M151" s="160"/>
      <c r="N151" s="161"/>
      <c r="O151" s="161"/>
      <c r="P151" s="161"/>
      <c r="Q151" s="161"/>
      <c r="R151" s="161"/>
      <c r="S151" s="161"/>
      <c r="T151" s="162"/>
      <c r="AT151" s="156" t="s">
        <v>153</v>
      </c>
      <c r="AU151" s="156" t="s">
        <v>79</v>
      </c>
      <c r="AV151" s="13" t="s">
        <v>81</v>
      </c>
      <c r="AW151" s="13" t="s">
        <v>28</v>
      </c>
      <c r="AX151" s="13" t="s">
        <v>79</v>
      </c>
      <c r="AY151" s="156" t="s">
        <v>140</v>
      </c>
    </row>
    <row r="152" spans="1:65" s="2" customFormat="1" ht="22.15" customHeight="1">
      <c r="A152" s="30"/>
      <c r="B152" s="136"/>
      <c r="C152" s="137" t="s">
        <v>155</v>
      </c>
      <c r="D152" s="137" t="s">
        <v>141</v>
      </c>
      <c r="E152" s="138" t="s">
        <v>156</v>
      </c>
      <c r="F152" s="139" t="s">
        <v>157</v>
      </c>
      <c r="G152" s="140" t="s">
        <v>158</v>
      </c>
      <c r="H152" s="141">
        <v>1</v>
      </c>
      <c r="I152" s="142"/>
      <c r="J152" s="143">
        <f>ROUND(I152*H152,2)</f>
        <v>0</v>
      </c>
      <c r="K152" s="139" t="s">
        <v>1</v>
      </c>
      <c r="L152" s="31"/>
      <c r="M152" s="144" t="s">
        <v>1</v>
      </c>
      <c r="N152" s="145" t="s">
        <v>36</v>
      </c>
      <c r="O152" s="56"/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8" t="s">
        <v>145</v>
      </c>
      <c r="AT152" s="148" t="s">
        <v>141</v>
      </c>
      <c r="AU152" s="148" t="s">
        <v>79</v>
      </c>
      <c r="AY152" s="15" t="s">
        <v>140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79</v>
      </c>
      <c r="BK152" s="149">
        <f>ROUND(I152*H152,2)</f>
        <v>0</v>
      </c>
      <c r="BL152" s="15" t="s">
        <v>145</v>
      </c>
      <c r="BM152" s="148" t="s">
        <v>159</v>
      </c>
    </row>
    <row r="153" spans="1:65" s="2" customFormat="1" ht="19.5">
      <c r="A153" s="30"/>
      <c r="B153" s="31"/>
      <c r="C153" s="30"/>
      <c r="D153" s="150" t="s">
        <v>147</v>
      </c>
      <c r="E153" s="30"/>
      <c r="F153" s="151" t="s">
        <v>157</v>
      </c>
      <c r="G153" s="30"/>
      <c r="H153" s="30"/>
      <c r="I153" s="152"/>
      <c r="J153" s="30"/>
      <c r="K153" s="30"/>
      <c r="L153" s="31"/>
      <c r="M153" s="153"/>
      <c r="N153" s="154"/>
      <c r="O153" s="56"/>
      <c r="P153" s="56"/>
      <c r="Q153" s="56"/>
      <c r="R153" s="56"/>
      <c r="S153" s="56"/>
      <c r="T153" s="57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5" t="s">
        <v>147</v>
      </c>
      <c r="AU153" s="15" t="s">
        <v>79</v>
      </c>
    </row>
    <row r="154" spans="1:65" s="2" customFormat="1" ht="19.899999999999999" customHeight="1">
      <c r="A154" s="30"/>
      <c r="B154" s="136"/>
      <c r="C154" s="137" t="s">
        <v>160</v>
      </c>
      <c r="D154" s="137" t="s">
        <v>141</v>
      </c>
      <c r="E154" s="138" t="s">
        <v>161</v>
      </c>
      <c r="F154" s="139" t="s">
        <v>162</v>
      </c>
      <c r="G154" s="140" t="s">
        <v>144</v>
      </c>
      <c r="H154" s="141">
        <v>1</v>
      </c>
      <c r="I154" s="142"/>
      <c r="J154" s="143">
        <f>ROUND(I154*H154,2)</f>
        <v>0</v>
      </c>
      <c r="K154" s="139" t="s">
        <v>1</v>
      </c>
      <c r="L154" s="31"/>
      <c r="M154" s="144" t="s">
        <v>1</v>
      </c>
      <c r="N154" s="145" t="s">
        <v>36</v>
      </c>
      <c r="O154" s="56"/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48" t="s">
        <v>145</v>
      </c>
      <c r="AT154" s="148" t="s">
        <v>141</v>
      </c>
      <c r="AU154" s="148" t="s">
        <v>79</v>
      </c>
      <c r="AY154" s="15" t="s">
        <v>140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79</v>
      </c>
      <c r="BK154" s="149">
        <f>ROUND(I154*H154,2)</f>
        <v>0</v>
      </c>
      <c r="BL154" s="15" t="s">
        <v>145</v>
      </c>
      <c r="BM154" s="148" t="s">
        <v>163</v>
      </c>
    </row>
    <row r="155" spans="1:65" s="2" customFormat="1">
      <c r="A155" s="30"/>
      <c r="B155" s="31"/>
      <c r="C155" s="30"/>
      <c r="D155" s="150" t="s">
        <v>147</v>
      </c>
      <c r="E155" s="30"/>
      <c r="F155" s="151" t="s">
        <v>162</v>
      </c>
      <c r="G155" s="30"/>
      <c r="H155" s="30"/>
      <c r="I155" s="152"/>
      <c r="J155" s="30"/>
      <c r="K155" s="30"/>
      <c r="L155" s="31"/>
      <c r="M155" s="153"/>
      <c r="N155" s="154"/>
      <c r="O155" s="56"/>
      <c r="P155" s="56"/>
      <c r="Q155" s="56"/>
      <c r="R155" s="56"/>
      <c r="S155" s="56"/>
      <c r="T155" s="5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5" t="s">
        <v>147</v>
      </c>
      <c r="AU155" s="15" t="s">
        <v>79</v>
      </c>
    </row>
    <row r="156" spans="1:65" s="12" customFormat="1" ht="25.9" customHeight="1">
      <c r="B156" s="125"/>
      <c r="D156" s="126" t="s">
        <v>70</v>
      </c>
      <c r="E156" s="127" t="s">
        <v>164</v>
      </c>
      <c r="F156" s="127" t="s">
        <v>165</v>
      </c>
      <c r="I156" s="128"/>
      <c r="J156" s="129">
        <f>BK156</f>
        <v>0</v>
      </c>
      <c r="L156" s="125"/>
      <c r="M156" s="130"/>
      <c r="N156" s="131"/>
      <c r="O156" s="131"/>
      <c r="P156" s="132">
        <f>P157+P160+P163+P166+P169</f>
        <v>0</v>
      </c>
      <c r="Q156" s="131"/>
      <c r="R156" s="132">
        <f>R157+R160+R163+R166+R169</f>
        <v>0</v>
      </c>
      <c r="S156" s="131"/>
      <c r="T156" s="133">
        <f>T157+T160+T163+T166+T169</f>
        <v>0</v>
      </c>
      <c r="AR156" s="126" t="s">
        <v>79</v>
      </c>
      <c r="AT156" s="134" t="s">
        <v>70</v>
      </c>
      <c r="AU156" s="134" t="s">
        <v>71</v>
      </c>
      <c r="AY156" s="126" t="s">
        <v>140</v>
      </c>
      <c r="BK156" s="135">
        <f>BK157+BK160+BK163+BK166+BK169</f>
        <v>0</v>
      </c>
    </row>
    <row r="157" spans="1:65" s="12" customFormat="1" ht="22.9" customHeight="1">
      <c r="B157" s="125"/>
      <c r="D157" s="126" t="s">
        <v>70</v>
      </c>
      <c r="E157" s="163" t="s">
        <v>166</v>
      </c>
      <c r="F157" s="163" t="s">
        <v>167</v>
      </c>
      <c r="I157" s="128"/>
      <c r="J157" s="164">
        <f>BK157</f>
        <v>0</v>
      </c>
      <c r="L157" s="125"/>
      <c r="M157" s="130"/>
      <c r="N157" s="131"/>
      <c r="O157" s="131"/>
      <c r="P157" s="132">
        <f>SUM(P158:P159)</f>
        <v>0</v>
      </c>
      <c r="Q157" s="131"/>
      <c r="R157" s="132">
        <f>SUM(R158:R159)</f>
        <v>0</v>
      </c>
      <c r="S157" s="131"/>
      <c r="T157" s="133">
        <f>SUM(T158:T159)</f>
        <v>0</v>
      </c>
      <c r="AR157" s="126" t="s">
        <v>79</v>
      </c>
      <c r="AT157" s="134" t="s">
        <v>70</v>
      </c>
      <c r="AU157" s="134" t="s">
        <v>79</v>
      </c>
      <c r="AY157" s="126" t="s">
        <v>140</v>
      </c>
      <c r="BK157" s="135">
        <f>SUM(BK158:BK159)</f>
        <v>0</v>
      </c>
    </row>
    <row r="158" spans="1:65" s="2" customFormat="1" ht="14.45" customHeight="1">
      <c r="A158" s="30"/>
      <c r="B158" s="136"/>
      <c r="C158" s="137" t="s">
        <v>168</v>
      </c>
      <c r="D158" s="137" t="s">
        <v>141</v>
      </c>
      <c r="E158" s="138" t="s">
        <v>169</v>
      </c>
      <c r="F158" s="139" t="s">
        <v>170</v>
      </c>
      <c r="G158" s="140" t="s">
        <v>171</v>
      </c>
      <c r="H158" s="141">
        <v>120</v>
      </c>
      <c r="I158" s="142"/>
      <c r="J158" s="143">
        <f>ROUND(I158*H158,2)</f>
        <v>0</v>
      </c>
      <c r="K158" s="139" t="s">
        <v>1</v>
      </c>
      <c r="L158" s="31"/>
      <c r="M158" s="144" t="s">
        <v>1</v>
      </c>
      <c r="N158" s="145" t="s">
        <v>36</v>
      </c>
      <c r="O158" s="56"/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48" t="s">
        <v>145</v>
      </c>
      <c r="AT158" s="148" t="s">
        <v>141</v>
      </c>
      <c r="AU158" s="148" t="s">
        <v>81</v>
      </c>
      <c r="AY158" s="15" t="s">
        <v>140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79</v>
      </c>
      <c r="BK158" s="149">
        <f>ROUND(I158*H158,2)</f>
        <v>0</v>
      </c>
      <c r="BL158" s="15" t="s">
        <v>145</v>
      </c>
      <c r="BM158" s="148" t="s">
        <v>172</v>
      </c>
    </row>
    <row r="159" spans="1:65" s="2" customFormat="1">
      <c r="A159" s="30"/>
      <c r="B159" s="31"/>
      <c r="C159" s="30"/>
      <c r="D159" s="150" t="s">
        <v>147</v>
      </c>
      <c r="E159" s="30"/>
      <c r="F159" s="151" t="s">
        <v>170</v>
      </c>
      <c r="G159" s="30"/>
      <c r="H159" s="30"/>
      <c r="I159" s="152"/>
      <c r="J159" s="30"/>
      <c r="K159" s="30"/>
      <c r="L159" s="31"/>
      <c r="M159" s="153"/>
      <c r="N159" s="154"/>
      <c r="O159" s="56"/>
      <c r="P159" s="56"/>
      <c r="Q159" s="56"/>
      <c r="R159" s="56"/>
      <c r="S159" s="56"/>
      <c r="T159" s="57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5" t="s">
        <v>147</v>
      </c>
      <c r="AU159" s="15" t="s">
        <v>81</v>
      </c>
    </row>
    <row r="160" spans="1:65" s="12" customFormat="1" ht="22.9" customHeight="1">
      <c r="B160" s="125"/>
      <c r="D160" s="126" t="s">
        <v>70</v>
      </c>
      <c r="E160" s="163" t="s">
        <v>173</v>
      </c>
      <c r="F160" s="163" t="s">
        <v>174</v>
      </c>
      <c r="I160" s="128"/>
      <c r="J160" s="164">
        <f>BK160</f>
        <v>0</v>
      </c>
      <c r="L160" s="125"/>
      <c r="M160" s="130"/>
      <c r="N160" s="131"/>
      <c r="O160" s="131"/>
      <c r="P160" s="132">
        <f>SUM(P161:P162)</f>
        <v>0</v>
      </c>
      <c r="Q160" s="131"/>
      <c r="R160" s="132">
        <f>SUM(R161:R162)</f>
        <v>0</v>
      </c>
      <c r="S160" s="131"/>
      <c r="T160" s="133">
        <f>SUM(T161:T162)</f>
        <v>0</v>
      </c>
      <c r="AR160" s="126" t="s">
        <v>155</v>
      </c>
      <c r="AT160" s="134" t="s">
        <v>70</v>
      </c>
      <c r="AU160" s="134" t="s">
        <v>79</v>
      </c>
      <c r="AY160" s="126" t="s">
        <v>140</v>
      </c>
      <c r="BK160" s="135">
        <f>SUM(BK161:BK162)</f>
        <v>0</v>
      </c>
    </row>
    <row r="161" spans="1:65" s="2" customFormat="1" ht="14.45" customHeight="1">
      <c r="A161" s="30"/>
      <c r="B161" s="136"/>
      <c r="C161" s="137" t="s">
        <v>175</v>
      </c>
      <c r="D161" s="137" t="s">
        <v>141</v>
      </c>
      <c r="E161" s="138" t="s">
        <v>176</v>
      </c>
      <c r="F161" s="139" t="s">
        <v>177</v>
      </c>
      <c r="G161" s="140" t="s">
        <v>171</v>
      </c>
      <c r="H161" s="141">
        <v>3</v>
      </c>
      <c r="I161" s="142"/>
      <c r="J161" s="143">
        <f>ROUND(I161*H161,2)</f>
        <v>0</v>
      </c>
      <c r="K161" s="139" t="s">
        <v>1</v>
      </c>
      <c r="L161" s="31"/>
      <c r="M161" s="144" t="s">
        <v>1</v>
      </c>
      <c r="N161" s="145" t="s">
        <v>36</v>
      </c>
      <c r="O161" s="56"/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48" t="s">
        <v>145</v>
      </c>
      <c r="AT161" s="148" t="s">
        <v>141</v>
      </c>
      <c r="AU161" s="148" t="s">
        <v>81</v>
      </c>
      <c r="AY161" s="15" t="s">
        <v>140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79</v>
      </c>
      <c r="BK161" s="149">
        <f>ROUND(I161*H161,2)</f>
        <v>0</v>
      </c>
      <c r="BL161" s="15" t="s">
        <v>145</v>
      </c>
      <c r="BM161" s="148" t="s">
        <v>178</v>
      </c>
    </row>
    <row r="162" spans="1:65" s="2" customFormat="1">
      <c r="A162" s="30"/>
      <c r="B162" s="31"/>
      <c r="C162" s="30"/>
      <c r="D162" s="150" t="s">
        <v>147</v>
      </c>
      <c r="E162" s="30"/>
      <c r="F162" s="151" t="s">
        <v>177</v>
      </c>
      <c r="G162" s="30"/>
      <c r="H162" s="30"/>
      <c r="I162" s="152"/>
      <c r="J162" s="30"/>
      <c r="K162" s="30"/>
      <c r="L162" s="31"/>
      <c r="M162" s="153"/>
      <c r="N162" s="154"/>
      <c r="O162" s="56"/>
      <c r="P162" s="56"/>
      <c r="Q162" s="56"/>
      <c r="R162" s="56"/>
      <c r="S162" s="56"/>
      <c r="T162" s="57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5" t="s">
        <v>147</v>
      </c>
      <c r="AU162" s="15" t="s">
        <v>81</v>
      </c>
    </row>
    <row r="163" spans="1:65" s="12" customFormat="1" ht="22.9" customHeight="1">
      <c r="B163" s="125"/>
      <c r="D163" s="126" t="s">
        <v>70</v>
      </c>
      <c r="E163" s="163" t="s">
        <v>179</v>
      </c>
      <c r="F163" s="163" t="s">
        <v>180</v>
      </c>
      <c r="I163" s="128"/>
      <c r="J163" s="164">
        <f>BK163</f>
        <v>0</v>
      </c>
      <c r="L163" s="125"/>
      <c r="M163" s="130"/>
      <c r="N163" s="131"/>
      <c r="O163" s="131"/>
      <c r="P163" s="132">
        <f>SUM(P164:P165)</f>
        <v>0</v>
      </c>
      <c r="Q163" s="131"/>
      <c r="R163" s="132">
        <f>SUM(R164:R165)</f>
        <v>0</v>
      </c>
      <c r="S163" s="131"/>
      <c r="T163" s="133">
        <f>SUM(T164:T165)</f>
        <v>0</v>
      </c>
      <c r="AR163" s="126" t="s">
        <v>79</v>
      </c>
      <c r="AT163" s="134" t="s">
        <v>70</v>
      </c>
      <c r="AU163" s="134" t="s">
        <v>79</v>
      </c>
      <c r="AY163" s="126" t="s">
        <v>140</v>
      </c>
      <c r="BK163" s="135">
        <f>SUM(BK164:BK165)</f>
        <v>0</v>
      </c>
    </row>
    <row r="164" spans="1:65" s="2" customFormat="1" ht="14.45" customHeight="1">
      <c r="A164" s="30"/>
      <c r="B164" s="136"/>
      <c r="C164" s="137" t="s">
        <v>181</v>
      </c>
      <c r="D164" s="137" t="s">
        <v>141</v>
      </c>
      <c r="E164" s="138" t="s">
        <v>182</v>
      </c>
      <c r="F164" s="139" t="s">
        <v>183</v>
      </c>
      <c r="G164" s="140" t="s">
        <v>144</v>
      </c>
      <c r="H164" s="141">
        <v>6</v>
      </c>
      <c r="I164" s="142"/>
      <c r="J164" s="143">
        <f>ROUND(I164*H164,2)</f>
        <v>0</v>
      </c>
      <c r="K164" s="139" t="s">
        <v>1</v>
      </c>
      <c r="L164" s="31"/>
      <c r="M164" s="144" t="s">
        <v>1</v>
      </c>
      <c r="N164" s="145" t="s">
        <v>36</v>
      </c>
      <c r="O164" s="56"/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48" t="s">
        <v>145</v>
      </c>
      <c r="AT164" s="148" t="s">
        <v>141</v>
      </c>
      <c r="AU164" s="148" t="s">
        <v>81</v>
      </c>
      <c r="AY164" s="15" t="s">
        <v>140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5" t="s">
        <v>79</v>
      </c>
      <c r="BK164" s="149">
        <f>ROUND(I164*H164,2)</f>
        <v>0</v>
      </c>
      <c r="BL164" s="15" t="s">
        <v>145</v>
      </c>
      <c r="BM164" s="148" t="s">
        <v>184</v>
      </c>
    </row>
    <row r="165" spans="1:65" s="2" customFormat="1">
      <c r="A165" s="30"/>
      <c r="B165" s="31"/>
      <c r="C165" s="30"/>
      <c r="D165" s="150" t="s">
        <v>147</v>
      </c>
      <c r="E165" s="30"/>
      <c r="F165" s="151" t="s">
        <v>183</v>
      </c>
      <c r="G165" s="30"/>
      <c r="H165" s="30"/>
      <c r="I165" s="152"/>
      <c r="J165" s="30"/>
      <c r="K165" s="30"/>
      <c r="L165" s="31"/>
      <c r="M165" s="153"/>
      <c r="N165" s="154"/>
      <c r="O165" s="56"/>
      <c r="P165" s="56"/>
      <c r="Q165" s="56"/>
      <c r="R165" s="56"/>
      <c r="S165" s="56"/>
      <c r="T165" s="57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5" t="s">
        <v>147</v>
      </c>
      <c r="AU165" s="15" t="s">
        <v>81</v>
      </c>
    </row>
    <row r="166" spans="1:65" s="12" customFormat="1" ht="22.9" customHeight="1">
      <c r="B166" s="125"/>
      <c r="D166" s="126" t="s">
        <v>70</v>
      </c>
      <c r="E166" s="163" t="s">
        <v>185</v>
      </c>
      <c r="F166" s="163" t="s">
        <v>186</v>
      </c>
      <c r="I166" s="128"/>
      <c r="J166" s="164">
        <f>BK166</f>
        <v>0</v>
      </c>
      <c r="L166" s="125"/>
      <c r="M166" s="130"/>
      <c r="N166" s="131"/>
      <c r="O166" s="131"/>
      <c r="P166" s="132">
        <f>SUM(P167:P168)</f>
        <v>0</v>
      </c>
      <c r="Q166" s="131"/>
      <c r="R166" s="132">
        <f>SUM(R167:R168)</f>
        <v>0</v>
      </c>
      <c r="S166" s="131"/>
      <c r="T166" s="133">
        <f>SUM(T167:T168)</f>
        <v>0</v>
      </c>
      <c r="AR166" s="126" t="s">
        <v>79</v>
      </c>
      <c r="AT166" s="134" t="s">
        <v>70</v>
      </c>
      <c r="AU166" s="134" t="s">
        <v>79</v>
      </c>
      <c r="AY166" s="126" t="s">
        <v>140</v>
      </c>
      <c r="BK166" s="135">
        <f>SUM(BK167:BK168)</f>
        <v>0</v>
      </c>
    </row>
    <row r="167" spans="1:65" s="2" customFormat="1" ht="14.45" customHeight="1">
      <c r="A167" s="30"/>
      <c r="B167" s="136"/>
      <c r="C167" s="137" t="s">
        <v>187</v>
      </c>
      <c r="D167" s="137" t="s">
        <v>141</v>
      </c>
      <c r="E167" s="138" t="s">
        <v>188</v>
      </c>
      <c r="F167" s="139" t="s">
        <v>189</v>
      </c>
      <c r="G167" s="140" t="s">
        <v>151</v>
      </c>
      <c r="H167" s="141">
        <v>8</v>
      </c>
      <c r="I167" s="142"/>
      <c r="J167" s="143">
        <f>ROUND(I167*H167,2)</f>
        <v>0</v>
      </c>
      <c r="K167" s="139" t="s">
        <v>1</v>
      </c>
      <c r="L167" s="31"/>
      <c r="M167" s="144" t="s">
        <v>1</v>
      </c>
      <c r="N167" s="145" t="s">
        <v>36</v>
      </c>
      <c r="O167" s="56"/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8" t="s">
        <v>145</v>
      </c>
      <c r="AT167" s="148" t="s">
        <v>141</v>
      </c>
      <c r="AU167" s="148" t="s">
        <v>81</v>
      </c>
      <c r="AY167" s="15" t="s">
        <v>140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5" t="s">
        <v>79</v>
      </c>
      <c r="BK167" s="149">
        <f>ROUND(I167*H167,2)</f>
        <v>0</v>
      </c>
      <c r="BL167" s="15" t="s">
        <v>145</v>
      </c>
      <c r="BM167" s="148" t="s">
        <v>190</v>
      </c>
    </row>
    <row r="168" spans="1:65" s="2" customFormat="1">
      <c r="A168" s="30"/>
      <c r="B168" s="31"/>
      <c r="C168" s="30"/>
      <c r="D168" s="150" t="s">
        <v>147</v>
      </c>
      <c r="E168" s="30"/>
      <c r="F168" s="151" t="s">
        <v>189</v>
      </c>
      <c r="G168" s="30"/>
      <c r="H168" s="30"/>
      <c r="I168" s="152"/>
      <c r="J168" s="30"/>
      <c r="K168" s="30"/>
      <c r="L168" s="31"/>
      <c r="M168" s="153"/>
      <c r="N168" s="154"/>
      <c r="O168" s="56"/>
      <c r="P168" s="56"/>
      <c r="Q168" s="56"/>
      <c r="R168" s="56"/>
      <c r="S168" s="56"/>
      <c r="T168" s="57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5" t="s">
        <v>147</v>
      </c>
      <c r="AU168" s="15" t="s">
        <v>81</v>
      </c>
    </row>
    <row r="169" spans="1:65" s="12" customFormat="1" ht="22.9" customHeight="1">
      <c r="B169" s="125"/>
      <c r="D169" s="126" t="s">
        <v>70</v>
      </c>
      <c r="E169" s="163" t="s">
        <v>191</v>
      </c>
      <c r="F169" s="163" t="s">
        <v>192</v>
      </c>
      <c r="I169" s="128"/>
      <c r="J169" s="164">
        <f>BK169</f>
        <v>0</v>
      </c>
      <c r="L169" s="125"/>
      <c r="M169" s="130"/>
      <c r="N169" s="131"/>
      <c r="O169" s="131"/>
      <c r="P169" s="132">
        <f>SUM(P170:P171)</f>
        <v>0</v>
      </c>
      <c r="Q169" s="131"/>
      <c r="R169" s="132">
        <f>SUM(R170:R171)</f>
        <v>0</v>
      </c>
      <c r="S169" s="131"/>
      <c r="T169" s="133">
        <f>SUM(T170:T171)</f>
        <v>0</v>
      </c>
      <c r="AR169" s="126" t="s">
        <v>79</v>
      </c>
      <c r="AT169" s="134" t="s">
        <v>70</v>
      </c>
      <c r="AU169" s="134" t="s">
        <v>79</v>
      </c>
      <c r="AY169" s="126" t="s">
        <v>140</v>
      </c>
      <c r="BK169" s="135">
        <f>SUM(BK170:BK171)</f>
        <v>0</v>
      </c>
    </row>
    <row r="170" spans="1:65" s="2" customFormat="1" ht="14.45" customHeight="1">
      <c r="A170" s="30"/>
      <c r="B170" s="136"/>
      <c r="C170" s="137" t="s">
        <v>193</v>
      </c>
      <c r="D170" s="137" t="s">
        <v>141</v>
      </c>
      <c r="E170" s="138" t="s">
        <v>194</v>
      </c>
      <c r="F170" s="139" t="s">
        <v>195</v>
      </c>
      <c r="G170" s="140" t="s">
        <v>151</v>
      </c>
      <c r="H170" s="141">
        <v>24</v>
      </c>
      <c r="I170" s="142"/>
      <c r="J170" s="143">
        <f>ROUND(I170*H170,2)</f>
        <v>0</v>
      </c>
      <c r="K170" s="139" t="s">
        <v>1</v>
      </c>
      <c r="L170" s="31"/>
      <c r="M170" s="144" t="s">
        <v>1</v>
      </c>
      <c r="N170" s="145" t="s">
        <v>36</v>
      </c>
      <c r="O170" s="56"/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48" t="s">
        <v>145</v>
      </c>
      <c r="AT170" s="148" t="s">
        <v>141</v>
      </c>
      <c r="AU170" s="148" t="s">
        <v>81</v>
      </c>
      <c r="AY170" s="15" t="s">
        <v>140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79</v>
      </c>
      <c r="BK170" s="149">
        <f>ROUND(I170*H170,2)</f>
        <v>0</v>
      </c>
      <c r="BL170" s="15" t="s">
        <v>145</v>
      </c>
      <c r="BM170" s="148" t="s">
        <v>196</v>
      </c>
    </row>
    <row r="171" spans="1:65" s="2" customFormat="1">
      <c r="A171" s="30"/>
      <c r="B171" s="31"/>
      <c r="C171" s="30"/>
      <c r="D171" s="150" t="s">
        <v>147</v>
      </c>
      <c r="E171" s="30"/>
      <c r="F171" s="151" t="s">
        <v>195</v>
      </c>
      <c r="G171" s="30"/>
      <c r="H171" s="30"/>
      <c r="I171" s="152"/>
      <c r="J171" s="30"/>
      <c r="K171" s="30"/>
      <c r="L171" s="31"/>
      <c r="M171" s="153"/>
      <c r="N171" s="154"/>
      <c r="O171" s="56"/>
      <c r="P171" s="56"/>
      <c r="Q171" s="56"/>
      <c r="R171" s="56"/>
      <c r="S171" s="56"/>
      <c r="T171" s="57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T171" s="15" t="s">
        <v>147</v>
      </c>
      <c r="AU171" s="15" t="s">
        <v>81</v>
      </c>
    </row>
    <row r="172" spans="1:65" s="12" customFormat="1" ht="25.9" customHeight="1">
      <c r="B172" s="125"/>
      <c r="D172" s="126" t="s">
        <v>70</v>
      </c>
      <c r="E172" s="127" t="s">
        <v>197</v>
      </c>
      <c r="F172" s="127" t="s">
        <v>198</v>
      </c>
      <c r="I172" s="128"/>
      <c r="J172" s="129">
        <f>BK172</f>
        <v>0</v>
      </c>
      <c r="L172" s="125"/>
      <c r="M172" s="130"/>
      <c r="N172" s="131"/>
      <c r="O172" s="131"/>
      <c r="P172" s="132">
        <f>P173+P176+P179+P182+P185+P188</f>
        <v>0</v>
      </c>
      <c r="Q172" s="131"/>
      <c r="R172" s="132">
        <f>R173+R176+R179+R182+R185+R188</f>
        <v>0</v>
      </c>
      <c r="S172" s="131"/>
      <c r="T172" s="133">
        <f>T173+T176+T179+T182+T185+T188</f>
        <v>0</v>
      </c>
      <c r="AR172" s="126" t="s">
        <v>79</v>
      </c>
      <c r="AT172" s="134" t="s">
        <v>70</v>
      </c>
      <c r="AU172" s="134" t="s">
        <v>71</v>
      </c>
      <c r="AY172" s="126" t="s">
        <v>140</v>
      </c>
      <c r="BK172" s="135">
        <f>BK173+BK176+BK179+BK182+BK185+BK188</f>
        <v>0</v>
      </c>
    </row>
    <row r="173" spans="1:65" s="12" customFormat="1" ht="22.9" customHeight="1">
      <c r="B173" s="125"/>
      <c r="D173" s="126" t="s">
        <v>70</v>
      </c>
      <c r="E173" s="163" t="s">
        <v>199</v>
      </c>
      <c r="F173" s="163" t="s">
        <v>200</v>
      </c>
      <c r="I173" s="128"/>
      <c r="J173" s="164">
        <f>BK173</f>
        <v>0</v>
      </c>
      <c r="L173" s="125"/>
      <c r="M173" s="130"/>
      <c r="N173" s="131"/>
      <c r="O173" s="131"/>
      <c r="P173" s="132">
        <f>SUM(P174:P175)</f>
        <v>0</v>
      </c>
      <c r="Q173" s="131"/>
      <c r="R173" s="132">
        <f>SUM(R174:R175)</f>
        <v>0</v>
      </c>
      <c r="S173" s="131"/>
      <c r="T173" s="133">
        <f>SUM(T174:T175)</f>
        <v>0</v>
      </c>
      <c r="AR173" s="126" t="s">
        <v>79</v>
      </c>
      <c r="AT173" s="134" t="s">
        <v>70</v>
      </c>
      <c r="AU173" s="134" t="s">
        <v>79</v>
      </c>
      <c r="AY173" s="126" t="s">
        <v>140</v>
      </c>
      <c r="BK173" s="135">
        <f>SUM(BK174:BK175)</f>
        <v>0</v>
      </c>
    </row>
    <row r="174" spans="1:65" s="2" customFormat="1" ht="14.45" customHeight="1">
      <c r="A174" s="30"/>
      <c r="B174" s="136"/>
      <c r="C174" s="137" t="s">
        <v>201</v>
      </c>
      <c r="D174" s="137" t="s">
        <v>141</v>
      </c>
      <c r="E174" s="138" t="s">
        <v>202</v>
      </c>
      <c r="F174" s="139" t="s">
        <v>203</v>
      </c>
      <c r="G174" s="140" t="s">
        <v>204</v>
      </c>
      <c r="H174" s="141">
        <v>0.05</v>
      </c>
      <c r="I174" s="142"/>
      <c r="J174" s="143">
        <f>ROUND(I174*H174,2)</f>
        <v>0</v>
      </c>
      <c r="K174" s="139" t="s">
        <v>1</v>
      </c>
      <c r="L174" s="31"/>
      <c r="M174" s="144" t="s">
        <v>1</v>
      </c>
      <c r="N174" s="145" t="s">
        <v>36</v>
      </c>
      <c r="O174" s="56"/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8" t="s">
        <v>145</v>
      </c>
      <c r="AT174" s="148" t="s">
        <v>141</v>
      </c>
      <c r="AU174" s="148" t="s">
        <v>81</v>
      </c>
      <c r="AY174" s="15" t="s">
        <v>140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79</v>
      </c>
      <c r="BK174" s="149">
        <f>ROUND(I174*H174,2)</f>
        <v>0</v>
      </c>
      <c r="BL174" s="15" t="s">
        <v>145</v>
      </c>
      <c r="BM174" s="148" t="s">
        <v>205</v>
      </c>
    </row>
    <row r="175" spans="1:65" s="2" customFormat="1">
      <c r="A175" s="30"/>
      <c r="B175" s="31"/>
      <c r="C175" s="30"/>
      <c r="D175" s="150" t="s">
        <v>147</v>
      </c>
      <c r="E175" s="30"/>
      <c r="F175" s="151" t="s">
        <v>203</v>
      </c>
      <c r="G175" s="30"/>
      <c r="H175" s="30"/>
      <c r="I175" s="152"/>
      <c r="J175" s="30"/>
      <c r="K175" s="30"/>
      <c r="L175" s="31"/>
      <c r="M175" s="153"/>
      <c r="N175" s="154"/>
      <c r="O175" s="56"/>
      <c r="P175" s="56"/>
      <c r="Q175" s="56"/>
      <c r="R175" s="56"/>
      <c r="S175" s="56"/>
      <c r="T175" s="57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5" t="s">
        <v>147</v>
      </c>
      <c r="AU175" s="15" t="s">
        <v>81</v>
      </c>
    </row>
    <row r="176" spans="1:65" s="12" customFormat="1" ht="22.9" customHeight="1">
      <c r="B176" s="125"/>
      <c r="D176" s="126" t="s">
        <v>70</v>
      </c>
      <c r="E176" s="163" t="s">
        <v>206</v>
      </c>
      <c r="F176" s="163" t="s">
        <v>207</v>
      </c>
      <c r="I176" s="128"/>
      <c r="J176" s="164">
        <f>BK176</f>
        <v>0</v>
      </c>
      <c r="L176" s="125"/>
      <c r="M176" s="130"/>
      <c r="N176" s="131"/>
      <c r="O176" s="131"/>
      <c r="P176" s="132">
        <f>SUM(P177:P178)</f>
        <v>0</v>
      </c>
      <c r="Q176" s="131"/>
      <c r="R176" s="132">
        <f>SUM(R177:R178)</f>
        <v>0</v>
      </c>
      <c r="S176" s="131"/>
      <c r="T176" s="133">
        <f>SUM(T177:T178)</f>
        <v>0</v>
      </c>
      <c r="AR176" s="126" t="s">
        <v>79</v>
      </c>
      <c r="AT176" s="134" t="s">
        <v>70</v>
      </c>
      <c r="AU176" s="134" t="s">
        <v>79</v>
      </c>
      <c r="AY176" s="126" t="s">
        <v>140</v>
      </c>
      <c r="BK176" s="135">
        <f>SUM(BK177:BK178)</f>
        <v>0</v>
      </c>
    </row>
    <row r="177" spans="1:65" s="2" customFormat="1" ht="14.45" customHeight="1">
      <c r="A177" s="30"/>
      <c r="B177" s="136"/>
      <c r="C177" s="137" t="s">
        <v>208</v>
      </c>
      <c r="D177" s="137" t="s">
        <v>141</v>
      </c>
      <c r="E177" s="138" t="s">
        <v>209</v>
      </c>
      <c r="F177" s="139" t="s">
        <v>210</v>
      </c>
      <c r="G177" s="140" t="s">
        <v>171</v>
      </c>
      <c r="H177" s="141">
        <v>50</v>
      </c>
      <c r="I177" s="142"/>
      <c r="J177" s="143">
        <f>ROUND(I177*H177,2)</f>
        <v>0</v>
      </c>
      <c r="K177" s="139" t="s">
        <v>1</v>
      </c>
      <c r="L177" s="31"/>
      <c r="M177" s="144" t="s">
        <v>1</v>
      </c>
      <c r="N177" s="145" t="s">
        <v>36</v>
      </c>
      <c r="O177" s="56"/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8" t="s">
        <v>145</v>
      </c>
      <c r="AT177" s="148" t="s">
        <v>141</v>
      </c>
      <c r="AU177" s="148" t="s">
        <v>81</v>
      </c>
      <c r="AY177" s="15" t="s">
        <v>140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5" t="s">
        <v>79</v>
      </c>
      <c r="BK177" s="149">
        <f>ROUND(I177*H177,2)</f>
        <v>0</v>
      </c>
      <c r="BL177" s="15" t="s">
        <v>145</v>
      </c>
      <c r="BM177" s="148" t="s">
        <v>211</v>
      </c>
    </row>
    <row r="178" spans="1:65" s="2" customFormat="1">
      <c r="A178" s="30"/>
      <c r="B178" s="31"/>
      <c r="C178" s="30"/>
      <c r="D178" s="150" t="s">
        <v>147</v>
      </c>
      <c r="E178" s="30"/>
      <c r="F178" s="151" t="s">
        <v>210</v>
      </c>
      <c r="G178" s="30"/>
      <c r="H178" s="30"/>
      <c r="I178" s="152"/>
      <c r="J178" s="30"/>
      <c r="K178" s="30"/>
      <c r="L178" s="31"/>
      <c r="M178" s="153"/>
      <c r="N178" s="154"/>
      <c r="O178" s="56"/>
      <c r="P178" s="56"/>
      <c r="Q178" s="56"/>
      <c r="R178" s="56"/>
      <c r="S178" s="56"/>
      <c r="T178" s="57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147</v>
      </c>
      <c r="AU178" s="15" t="s">
        <v>81</v>
      </c>
    </row>
    <row r="179" spans="1:65" s="12" customFormat="1" ht="22.9" customHeight="1">
      <c r="B179" s="125"/>
      <c r="D179" s="126" t="s">
        <v>70</v>
      </c>
      <c r="E179" s="163" t="s">
        <v>212</v>
      </c>
      <c r="F179" s="163" t="s">
        <v>213</v>
      </c>
      <c r="I179" s="128"/>
      <c r="J179" s="164">
        <f>BK179</f>
        <v>0</v>
      </c>
      <c r="L179" s="125"/>
      <c r="M179" s="130"/>
      <c r="N179" s="131"/>
      <c r="O179" s="131"/>
      <c r="P179" s="132">
        <f>SUM(P180:P181)</f>
        <v>0</v>
      </c>
      <c r="Q179" s="131"/>
      <c r="R179" s="132">
        <f>SUM(R180:R181)</f>
        <v>0</v>
      </c>
      <c r="S179" s="131"/>
      <c r="T179" s="133">
        <f>SUM(T180:T181)</f>
        <v>0</v>
      </c>
      <c r="AR179" s="126" t="s">
        <v>79</v>
      </c>
      <c r="AT179" s="134" t="s">
        <v>70</v>
      </c>
      <c r="AU179" s="134" t="s">
        <v>79</v>
      </c>
      <c r="AY179" s="126" t="s">
        <v>140</v>
      </c>
      <c r="BK179" s="135">
        <f>SUM(BK180:BK181)</f>
        <v>0</v>
      </c>
    </row>
    <row r="180" spans="1:65" s="2" customFormat="1" ht="22.15" customHeight="1">
      <c r="A180" s="30"/>
      <c r="B180" s="136"/>
      <c r="C180" s="137" t="s">
        <v>214</v>
      </c>
      <c r="D180" s="137" t="s">
        <v>141</v>
      </c>
      <c r="E180" s="138" t="s">
        <v>215</v>
      </c>
      <c r="F180" s="139" t="s">
        <v>216</v>
      </c>
      <c r="G180" s="140" t="s">
        <v>171</v>
      </c>
      <c r="H180" s="141">
        <v>50</v>
      </c>
      <c r="I180" s="142"/>
      <c r="J180" s="143">
        <f>ROUND(I180*H180,2)</f>
        <v>0</v>
      </c>
      <c r="K180" s="139" t="s">
        <v>1</v>
      </c>
      <c r="L180" s="31"/>
      <c r="M180" s="144" t="s">
        <v>1</v>
      </c>
      <c r="N180" s="145" t="s">
        <v>36</v>
      </c>
      <c r="O180" s="56"/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48" t="s">
        <v>145</v>
      </c>
      <c r="AT180" s="148" t="s">
        <v>141</v>
      </c>
      <c r="AU180" s="148" t="s">
        <v>81</v>
      </c>
      <c r="AY180" s="15" t="s">
        <v>140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79</v>
      </c>
      <c r="BK180" s="149">
        <f>ROUND(I180*H180,2)</f>
        <v>0</v>
      </c>
      <c r="BL180" s="15" t="s">
        <v>145</v>
      </c>
      <c r="BM180" s="148" t="s">
        <v>217</v>
      </c>
    </row>
    <row r="181" spans="1:65" s="2" customFormat="1">
      <c r="A181" s="30"/>
      <c r="B181" s="31"/>
      <c r="C181" s="30"/>
      <c r="D181" s="150" t="s">
        <v>147</v>
      </c>
      <c r="E181" s="30"/>
      <c r="F181" s="151" t="s">
        <v>218</v>
      </c>
      <c r="G181" s="30"/>
      <c r="H181" s="30"/>
      <c r="I181" s="152"/>
      <c r="J181" s="30"/>
      <c r="K181" s="30"/>
      <c r="L181" s="31"/>
      <c r="M181" s="153"/>
      <c r="N181" s="154"/>
      <c r="O181" s="56"/>
      <c r="P181" s="56"/>
      <c r="Q181" s="56"/>
      <c r="R181" s="56"/>
      <c r="S181" s="56"/>
      <c r="T181" s="57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5" t="s">
        <v>147</v>
      </c>
      <c r="AU181" s="15" t="s">
        <v>81</v>
      </c>
    </row>
    <row r="182" spans="1:65" s="12" customFormat="1" ht="22.9" customHeight="1">
      <c r="B182" s="125"/>
      <c r="D182" s="126" t="s">
        <v>70</v>
      </c>
      <c r="E182" s="163" t="s">
        <v>219</v>
      </c>
      <c r="F182" s="163" t="s">
        <v>220</v>
      </c>
      <c r="I182" s="128"/>
      <c r="J182" s="164">
        <f>BK182</f>
        <v>0</v>
      </c>
      <c r="L182" s="125"/>
      <c r="M182" s="130"/>
      <c r="N182" s="131"/>
      <c r="O182" s="131"/>
      <c r="P182" s="132">
        <f>SUM(P183:P184)</f>
        <v>0</v>
      </c>
      <c r="Q182" s="131"/>
      <c r="R182" s="132">
        <f>SUM(R183:R184)</f>
        <v>0</v>
      </c>
      <c r="S182" s="131"/>
      <c r="T182" s="133">
        <f>SUM(T183:T184)</f>
        <v>0</v>
      </c>
      <c r="AR182" s="126" t="s">
        <v>79</v>
      </c>
      <c r="AT182" s="134" t="s">
        <v>70</v>
      </c>
      <c r="AU182" s="134" t="s">
        <v>79</v>
      </c>
      <c r="AY182" s="126" t="s">
        <v>140</v>
      </c>
      <c r="BK182" s="135">
        <f>SUM(BK183:BK184)</f>
        <v>0</v>
      </c>
    </row>
    <row r="183" spans="1:65" s="2" customFormat="1" ht="14.45" customHeight="1">
      <c r="A183" s="30"/>
      <c r="B183" s="136"/>
      <c r="C183" s="137" t="s">
        <v>221</v>
      </c>
      <c r="D183" s="137" t="s">
        <v>141</v>
      </c>
      <c r="E183" s="138" t="s">
        <v>222</v>
      </c>
      <c r="F183" s="139" t="s">
        <v>223</v>
      </c>
      <c r="G183" s="140" t="s">
        <v>171</v>
      </c>
      <c r="H183" s="141">
        <v>50</v>
      </c>
      <c r="I183" s="142"/>
      <c r="J183" s="143">
        <f>ROUND(I183*H183,2)</f>
        <v>0</v>
      </c>
      <c r="K183" s="139" t="s">
        <v>1</v>
      </c>
      <c r="L183" s="31"/>
      <c r="M183" s="144" t="s">
        <v>1</v>
      </c>
      <c r="N183" s="145" t="s">
        <v>36</v>
      </c>
      <c r="O183" s="56"/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8" t="s">
        <v>145</v>
      </c>
      <c r="AT183" s="148" t="s">
        <v>141</v>
      </c>
      <c r="AU183" s="148" t="s">
        <v>81</v>
      </c>
      <c r="AY183" s="15" t="s">
        <v>140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79</v>
      </c>
      <c r="BK183" s="149">
        <f>ROUND(I183*H183,2)</f>
        <v>0</v>
      </c>
      <c r="BL183" s="15" t="s">
        <v>145</v>
      </c>
      <c r="BM183" s="148" t="s">
        <v>224</v>
      </c>
    </row>
    <row r="184" spans="1:65" s="2" customFormat="1">
      <c r="A184" s="30"/>
      <c r="B184" s="31"/>
      <c r="C184" s="30"/>
      <c r="D184" s="150" t="s">
        <v>147</v>
      </c>
      <c r="E184" s="30"/>
      <c r="F184" s="151" t="s">
        <v>223</v>
      </c>
      <c r="G184" s="30"/>
      <c r="H184" s="30"/>
      <c r="I184" s="152"/>
      <c r="J184" s="30"/>
      <c r="K184" s="30"/>
      <c r="L184" s="31"/>
      <c r="M184" s="153"/>
      <c r="N184" s="154"/>
      <c r="O184" s="56"/>
      <c r="P184" s="56"/>
      <c r="Q184" s="56"/>
      <c r="R184" s="56"/>
      <c r="S184" s="56"/>
      <c r="T184" s="57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5" t="s">
        <v>147</v>
      </c>
      <c r="AU184" s="15" t="s">
        <v>81</v>
      </c>
    </row>
    <row r="185" spans="1:65" s="12" customFormat="1" ht="22.9" customHeight="1">
      <c r="B185" s="125"/>
      <c r="D185" s="126" t="s">
        <v>70</v>
      </c>
      <c r="E185" s="163" t="s">
        <v>225</v>
      </c>
      <c r="F185" s="163" t="s">
        <v>226</v>
      </c>
      <c r="I185" s="128"/>
      <c r="J185" s="164">
        <f>BK185</f>
        <v>0</v>
      </c>
      <c r="L185" s="125"/>
      <c r="M185" s="130"/>
      <c r="N185" s="131"/>
      <c r="O185" s="131"/>
      <c r="P185" s="132">
        <f>SUM(P186:P187)</f>
        <v>0</v>
      </c>
      <c r="Q185" s="131"/>
      <c r="R185" s="132">
        <f>SUM(R186:R187)</f>
        <v>0</v>
      </c>
      <c r="S185" s="131"/>
      <c r="T185" s="133">
        <f>SUM(T186:T187)</f>
        <v>0</v>
      </c>
      <c r="AR185" s="126" t="s">
        <v>79</v>
      </c>
      <c r="AT185" s="134" t="s">
        <v>70</v>
      </c>
      <c r="AU185" s="134" t="s">
        <v>79</v>
      </c>
      <c r="AY185" s="126" t="s">
        <v>140</v>
      </c>
      <c r="BK185" s="135">
        <f>SUM(BK186:BK187)</f>
        <v>0</v>
      </c>
    </row>
    <row r="186" spans="1:65" s="2" customFormat="1" ht="14.45" customHeight="1">
      <c r="A186" s="30"/>
      <c r="B186" s="136"/>
      <c r="C186" s="137" t="s">
        <v>227</v>
      </c>
      <c r="D186" s="137" t="s">
        <v>141</v>
      </c>
      <c r="E186" s="138" t="s">
        <v>228</v>
      </c>
      <c r="F186" s="139" t="s">
        <v>229</v>
      </c>
      <c r="G186" s="140" t="s">
        <v>171</v>
      </c>
      <c r="H186" s="141">
        <v>103</v>
      </c>
      <c r="I186" s="142"/>
      <c r="J186" s="143">
        <f>ROUND(I186*H186,2)</f>
        <v>0</v>
      </c>
      <c r="K186" s="139" t="s">
        <v>1</v>
      </c>
      <c r="L186" s="31"/>
      <c r="M186" s="144" t="s">
        <v>1</v>
      </c>
      <c r="N186" s="145" t="s">
        <v>36</v>
      </c>
      <c r="O186" s="56"/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48" t="s">
        <v>145</v>
      </c>
      <c r="AT186" s="148" t="s">
        <v>141</v>
      </c>
      <c r="AU186" s="148" t="s">
        <v>81</v>
      </c>
      <c r="AY186" s="15" t="s">
        <v>140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79</v>
      </c>
      <c r="BK186" s="149">
        <f>ROUND(I186*H186,2)</f>
        <v>0</v>
      </c>
      <c r="BL186" s="15" t="s">
        <v>145</v>
      </c>
      <c r="BM186" s="148" t="s">
        <v>230</v>
      </c>
    </row>
    <row r="187" spans="1:65" s="2" customFormat="1">
      <c r="A187" s="30"/>
      <c r="B187" s="31"/>
      <c r="C187" s="30"/>
      <c r="D187" s="150" t="s">
        <v>147</v>
      </c>
      <c r="E187" s="30"/>
      <c r="F187" s="151" t="s">
        <v>229</v>
      </c>
      <c r="G187" s="30"/>
      <c r="H187" s="30"/>
      <c r="I187" s="152"/>
      <c r="J187" s="30"/>
      <c r="K187" s="30"/>
      <c r="L187" s="31"/>
      <c r="M187" s="153"/>
      <c r="N187" s="154"/>
      <c r="O187" s="56"/>
      <c r="P187" s="56"/>
      <c r="Q187" s="56"/>
      <c r="R187" s="56"/>
      <c r="S187" s="56"/>
      <c r="T187" s="57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T187" s="15" t="s">
        <v>147</v>
      </c>
      <c r="AU187" s="15" t="s">
        <v>81</v>
      </c>
    </row>
    <row r="188" spans="1:65" s="12" customFormat="1" ht="22.9" customHeight="1">
      <c r="B188" s="125"/>
      <c r="D188" s="126" t="s">
        <v>70</v>
      </c>
      <c r="E188" s="163" t="s">
        <v>231</v>
      </c>
      <c r="F188" s="163" t="s">
        <v>232</v>
      </c>
      <c r="I188" s="128"/>
      <c r="J188" s="164">
        <f>BK188</f>
        <v>0</v>
      </c>
      <c r="L188" s="125"/>
      <c r="M188" s="130"/>
      <c r="N188" s="131"/>
      <c r="O188" s="131"/>
      <c r="P188" s="132">
        <f>P189+P190+P191</f>
        <v>0</v>
      </c>
      <c r="Q188" s="131"/>
      <c r="R188" s="132">
        <f>R189+R190+R191</f>
        <v>0</v>
      </c>
      <c r="S188" s="131"/>
      <c r="T188" s="133">
        <f>T189+T190+T191</f>
        <v>0</v>
      </c>
      <c r="AR188" s="126" t="s">
        <v>79</v>
      </c>
      <c r="AT188" s="134" t="s">
        <v>70</v>
      </c>
      <c r="AU188" s="134" t="s">
        <v>79</v>
      </c>
      <c r="AY188" s="126" t="s">
        <v>140</v>
      </c>
      <c r="BK188" s="135">
        <f>BK189+BK190+BK191</f>
        <v>0</v>
      </c>
    </row>
    <row r="189" spans="1:65" s="2" customFormat="1" ht="14.45" customHeight="1">
      <c r="A189" s="30"/>
      <c r="B189" s="136"/>
      <c r="C189" s="137" t="s">
        <v>8</v>
      </c>
      <c r="D189" s="137" t="s">
        <v>141</v>
      </c>
      <c r="E189" s="138" t="s">
        <v>233</v>
      </c>
      <c r="F189" s="139" t="s">
        <v>234</v>
      </c>
      <c r="G189" s="140" t="s">
        <v>235</v>
      </c>
      <c r="H189" s="141">
        <v>75</v>
      </c>
      <c r="I189" s="142"/>
      <c r="J189" s="143">
        <f>ROUND(I189*H189,2)</f>
        <v>0</v>
      </c>
      <c r="K189" s="139" t="s">
        <v>1</v>
      </c>
      <c r="L189" s="31"/>
      <c r="M189" s="144" t="s">
        <v>1</v>
      </c>
      <c r="N189" s="145" t="s">
        <v>36</v>
      </c>
      <c r="O189" s="56"/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48" t="s">
        <v>145</v>
      </c>
      <c r="AT189" s="148" t="s">
        <v>141</v>
      </c>
      <c r="AU189" s="148" t="s">
        <v>81</v>
      </c>
      <c r="AY189" s="15" t="s">
        <v>140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5" t="s">
        <v>79</v>
      </c>
      <c r="BK189" s="149">
        <f>ROUND(I189*H189,2)</f>
        <v>0</v>
      </c>
      <c r="BL189" s="15" t="s">
        <v>145</v>
      </c>
      <c r="BM189" s="148" t="s">
        <v>236</v>
      </c>
    </row>
    <row r="190" spans="1:65" s="2" customFormat="1">
      <c r="A190" s="30"/>
      <c r="B190" s="31"/>
      <c r="C190" s="30"/>
      <c r="D190" s="150" t="s">
        <v>147</v>
      </c>
      <c r="E190" s="30"/>
      <c r="F190" s="151" t="s">
        <v>234</v>
      </c>
      <c r="G190" s="30"/>
      <c r="H190" s="30"/>
      <c r="I190" s="152"/>
      <c r="J190" s="30"/>
      <c r="K190" s="30"/>
      <c r="L190" s="31"/>
      <c r="M190" s="153"/>
      <c r="N190" s="154"/>
      <c r="O190" s="56"/>
      <c r="P190" s="56"/>
      <c r="Q190" s="56"/>
      <c r="R190" s="56"/>
      <c r="S190" s="56"/>
      <c r="T190" s="57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5" t="s">
        <v>147</v>
      </c>
      <c r="AU190" s="15" t="s">
        <v>81</v>
      </c>
    </row>
    <row r="191" spans="1:65" s="12" customFormat="1" ht="20.85" customHeight="1">
      <c r="B191" s="125"/>
      <c r="D191" s="126" t="s">
        <v>70</v>
      </c>
      <c r="E191" s="163" t="s">
        <v>237</v>
      </c>
      <c r="F191" s="163" t="s">
        <v>238</v>
      </c>
      <c r="I191" s="128"/>
      <c r="J191" s="164">
        <f>BK191</f>
        <v>0</v>
      </c>
      <c r="L191" s="125"/>
      <c r="M191" s="130"/>
      <c r="N191" s="131"/>
      <c r="O191" s="131"/>
      <c r="P191" s="132">
        <f>SUM(P192:P193)</f>
        <v>0</v>
      </c>
      <c r="Q191" s="131"/>
      <c r="R191" s="132">
        <f>SUM(R192:R193)</f>
        <v>0</v>
      </c>
      <c r="S191" s="131"/>
      <c r="T191" s="133">
        <f>SUM(T192:T193)</f>
        <v>0</v>
      </c>
      <c r="AR191" s="126" t="s">
        <v>155</v>
      </c>
      <c r="AT191" s="134" t="s">
        <v>70</v>
      </c>
      <c r="AU191" s="134" t="s">
        <v>81</v>
      </c>
      <c r="AY191" s="126" t="s">
        <v>140</v>
      </c>
      <c r="BK191" s="135">
        <f>SUM(BK192:BK193)</f>
        <v>0</v>
      </c>
    </row>
    <row r="192" spans="1:65" s="2" customFormat="1" ht="14.45" customHeight="1">
      <c r="A192" s="30"/>
      <c r="B192" s="136"/>
      <c r="C192" s="137" t="s">
        <v>239</v>
      </c>
      <c r="D192" s="137" t="s">
        <v>141</v>
      </c>
      <c r="E192" s="138" t="s">
        <v>240</v>
      </c>
      <c r="F192" s="139" t="s">
        <v>241</v>
      </c>
      <c r="G192" s="140" t="s">
        <v>171</v>
      </c>
      <c r="H192" s="141">
        <v>6</v>
      </c>
      <c r="I192" s="142"/>
      <c r="J192" s="143">
        <f>ROUND(I192*H192,2)</f>
        <v>0</v>
      </c>
      <c r="K192" s="139" t="s">
        <v>1</v>
      </c>
      <c r="L192" s="31"/>
      <c r="M192" s="144" t="s">
        <v>1</v>
      </c>
      <c r="N192" s="145" t="s">
        <v>36</v>
      </c>
      <c r="O192" s="56"/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8" t="s">
        <v>145</v>
      </c>
      <c r="AT192" s="148" t="s">
        <v>141</v>
      </c>
      <c r="AU192" s="148" t="s">
        <v>155</v>
      </c>
      <c r="AY192" s="15" t="s">
        <v>140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5" t="s">
        <v>79</v>
      </c>
      <c r="BK192" s="149">
        <f>ROUND(I192*H192,2)</f>
        <v>0</v>
      </c>
      <c r="BL192" s="15" t="s">
        <v>145</v>
      </c>
      <c r="BM192" s="148" t="s">
        <v>242</v>
      </c>
    </row>
    <row r="193" spans="1:65" s="2" customFormat="1">
      <c r="A193" s="30"/>
      <c r="B193" s="31"/>
      <c r="C193" s="30"/>
      <c r="D193" s="150" t="s">
        <v>147</v>
      </c>
      <c r="E193" s="30"/>
      <c r="F193" s="151" t="s">
        <v>243</v>
      </c>
      <c r="G193" s="30"/>
      <c r="H193" s="30"/>
      <c r="I193" s="152"/>
      <c r="J193" s="30"/>
      <c r="K193" s="30"/>
      <c r="L193" s="31"/>
      <c r="M193" s="153"/>
      <c r="N193" s="154"/>
      <c r="O193" s="56"/>
      <c r="P193" s="56"/>
      <c r="Q193" s="56"/>
      <c r="R193" s="56"/>
      <c r="S193" s="56"/>
      <c r="T193" s="57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5" t="s">
        <v>147</v>
      </c>
      <c r="AU193" s="15" t="s">
        <v>155</v>
      </c>
    </row>
    <row r="194" spans="1:65" s="12" customFormat="1" ht="25.9" customHeight="1">
      <c r="B194" s="125"/>
      <c r="D194" s="126" t="s">
        <v>70</v>
      </c>
      <c r="E194" s="127" t="s">
        <v>244</v>
      </c>
      <c r="F194" s="127" t="s">
        <v>245</v>
      </c>
      <c r="I194" s="128"/>
      <c r="J194" s="129">
        <f>BK194</f>
        <v>0</v>
      </c>
      <c r="L194" s="125"/>
      <c r="M194" s="130"/>
      <c r="N194" s="131"/>
      <c r="O194" s="131"/>
      <c r="P194" s="132">
        <f>P195+P229+P239+P243+P247+P260</f>
        <v>0</v>
      </c>
      <c r="Q194" s="131"/>
      <c r="R194" s="132">
        <f>R195+R229+R239+R243+R247+R260</f>
        <v>8.347416560000001</v>
      </c>
      <c r="S194" s="131"/>
      <c r="T194" s="133">
        <f>T195+T229+T239+T243+T247+T260</f>
        <v>5.1599999999999997E-3</v>
      </c>
      <c r="AR194" s="126" t="s">
        <v>79</v>
      </c>
      <c r="AT194" s="134" t="s">
        <v>70</v>
      </c>
      <c r="AU194" s="134" t="s">
        <v>71</v>
      </c>
      <c r="AY194" s="126" t="s">
        <v>140</v>
      </c>
      <c r="BK194" s="135">
        <f>BK195+BK229+BK239+BK243+BK247+BK260</f>
        <v>0</v>
      </c>
    </row>
    <row r="195" spans="1:65" s="12" customFormat="1" ht="22.9" customHeight="1">
      <c r="B195" s="125"/>
      <c r="D195" s="126" t="s">
        <v>70</v>
      </c>
      <c r="E195" s="163" t="s">
        <v>79</v>
      </c>
      <c r="F195" s="163" t="s">
        <v>198</v>
      </c>
      <c r="I195" s="128"/>
      <c r="J195" s="164">
        <f>BK195</f>
        <v>0</v>
      </c>
      <c r="L195" s="125"/>
      <c r="M195" s="130"/>
      <c r="N195" s="131"/>
      <c r="O195" s="131"/>
      <c r="P195" s="132">
        <f>SUM(P196:P228)</f>
        <v>0</v>
      </c>
      <c r="Q195" s="131"/>
      <c r="R195" s="132">
        <f>SUM(R196:R228)</f>
        <v>2.598E-2</v>
      </c>
      <c r="S195" s="131"/>
      <c r="T195" s="133">
        <f>SUM(T196:T228)</f>
        <v>0</v>
      </c>
      <c r="AR195" s="126" t="s">
        <v>79</v>
      </c>
      <c r="AT195" s="134" t="s">
        <v>70</v>
      </c>
      <c r="AU195" s="134" t="s">
        <v>79</v>
      </c>
      <c r="AY195" s="126" t="s">
        <v>140</v>
      </c>
      <c r="BK195" s="135">
        <f>SUM(BK196:BK228)</f>
        <v>0</v>
      </c>
    </row>
    <row r="196" spans="1:65" s="2" customFormat="1" ht="22.15" customHeight="1">
      <c r="A196" s="30"/>
      <c r="B196" s="136"/>
      <c r="C196" s="137" t="s">
        <v>246</v>
      </c>
      <c r="D196" s="137" t="s">
        <v>141</v>
      </c>
      <c r="E196" s="138" t="s">
        <v>247</v>
      </c>
      <c r="F196" s="139" t="s">
        <v>248</v>
      </c>
      <c r="G196" s="140" t="s">
        <v>235</v>
      </c>
      <c r="H196" s="141">
        <v>5</v>
      </c>
      <c r="I196" s="142"/>
      <c r="J196" s="143">
        <f>ROUND(I196*H196,2)</f>
        <v>0</v>
      </c>
      <c r="K196" s="139" t="s">
        <v>249</v>
      </c>
      <c r="L196" s="31"/>
      <c r="M196" s="144" t="s">
        <v>1</v>
      </c>
      <c r="N196" s="145" t="s">
        <v>36</v>
      </c>
      <c r="O196" s="56"/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48" t="s">
        <v>160</v>
      </c>
      <c r="AT196" s="148" t="s">
        <v>141</v>
      </c>
      <c r="AU196" s="148" t="s">
        <v>81</v>
      </c>
      <c r="AY196" s="15" t="s">
        <v>140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79</v>
      </c>
      <c r="BK196" s="149">
        <f>ROUND(I196*H196,2)</f>
        <v>0</v>
      </c>
      <c r="BL196" s="15" t="s">
        <v>160</v>
      </c>
      <c r="BM196" s="148" t="s">
        <v>250</v>
      </c>
    </row>
    <row r="197" spans="1:65" s="2" customFormat="1" ht="39">
      <c r="A197" s="30"/>
      <c r="B197" s="31"/>
      <c r="C197" s="30"/>
      <c r="D197" s="150" t="s">
        <v>147</v>
      </c>
      <c r="E197" s="30"/>
      <c r="F197" s="151" t="s">
        <v>251</v>
      </c>
      <c r="G197" s="30"/>
      <c r="H197" s="30"/>
      <c r="I197" s="152"/>
      <c r="J197" s="30"/>
      <c r="K197" s="30"/>
      <c r="L197" s="31"/>
      <c r="M197" s="153"/>
      <c r="N197" s="154"/>
      <c r="O197" s="56"/>
      <c r="P197" s="56"/>
      <c r="Q197" s="56"/>
      <c r="R197" s="56"/>
      <c r="S197" s="56"/>
      <c r="T197" s="57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5" t="s">
        <v>147</v>
      </c>
      <c r="AU197" s="15" t="s">
        <v>81</v>
      </c>
    </row>
    <row r="198" spans="1:65" s="2" customFormat="1" ht="14.45" customHeight="1">
      <c r="A198" s="30"/>
      <c r="B198" s="136"/>
      <c r="C198" s="137" t="s">
        <v>252</v>
      </c>
      <c r="D198" s="137" t="s">
        <v>141</v>
      </c>
      <c r="E198" s="138" t="s">
        <v>253</v>
      </c>
      <c r="F198" s="139" t="s">
        <v>254</v>
      </c>
      <c r="G198" s="140" t="s">
        <v>171</v>
      </c>
      <c r="H198" s="141">
        <v>2</v>
      </c>
      <c r="I198" s="142"/>
      <c r="J198" s="143">
        <f>ROUND(I198*H198,2)</f>
        <v>0</v>
      </c>
      <c r="K198" s="139" t="s">
        <v>1</v>
      </c>
      <c r="L198" s="31"/>
      <c r="M198" s="144" t="s">
        <v>1</v>
      </c>
      <c r="N198" s="145" t="s">
        <v>36</v>
      </c>
      <c r="O198" s="56"/>
      <c r="P198" s="146">
        <f>O198*H198</f>
        <v>0</v>
      </c>
      <c r="Q198" s="146">
        <v>1.068E-2</v>
      </c>
      <c r="R198" s="146">
        <f>Q198*H198</f>
        <v>2.1360000000000001E-2</v>
      </c>
      <c r="S198" s="146">
        <v>0</v>
      </c>
      <c r="T198" s="147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8" t="s">
        <v>160</v>
      </c>
      <c r="AT198" s="148" t="s">
        <v>141</v>
      </c>
      <c r="AU198" s="148" t="s">
        <v>81</v>
      </c>
      <c r="AY198" s="15" t="s">
        <v>140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5" t="s">
        <v>79</v>
      </c>
      <c r="BK198" s="149">
        <f>ROUND(I198*H198,2)</f>
        <v>0</v>
      </c>
      <c r="BL198" s="15" t="s">
        <v>160</v>
      </c>
      <c r="BM198" s="148" t="s">
        <v>255</v>
      </c>
    </row>
    <row r="199" spans="1:65" s="2" customFormat="1">
      <c r="A199" s="30"/>
      <c r="B199" s="31"/>
      <c r="C199" s="30"/>
      <c r="D199" s="150" t="s">
        <v>147</v>
      </c>
      <c r="E199" s="30"/>
      <c r="F199" s="151" t="s">
        <v>256</v>
      </c>
      <c r="G199" s="30"/>
      <c r="H199" s="30"/>
      <c r="I199" s="152"/>
      <c r="J199" s="30"/>
      <c r="K199" s="30"/>
      <c r="L199" s="31"/>
      <c r="M199" s="153"/>
      <c r="N199" s="154"/>
      <c r="O199" s="56"/>
      <c r="P199" s="56"/>
      <c r="Q199" s="56"/>
      <c r="R199" s="56"/>
      <c r="S199" s="56"/>
      <c r="T199" s="57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T199" s="15" t="s">
        <v>147</v>
      </c>
      <c r="AU199" s="15" t="s">
        <v>81</v>
      </c>
    </row>
    <row r="200" spans="1:65" s="13" customFormat="1">
      <c r="B200" s="155"/>
      <c r="D200" s="150" t="s">
        <v>153</v>
      </c>
      <c r="E200" s="156" t="s">
        <v>1</v>
      </c>
      <c r="F200" s="157" t="s">
        <v>257</v>
      </c>
      <c r="H200" s="158">
        <v>2</v>
      </c>
      <c r="I200" s="159"/>
      <c r="L200" s="155"/>
      <c r="M200" s="160"/>
      <c r="N200" s="161"/>
      <c r="O200" s="161"/>
      <c r="P200" s="161"/>
      <c r="Q200" s="161"/>
      <c r="R200" s="161"/>
      <c r="S200" s="161"/>
      <c r="T200" s="162"/>
      <c r="AT200" s="156" t="s">
        <v>153</v>
      </c>
      <c r="AU200" s="156" t="s">
        <v>81</v>
      </c>
      <c r="AV200" s="13" t="s">
        <v>81</v>
      </c>
      <c r="AW200" s="13" t="s">
        <v>28</v>
      </c>
      <c r="AX200" s="13" t="s">
        <v>79</v>
      </c>
      <c r="AY200" s="156" t="s">
        <v>140</v>
      </c>
    </row>
    <row r="201" spans="1:65" s="2" customFormat="1" ht="22.15" customHeight="1">
      <c r="A201" s="30"/>
      <c r="B201" s="136"/>
      <c r="C201" s="137" t="s">
        <v>258</v>
      </c>
      <c r="D201" s="137" t="s">
        <v>141</v>
      </c>
      <c r="E201" s="138" t="s">
        <v>259</v>
      </c>
      <c r="F201" s="139" t="s">
        <v>260</v>
      </c>
      <c r="G201" s="140" t="s">
        <v>261</v>
      </c>
      <c r="H201" s="141">
        <v>2.52</v>
      </c>
      <c r="I201" s="142"/>
      <c r="J201" s="143">
        <f>ROUND(I201*H201,2)</f>
        <v>0</v>
      </c>
      <c r="K201" s="139" t="s">
        <v>249</v>
      </c>
      <c r="L201" s="31"/>
      <c r="M201" s="144" t="s">
        <v>1</v>
      </c>
      <c r="N201" s="145" t="s">
        <v>36</v>
      </c>
      <c r="O201" s="56"/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8" t="s">
        <v>160</v>
      </c>
      <c r="AT201" s="148" t="s">
        <v>141</v>
      </c>
      <c r="AU201" s="148" t="s">
        <v>81</v>
      </c>
      <c r="AY201" s="15" t="s">
        <v>140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79</v>
      </c>
      <c r="BK201" s="149">
        <f>ROUND(I201*H201,2)</f>
        <v>0</v>
      </c>
      <c r="BL201" s="15" t="s">
        <v>160</v>
      </c>
      <c r="BM201" s="148" t="s">
        <v>262</v>
      </c>
    </row>
    <row r="202" spans="1:65" s="2" customFormat="1" ht="19.5">
      <c r="A202" s="30"/>
      <c r="B202" s="31"/>
      <c r="C202" s="30"/>
      <c r="D202" s="150" t="s">
        <v>147</v>
      </c>
      <c r="E202" s="30"/>
      <c r="F202" s="151" t="s">
        <v>263</v>
      </c>
      <c r="G202" s="30"/>
      <c r="H202" s="30"/>
      <c r="I202" s="152"/>
      <c r="J202" s="30"/>
      <c r="K202" s="30"/>
      <c r="L202" s="31"/>
      <c r="M202" s="153"/>
      <c r="N202" s="154"/>
      <c r="O202" s="56"/>
      <c r="P202" s="56"/>
      <c r="Q202" s="56"/>
      <c r="R202" s="56"/>
      <c r="S202" s="56"/>
      <c r="T202" s="57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5" t="s">
        <v>147</v>
      </c>
      <c r="AU202" s="15" t="s">
        <v>81</v>
      </c>
    </row>
    <row r="203" spans="1:65" s="13" customFormat="1">
      <c r="B203" s="155"/>
      <c r="D203" s="150" t="s">
        <v>153</v>
      </c>
      <c r="E203" s="156" t="s">
        <v>1</v>
      </c>
      <c r="F203" s="157" t="s">
        <v>82</v>
      </c>
      <c r="H203" s="158">
        <v>2.52</v>
      </c>
      <c r="I203" s="159"/>
      <c r="L203" s="155"/>
      <c r="M203" s="160"/>
      <c r="N203" s="161"/>
      <c r="O203" s="161"/>
      <c r="P203" s="161"/>
      <c r="Q203" s="161"/>
      <c r="R203" s="161"/>
      <c r="S203" s="161"/>
      <c r="T203" s="162"/>
      <c r="AT203" s="156" t="s">
        <v>153</v>
      </c>
      <c r="AU203" s="156" t="s">
        <v>81</v>
      </c>
      <c r="AV203" s="13" t="s">
        <v>81</v>
      </c>
      <c r="AW203" s="13" t="s">
        <v>28</v>
      </c>
      <c r="AX203" s="13" t="s">
        <v>79</v>
      </c>
      <c r="AY203" s="156" t="s">
        <v>140</v>
      </c>
    </row>
    <row r="204" spans="1:65" s="2" customFormat="1" ht="30" customHeight="1">
      <c r="A204" s="30"/>
      <c r="B204" s="136"/>
      <c r="C204" s="137" t="s">
        <v>264</v>
      </c>
      <c r="D204" s="137" t="s">
        <v>141</v>
      </c>
      <c r="E204" s="138" t="s">
        <v>265</v>
      </c>
      <c r="F204" s="139" t="s">
        <v>266</v>
      </c>
      <c r="G204" s="140" t="s">
        <v>261</v>
      </c>
      <c r="H204" s="141">
        <v>2.52</v>
      </c>
      <c r="I204" s="142"/>
      <c r="J204" s="143">
        <f>ROUND(I204*H204,2)</f>
        <v>0</v>
      </c>
      <c r="K204" s="139" t="s">
        <v>249</v>
      </c>
      <c r="L204" s="31"/>
      <c r="M204" s="144" t="s">
        <v>1</v>
      </c>
      <c r="N204" s="145" t="s">
        <v>36</v>
      </c>
      <c r="O204" s="56"/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8" t="s">
        <v>160</v>
      </c>
      <c r="AT204" s="148" t="s">
        <v>141</v>
      </c>
      <c r="AU204" s="148" t="s">
        <v>81</v>
      </c>
      <c r="AY204" s="15" t="s">
        <v>140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79</v>
      </c>
      <c r="BK204" s="149">
        <f>ROUND(I204*H204,2)</f>
        <v>0</v>
      </c>
      <c r="BL204" s="15" t="s">
        <v>160</v>
      </c>
      <c r="BM204" s="148" t="s">
        <v>267</v>
      </c>
    </row>
    <row r="205" spans="1:65" s="2" customFormat="1" ht="29.25">
      <c r="A205" s="30"/>
      <c r="B205" s="31"/>
      <c r="C205" s="30"/>
      <c r="D205" s="150" t="s">
        <v>147</v>
      </c>
      <c r="E205" s="30"/>
      <c r="F205" s="151" t="s">
        <v>268</v>
      </c>
      <c r="G205" s="30"/>
      <c r="H205" s="30"/>
      <c r="I205" s="152"/>
      <c r="J205" s="30"/>
      <c r="K205" s="30"/>
      <c r="L205" s="31"/>
      <c r="M205" s="153"/>
      <c r="N205" s="154"/>
      <c r="O205" s="56"/>
      <c r="P205" s="56"/>
      <c r="Q205" s="56"/>
      <c r="R205" s="56"/>
      <c r="S205" s="56"/>
      <c r="T205" s="57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T205" s="15" t="s">
        <v>147</v>
      </c>
      <c r="AU205" s="15" t="s">
        <v>81</v>
      </c>
    </row>
    <row r="206" spans="1:65" s="13" customFormat="1">
      <c r="B206" s="155"/>
      <c r="D206" s="150" t="s">
        <v>153</v>
      </c>
      <c r="E206" s="156" t="s">
        <v>82</v>
      </c>
      <c r="F206" s="157" t="s">
        <v>269</v>
      </c>
      <c r="H206" s="158">
        <v>2.52</v>
      </c>
      <c r="I206" s="159"/>
      <c r="L206" s="155"/>
      <c r="M206" s="160"/>
      <c r="N206" s="161"/>
      <c r="O206" s="161"/>
      <c r="P206" s="161"/>
      <c r="Q206" s="161"/>
      <c r="R206" s="161"/>
      <c r="S206" s="161"/>
      <c r="T206" s="162"/>
      <c r="AT206" s="156" t="s">
        <v>153</v>
      </c>
      <c r="AU206" s="156" t="s">
        <v>81</v>
      </c>
      <c r="AV206" s="13" t="s">
        <v>81</v>
      </c>
      <c r="AW206" s="13" t="s">
        <v>28</v>
      </c>
      <c r="AX206" s="13" t="s">
        <v>79</v>
      </c>
      <c r="AY206" s="156" t="s">
        <v>140</v>
      </c>
    </row>
    <row r="207" spans="1:65" s="2" customFormat="1" ht="14.45" customHeight="1">
      <c r="A207" s="30"/>
      <c r="B207" s="136"/>
      <c r="C207" s="137" t="s">
        <v>7</v>
      </c>
      <c r="D207" s="137" t="s">
        <v>141</v>
      </c>
      <c r="E207" s="138" t="s">
        <v>270</v>
      </c>
      <c r="F207" s="139" t="s">
        <v>271</v>
      </c>
      <c r="G207" s="140" t="s">
        <v>235</v>
      </c>
      <c r="H207" s="141">
        <v>6.6</v>
      </c>
      <c r="I207" s="142"/>
      <c r="J207" s="143">
        <f>ROUND(I207*H207,2)</f>
        <v>0</v>
      </c>
      <c r="K207" s="139" t="s">
        <v>249</v>
      </c>
      <c r="L207" s="31"/>
      <c r="M207" s="144" t="s">
        <v>1</v>
      </c>
      <c r="N207" s="145" t="s">
        <v>36</v>
      </c>
      <c r="O207" s="56"/>
      <c r="P207" s="146">
        <f>O207*H207</f>
        <v>0</v>
      </c>
      <c r="Q207" s="146">
        <v>6.9999999999999999E-4</v>
      </c>
      <c r="R207" s="146">
        <f>Q207*H207</f>
        <v>4.62E-3</v>
      </c>
      <c r="S207" s="146">
        <v>0</v>
      </c>
      <c r="T207" s="147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8" t="s">
        <v>160</v>
      </c>
      <c r="AT207" s="148" t="s">
        <v>141</v>
      </c>
      <c r="AU207" s="148" t="s">
        <v>81</v>
      </c>
      <c r="AY207" s="15" t="s">
        <v>140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5" t="s">
        <v>79</v>
      </c>
      <c r="BK207" s="149">
        <f>ROUND(I207*H207,2)</f>
        <v>0</v>
      </c>
      <c r="BL207" s="15" t="s">
        <v>160</v>
      </c>
      <c r="BM207" s="148" t="s">
        <v>272</v>
      </c>
    </row>
    <row r="208" spans="1:65" s="2" customFormat="1" ht="19.5">
      <c r="A208" s="30"/>
      <c r="B208" s="31"/>
      <c r="C208" s="30"/>
      <c r="D208" s="150" t="s">
        <v>147</v>
      </c>
      <c r="E208" s="30"/>
      <c r="F208" s="151" t="s">
        <v>273</v>
      </c>
      <c r="G208" s="30"/>
      <c r="H208" s="30"/>
      <c r="I208" s="152"/>
      <c r="J208" s="30"/>
      <c r="K208" s="30"/>
      <c r="L208" s="31"/>
      <c r="M208" s="153"/>
      <c r="N208" s="154"/>
      <c r="O208" s="56"/>
      <c r="P208" s="56"/>
      <c r="Q208" s="56"/>
      <c r="R208" s="56"/>
      <c r="S208" s="56"/>
      <c r="T208" s="57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T208" s="15" t="s">
        <v>147</v>
      </c>
      <c r="AU208" s="15" t="s">
        <v>81</v>
      </c>
    </row>
    <row r="209" spans="1:65" s="13" customFormat="1">
      <c r="B209" s="155"/>
      <c r="D209" s="150" t="s">
        <v>153</v>
      </c>
      <c r="E209" s="156" t="s">
        <v>84</v>
      </c>
      <c r="F209" s="157" t="s">
        <v>274</v>
      </c>
      <c r="H209" s="158">
        <v>6.6</v>
      </c>
      <c r="I209" s="159"/>
      <c r="L209" s="155"/>
      <c r="M209" s="160"/>
      <c r="N209" s="161"/>
      <c r="O209" s="161"/>
      <c r="P209" s="161"/>
      <c r="Q209" s="161"/>
      <c r="R209" s="161"/>
      <c r="S209" s="161"/>
      <c r="T209" s="162"/>
      <c r="AT209" s="156" t="s">
        <v>153</v>
      </c>
      <c r="AU209" s="156" t="s">
        <v>81</v>
      </c>
      <c r="AV209" s="13" t="s">
        <v>81</v>
      </c>
      <c r="AW209" s="13" t="s">
        <v>28</v>
      </c>
      <c r="AX209" s="13" t="s">
        <v>79</v>
      </c>
      <c r="AY209" s="156" t="s">
        <v>140</v>
      </c>
    </row>
    <row r="210" spans="1:65" s="2" customFormat="1" ht="14.45" customHeight="1">
      <c r="A210" s="30"/>
      <c r="B210" s="136"/>
      <c r="C210" s="137" t="s">
        <v>275</v>
      </c>
      <c r="D210" s="137" t="s">
        <v>141</v>
      </c>
      <c r="E210" s="138" t="s">
        <v>276</v>
      </c>
      <c r="F210" s="139" t="s">
        <v>277</v>
      </c>
      <c r="G210" s="140" t="s">
        <v>235</v>
      </c>
      <c r="H210" s="141">
        <v>6.6</v>
      </c>
      <c r="I210" s="142"/>
      <c r="J210" s="143">
        <f>ROUND(I210*H210,2)</f>
        <v>0</v>
      </c>
      <c r="K210" s="139" t="s">
        <v>249</v>
      </c>
      <c r="L210" s="31"/>
      <c r="M210" s="144" t="s">
        <v>1</v>
      </c>
      <c r="N210" s="145" t="s">
        <v>36</v>
      </c>
      <c r="O210" s="56"/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48" t="s">
        <v>160</v>
      </c>
      <c r="AT210" s="148" t="s">
        <v>141</v>
      </c>
      <c r="AU210" s="148" t="s">
        <v>81</v>
      </c>
      <c r="AY210" s="15" t="s">
        <v>140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5" t="s">
        <v>79</v>
      </c>
      <c r="BK210" s="149">
        <f>ROUND(I210*H210,2)</f>
        <v>0</v>
      </c>
      <c r="BL210" s="15" t="s">
        <v>160</v>
      </c>
      <c r="BM210" s="148" t="s">
        <v>278</v>
      </c>
    </row>
    <row r="211" spans="1:65" s="2" customFormat="1" ht="19.5">
      <c r="A211" s="30"/>
      <c r="B211" s="31"/>
      <c r="C211" s="30"/>
      <c r="D211" s="150" t="s">
        <v>147</v>
      </c>
      <c r="E211" s="30"/>
      <c r="F211" s="151" t="s">
        <v>279</v>
      </c>
      <c r="G211" s="30"/>
      <c r="H211" s="30"/>
      <c r="I211" s="152"/>
      <c r="J211" s="30"/>
      <c r="K211" s="30"/>
      <c r="L211" s="31"/>
      <c r="M211" s="153"/>
      <c r="N211" s="154"/>
      <c r="O211" s="56"/>
      <c r="P211" s="56"/>
      <c r="Q211" s="56"/>
      <c r="R211" s="56"/>
      <c r="S211" s="56"/>
      <c r="T211" s="57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5" t="s">
        <v>147</v>
      </c>
      <c r="AU211" s="15" t="s">
        <v>81</v>
      </c>
    </row>
    <row r="212" spans="1:65" s="13" customFormat="1">
      <c r="B212" s="155"/>
      <c r="D212" s="150" t="s">
        <v>153</v>
      </c>
      <c r="E212" s="156" t="s">
        <v>1</v>
      </c>
      <c r="F212" s="157" t="s">
        <v>84</v>
      </c>
      <c r="H212" s="158">
        <v>6.6</v>
      </c>
      <c r="I212" s="159"/>
      <c r="L212" s="155"/>
      <c r="M212" s="160"/>
      <c r="N212" s="161"/>
      <c r="O212" s="161"/>
      <c r="P212" s="161"/>
      <c r="Q212" s="161"/>
      <c r="R212" s="161"/>
      <c r="S212" s="161"/>
      <c r="T212" s="162"/>
      <c r="AT212" s="156" t="s">
        <v>153</v>
      </c>
      <c r="AU212" s="156" t="s">
        <v>81</v>
      </c>
      <c r="AV212" s="13" t="s">
        <v>81</v>
      </c>
      <c r="AW212" s="13" t="s">
        <v>28</v>
      </c>
      <c r="AX212" s="13" t="s">
        <v>79</v>
      </c>
      <c r="AY212" s="156" t="s">
        <v>140</v>
      </c>
    </row>
    <row r="213" spans="1:65" s="2" customFormat="1" ht="34.9" customHeight="1">
      <c r="A213" s="30"/>
      <c r="B213" s="136"/>
      <c r="C213" s="137" t="s">
        <v>280</v>
      </c>
      <c r="D213" s="137" t="s">
        <v>141</v>
      </c>
      <c r="E213" s="138" t="s">
        <v>281</v>
      </c>
      <c r="F213" s="139" t="s">
        <v>282</v>
      </c>
      <c r="G213" s="140" t="s">
        <v>261</v>
      </c>
      <c r="H213" s="141">
        <v>6.02</v>
      </c>
      <c r="I213" s="142"/>
      <c r="J213" s="143">
        <f>ROUND(I213*H213,2)</f>
        <v>0</v>
      </c>
      <c r="K213" s="139" t="s">
        <v>249</v>
      </c>
      <c r="L213" s="31"/>
      <c r="M213" s="144" t="s">
        <v>1</v>
      </c>
      <c r="N213" s="145" t="s">
        <v>36</v>
      </c>
      <c r="O213" s="56"/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48" t="s">
        <v>160</v>
      </c>
      <c r="AT213" s="148" t="s">
        <v>141</v>
      </c>
      <c r="AU213" s="148" t="s">
        <v>81</v>
      </c>
      <c r="AY213" s="15" t="s">
        <v>140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5" t="s">
        <v>79</v>
      </c>
      <c r="BK213" s="149">
        <f>ROUND(I213*H213,2)</f>
        <v>0</v>
      </c>
      <c r="BL213" s="15" t="s">
        <v>160</v>
      </c>
      <c r="BM213" s="148" t="s">
        <v>283</v>
      </c>
    </row>
    <row r="214" spans="1:65" s="2" customFormat="1" ht="39">
      <c r="A214" s="30"/>
      <c r="B214" s="31"/>
      <c r="C214" s="30"/>
      <c r="D214" s="150" t="s">
        <v>147</v>
      </c>
      <c r="E214" s="30"/>
      <c r="F214" s="151" t="s">
        <v>284</v>
      </c>
      <c r="G214" s="30"/>
      <c r="H214" s="30"/>
      <c r="I214" s="152"/>
      <c r="J214" s="30"/>
      <c r="K214" s="30"/>
      <c r="L214" s="31"/>
      <c r="M214" s="153"/>
      <c r="N214" s="154"/>
      <c r="O214" s="56"/>
      <c r="P214" s="56"/>
      <c r="Q214" s="56"/>
      <c r="R214" s="56"/>
      <c r="S214" s="56"/>
      <c r="T214" s="57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5" t="s">
        <v>147</v>
      </c>
      <c r="AU214" s="15" t="s">
        <v>81</v>
      </c>
    </row>
    <row r="215" spans="1:65" s="13" customFormat="1">
      <c r="B215" s="155"/>
      <c r="D215" s="150" t="s">
        <v>153</v>
      </c>
      <c r="E215" s="156" t="s">
        <v>87</v>
      </c>
      <c r="F215" s="157" t="s">
        <v>285</v>
      </c>
      <c r="H215" s="158">
        <v>6.02</v>
      </c>
      <c r="I215" s="159"/>
      <c r="L215" s="155"/>
      <c r="M215" s="160"/>
      <c r="N215" s="161"/>
      <c r="O215" s="161"/>
      <c r="P215" s="161"/>
      <c r="Q215" s="161"/>
      <c r="R215" s="161"/>
      <c r="S215" s="161"/>
      <c r="T215" s="162"/>
      <c r="AT215" s="156" t="s">
        <v>153</v>
      </c>
      <c r="AU215" s="156" t="s">
        <v>81</v>
      </c>
      <c r="AV215" s="13" t="s">
        <v>81</v>
      </c>
      <c r="AW215" s="13" t="s">
        <v>28</v>
      </c>
      <c r="AX215" s="13" t="s">
        <v>79</v>
      </c>
      <c r="AY215" s="156" t="s">
        <v>140</v>
      </c>
    </row>
    <row r="216" spans="1:65" s="2" customFormat="1" ht="34.9" customHeight="1">
      <c r="A216" s="30"/>
      <c r="B216" s="136"/>
      <c r="C216" s="137" t="s">
        <v>286</v>
      </c>
      <c r="D216" s="137" t="s">
        <v>141</v>
      </c>
      <c r="E216" s="138" t="s">
        <v>287</v>
      </c>
      <c r="F216" s="139" t="s">
        <v>288</v>
      </c>
      <c r="G216" s="140" t="s">
        <v>261</v>
      </c>
      <c r="H216" s="141">
        <v>30.1</v>
      </c>
      <c r="I216" s="142"/>
      <c r="J216" s="143">
        <f>ROUND(I216*H216,2)</f>
        <v>0</v>
      </c>
      <c r="K216" s="139" t="s">
        <v>249</v>
      </c>
      <c r="L216" s="31"/>
      <c r="M216" s="144" t="s">
        <v>1</v>
      </c>
      <c r="N216" s="145" t="s">
        <v>36</v>
      </c>
      <c r="O216" s="56"/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48" t="s">
        <v>160</v>
      </c>
      <c r="AT216" s="148" t="s">
        <v>141</v>
      </c>
      <c r="AU216" s="148" t="s">
        <v>81</v>
      </c>
      <c r="AY216" s="15" t="s">
        <v>140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5" t="s">
        <v>79</v>
      </c>
      <c r="BK216" s="149">
        <f>ROUND(I216*H216,2)</f>
        <v>0</v>
      </c>
      <c r="BL216" s="15" t="s">
        <v>160</v>
      </c>
      <c r="BM216" s="148" t="s">
        <v>289</v>
      </c>
    </row>
    <row r="217" spans="1:65" s="2" customFormat="1" ht="39">
      <c r="A217" s="30"/>
      <c r="B217" s="31"/>
      <c r="C217" s="30"/>
      <c r="D217" s="150" t="s">
        <v>147</v>
      </c>
      <c r="E217" s="30"/>
      <c r="F217" s="151" t="s">
        <v>290</v>
      </c>
      <c r="G217" s="30"/>
      <c r="H217" s="30"/>
      <c r="I217" s="152"/>
      <c r="J217" s="30"/>
      <c r="K217" s="30"/>
      <c r="L217" s="31"/>
      <c r="M217" s="153"/>
      <c r="N217" s="154"/>
      <c r="O217" s="56"/>
      <c r="P217" s="56"/>
      <c r="Q217" s="56"/>
      <c r="R217" s="56"/>
      <c r="S217" s="56"/>
      <c r="T217" s="57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T217" s="15" t="s">
        <v>147</v>
      </c>
      <c r="AU217" s="15" t="s">
        <v>81</v>
      </c>
    </row>
    <row r="218" spans="1:65" s="13" customFormat="1">
      <c r="B218" s="155"/>
      <c r="D218" s="150" t="s">
        <v>153</v>
      </c>
      <c r="E218" s="156" t="s">
        <v>1</v>
      </c>
      <c r="F218" s="157" t="s">
        <v>87</v>
      </c>
      <c r="H218" s="158">
        <v>6.02</v>
      </c>
      <c r="I218" s="159"/>
      <c r="L218" s="155"/>
      <c r="M218" s="160"/>
      <c r="N218" s="161"/>
      <c r="O218" s="161"/>
      <c r="P218" s="161"/>
      <c r="Q218" s="161"/>
      <c r="R218" s="161"/>
      <c r="S218" s="161"/>
      <c r="T218" s="162"/>
      <c r="AT218" s="156" t="s">
        <v>153</v>
      </c>
      <c r="AU218" s="156" t="s">
        <v>81</v>
      </c>
      <c r="AV218" s="13" t="s">
        <v>81</v>
      </c>
      <c r="AW218" s="13" t="s">
        <v>28</v>
      </c>
      <c r="AX218" s="13" t="s">
        <v>79</v>
      </c>
      <c r="AY218" s="156" t="s">
        <v>140</v>
      </c>
    </row>
    <row r="219" spans="1:65" s="13" customFormat="1">
      <c r="B219" s="155"/>
      <c r="D219" s="150" t="s">
        <v>153</v>
      </c>
      <c r="F219" s="157" t="s">
        <v>291</v>
      </c>
      <c r="H219" s="158">
        <v>30.1</v>
      </c>
      <c r="I219" s="159"/>
      <c r="L219" s="155"/>
      <c r="M219" s="160"/>
      <c r="N219" s="161"/>
      <c r="O219" s="161"/>
      <c r="P219" s="161"/>
      <c r="Q219" s="161"/>
      <c r="R219" s="161"/>
      <c r="S219" s="161"/>
      <c r="T219" s="162"/>
      <c r="AT219" s="156" t="s">
        <v>153</v>
      </c>
      <c r="AU219" s="156" t="s">
        <v>81</v>
      </c>
      <c r="AV219" s="13" t="s">
        <v>81</v>
      </c>
      <c r="AW219" s="13" t="s">
        <v>3</v>
      </c>
      <c r="AX219" s="13" t="s">
        <v>79</v>
      </c>
      <c r="AY219" s="156" t="s">
        <v>140</v>
      </c>
    </row>
    <row r="220" spans="1:65" s="2" customFormat="1" ht="22.15" customHeight="1">
      <c r="A220" s="30"/>
      <c r="B220" s="136"/>
      <c r="C220" s="137" t="s">
        <v>292</v>
      </c>
      <c r="D220" s="137" t="s">
        <v>141</v>
      </c>
      <c r="E220" s="138" t="s">
        <v>293</v>
      </c>
      <c r="F220" s="139" t="s">
        <v>294</v>
      </c>
      <c r="G220" s="140" t="s">
        <v>295</v>
      </c>
      <c r="H220" s="141">
        <v>10.836</v>
      </c>
      <c r="I220" s="142"/>
      <c r="J220" s="143">
        <f>ROUND(I220*H220,2)</f>
        <v>0</v>
      </c>
      <c r="K220" s="139" t="s">
        <v>249</v>
      </c>
      <c r="L220" s="31"/>
      <c r="M220" s="144" t="s">
        <v>1</v>
      </c>
      <c r="N220" s="145" t="s">
        <v>36</v>
      </c>
      <c r="O220" s="56"/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48" t="s">
        <v>160</v>
      </c>
      <c r="AT220" s="148" t="s">
        <v>141</v>
      </c>
      <c r="AU220" s="148" t="s">
        <v>81</v>
      </c>
      <c r="AY220" s="15" t="s">
        <v>140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5" t="s">
        <v>79</v>
      </c>
      <c r="BK220" s="149">
        <f>ROUND(I220*H220,2)</f>
        <v>0</v>
      </c>
      <c r="BL220" s="15" t="s">
        <v>160</v>
      </c>
      <c r="BM220" s="148" t="s">
        <v>296</v>
      </c>
    </row>
    <row r="221" spans="1:65" s="2" customFormat="1" ht="19.5">
      <c r="A221" s="30"/>
      <c r="B221" s="31"/>
      <c r="C221" s="30"/>
      <c r="D221" s="150" t="s">
        <v>147</v>
      </c>
      <c r="E221" s="30"/>
      <c r="F221" s="151" t="s">
        <v>297</v>
      </c>
      <c r="G221" s="30"/>
      <c r="H221" s="30"/>
      <c r="I221" s="152"/>
      <c r="J221" s="30"/>
      <c r="K221" s="30"/>
      <c r="L221" s="31"/>
      <c r="M221" s="153"/>
      <c r="N221" s="154"/>
      <c r="O221" s="56"/>
      <c r="P221" s="56"/>
      <c r="Q221" s="56"/>
      <c r="R221" s="56"/>
      <c r="S221" s="56"/>
      <c r="T221" s="57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5" t="s">
        <v>147</v>
      </c>
      <c r="AU221" s="15" t="s">
        <v>81</v>
      </c>
    </row>
    <row r="222" spans="1:65" s="13" customFormat="1">
      <c r="B222" s="155"/>
      <c r="D222" s="150" t="s">
        <v>153</v>
      </c>
      <c r="E222" s="156" t="s">
        <v>1</v>
      </c>
      <c r="F222" s="157" t="s">
        <v>298</v>
      </c>
      <c r="H222" s="158">
        <v>10.836</v>
      </c>
      <c r="I222" s="159"/>
      <c r="L222" s="155"/>
      <c r="M222" s="160"/>
      <c r="N222" s="161"/>
      <c r="O222" s="161"/>
      <c r="P222" s="161"/>
      <c r="Q222" s="161"/>
      <c r="R222" s="161"/>
      <c r="S222" s="161"/>
      <c r="T222" s="162"/>
      <c r="AT222" s="156" t="s">
        <v>153</v>
      </c>
      <c r="AU222" s="156" t="s">
        <v>81</v>
      </c>
      <c r="AV222" s="13" t="s">
        <v>81</v>
      </c>
      <c r="AW222" s="13" t="s">
        <v>28</v>
      </c>
      <c r="AX222" s="13" t="s">
        <v>79</v>
      </c>
      <c r="AY222" s="156" t="s">
        <v>140</v>
      </c>
    </row>
    <row r="223" spans="1:65" s="2" customFormat="1" ht="14.45" customHeight="1">
      <c r="A223" s="30"/>
      <c r="B223" s="136"/>
      <c r="C223" s="137" t="s">
        <v>299</v>
      </c>
      <c r="D223" s="137" t="s">
        <v>141</v>
      </c>
      <c r="E223" s="138" t="s">
        <v>300</v>
      </c>
      <c r="F223" s="139" t="s">
        <v>301</v>
      </c>
      <c r="G223" s="140" t="s">
        <v>261</v>
      </c>
      <c r="H223" s="141">
        <v>6.02</v>
      </c>
      <c r="I223" s="142"/>
      <c r="J223" s="143">
        <f>ROUND(I223*H223,2)</f>
        <v>0</v>
      </c>
      <c r="K223" s="139" t="s">
        <v>249</v>
      </c>
      <c r="L223" s="31"/>
      <c r="M223" s="144" t="s">
        <v>1</v>
      </c>
      <c r="N223" s="145" t="s">
        <v>36</v>
      </c>
      <c r="O223" s="56"/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48" t="s">
        <v>160</v>
      </c>
      <c r="AT223" s="148" t="s">
        <v>141</v>
      </c>
      <c r="AU223" s="148" t="s">
        <v>81</v>
      </c>
      <c r="AY223" s="15" t="s">
        <v>140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79</v>
      </c>
      <c r="BK223" s="149">
        <f>ROUND(I223*H223,2)</f>
        <v>0</v>
      </c>
      <c r="BL223" s="15" t="s">
        <v>160</v>
      </c>
      <c r="BM223" s="148" t="s">
        <v>302</v>
      </c>
    </row>
    <row r="224" spans="1:65" s="2" customFormat="1" ht="19.5">
      <c r="A224" s="30"/>
      <c r="B224" s="31"/>
      <c r="C224" s="30"/>
      <c r="D224" s="150" t="s">
        <v>147</v>
      </c>
      <c r="E224" s="30"/>
      <c r="F224" s="151" t="s">
        <v>303</v>
      </c>
      <c r="G224" s="30"/>
      <c r="H224" s="30"/>
      <c r="I224" s="152"/>
      <c r="J224" s="30"/>
      <c r="K224" s="30"/>
      <c r="L224" s="31"/>
      <c r="M224" s="153"/>
      <c r="N224" s="154"/>
      <c r="O224" s="56"/>
      <c r="P224" s="56"/>
      <c r="Q224" s="56"/>
      <c r="R224" s="56"/>
      <c r="S224" s="56"/>
      <c r="T224" s="57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5" t="s">
        <v>147</v>
      </c>
      <c r="AU224" s="15" t="s">
        <v>81</v>
      </c>
    </row>
    <row r="225" spans="1:65" s="13" customFormat="1">
      <c r="B225" s="155"/>
      <c r="D225" s="150" t="s">
        <v>153</v>
      </c>
      <c r="E225" s="156" t="s">
        <v>1</v>
      </c>
      <c r="F225" s="157" t="s">
        <v>87</v>
      </c>
      <c r="H225" s="158">
        <v>6.02</v>
      </c>
      <c r="I225" s="159"/>
      <c r="L225" s="155"/>
      <c r="M225" s="160"/>
      <c r="N225" s="161"/>
      <c r="O225" s="161"/>
      <c r="P225" s="161"/>
      <c r="Q225" s="161"/>
      <c r="R225" s="161"/>
      <c r="S225" s="161"/>
      <c r="T225" s="162"/>
      <c r="AT225" s="156" t="s">
        <v>153</v>
      </c>
      <c r="AU225" s="156" t="s">
        <v>81</v>
      </c>
      <c r="AV225" s="13" t="s">
        <v>81</v>
      </c>
      <c r="AW225" s="13" t="s">
        <v>28</v>
      </c>
      <c r="AX225" s="13" t="s">
        <v>79</v>
      </c>
      <c r="AY225" s="156" t="s">
        <v>140</v>
      </c>
    </row>
    <row r="226" spans="1:65" s="2" customFormat="1" ht="22.15" customHeight="1">
      <c r="A226" s="30"/>
      <c r="B226" s="136"/>
      <c r="C226" s="137" t="s">
        <v>304</v>
      </c>
      <c r="D226" s="137" t="s">
        <v>141</v>
      </c>
      <c r="E226" s="138" t="s">
        <v>305</v>
      </c>
      <c r="F226" s="139" t="s">
        <v>306</v>
      </c>
      <c r="G226" s="140" t="s">
        <v>235</v>
      </c>
      <c r="H226" s="141">
        <v>2.52</v>
      </c>
      <c r="I226" s="142"/>
      <c r="J226" s="143">
        <f>ROUND(I226*H226,2)</f>
        <v>0</v>
      </c>
      <c r="K226" s="139" t="s">
        <v>249</v>
      </c>
      <c r="L226" s="31"/>
      <c r="M226" s="144" t="s">
        <v>1</v>
      </c>
      <c r="N226" s="145" t="s">
        <v>36</v>
      </c>
      <c r="O226" s="56"/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48" t="s">
        <v>160</v>
      </c>
      <c r="AT226" s="148" t="s">
        <v>141</v>
      </c>
      <c r="AU226" s="148" t="s">
        <v>81</v>
      </c>
      <c r="AY226" s="15" t="s">
        <v>140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5" t="s">
        <v>79</v>
      </c>
      <c r="BK226" s="149">
        <f>ROUND(I226*H226,2)</f>
        <v>0</v>
      </c>
      <c r="BL226" s="15" t="s">
        <v>160</v>
      </c>
      <c r="BM226" s="148" t="s">
        <v>307</v>
      </c>
    </row>
    <row r="227" spans="1:65" s="2" customFormat="1" ht="19.5">
      <c r="A227" s="30"/>
      <c r="B227" s="31"/>
      <c r="C227" s="30"/>
      <c r="D227" s="150" t="s">
        <v>147</v>
      </c>
      <c r="E227" s="30"/>
      <c r="F227" s="151" t="s">
        <v>308</v>
      </c>
      <c r="G227" s="30"/>
      <c r="H227" s="30"/>
      <c r="I227" s="152"/>
      <c r="J227" s="30"/>
      <c r="K227" s="30"/>
      <c r="L227" s="31"/>
      <c r="M227" s="153"/>
      <c r="N227" s="154"/>
      <c r="O227" s="56"/>
      <c r="P227" s="56"/>
      <c r="Q227" s="56"/>
      <c r="R227" s="56"/>
      <c r="S227" s="56"/>
      <c r="T227" s="57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T227" s="15" t="s">
        <v>147</v>
      </c>
      <c r="AU227" s="15" t="s">
        <v>81</v>
      </c>
    </row>
    <row r="228" spans="1:65" s="13" customFormat="1">
      <c r="B228" s="155"/>
      <c r="D228" s="150" t="s">
        <v>153</v>
      </c>
      <c r="E228" s="156" t="s">
        <v>1</v>
      </c>
      <c r="F228" s="157" t="s">
        <v>309</v>
      </c>
      <c r="H228" s="158">
        <v>2.52</v>
      </c>
      <c r="I228" s="159"/>
      <c r="L228" s="155"/>
      <c r="M228" s="160"/>
      <c r="N228" s="161"/>
      <c r="O228" s="161"/>
      <c r="P228" s="161"/>
      <c r="Q228" s="161"/>
      <c r="R228" s="161"/>
      <c r="S228" s="161"/>
      <c r="T228" s="162"/>
      <c r="AT228" s="156" t="s">
        <v>153</v>
      </c>
      <c r="AU228" s="156" t="s">
        <v>81</v>
      </c>
      <c r="AV228" s="13" t="s">
        <v>81</v>
      </c>
      <c r="AW228" s="13" t="s">
        <v>28</v>
      </c>
      <c r="AX228" s="13" t="s">
        <v>79</v>
      </c>
      <c r="AY228" s="156" t="s">
        <v>140</v>
      </c>
    </row>
    <row r="229" spans="1:65" s="12" customFormat="1" ht="22.9" customHeight="1">
      <c r="B229" s="125"/>
      <c r="D229" s="126" t="s">
        <v>70</v>
      </c>
      <c r="E229" s="163" t="s">
        <v>81</v>
      </c>
      <c r="F229" s="163" t="s">
        <v>310</v>
      </c>
      <c r="I229" s="128"/>
      <c r="J229" s="164">
        <f>BK229</f>
        <v>0</v>
      </c>
      <c r="L229" s="125"/>
      <c r="M229" s="130"/>
      <c r="N229" s="131"/>
      <c r="O229" s="131"/>
      <c r="P229" s="132">
        <f>SUM(P230:P238)</f>
        <v>0</v>
      </c>
      <c r="Q229" s="131"/>
      <c r="R229" s="132">
        <f>SUM(R230:R238)</f>
        <v>6.6807725600000003</v>
      </c>
      <c r="S229" s="131"/>
      <c r="T229" s="133">
        <f>SUM(T230:T238)</f>
        <v>0</v>
      </c>
      <c r="AR229" s="126" t="s">
        <v>79</v>
      </c>
      <c r="AT229" s="134" t="s">
        <v>70</v>
      </c>
      <c r="AU229" s="134" t="s">
        <v>79</v>
      </c>
      <c r="AY229" s="126" t="s">
        <v>140</v>
      </c>
      <c r="BK229" s="135">
        <f>SUM(BK230:BK238)</f>
        <v>0</v>
      </c>
    </row>
    <row r="230" spans="1:65" s="2" customFormat="1" ht="30" customHeight="1">
      <c r="A230" s="30"/>
      <c r="B230" s="136"/>
      <c r="C230" s="137" t="s">
        <v>311</v>
      </c>
      <c r="D230" s="137" t="s">
        <v>141</v>
      </c>
      <c r="E230" s="138" t="s">
        <v>312</v>
      </c>
      <c r="F230" s="139" t="s">
        <v>313</v>
      </c>
      <c r="G230" s="140" t="s">
        <v>314</v>
      </c>
      <c r="H230" s="141">
        <v>1</v>
      </c>
      <c r="I230" s="142"/>
      <c r="J230" s="143">
        <f>ROUND(I230*H230,2)</f>
        <v>0</v>
      </c>
      <c r="K230" s="139" t="s">
        <v>249</v>
      </c>
      <c r="L230" s="31"/>
      <c r="M230" s="144" t="s">
        <v>1</v>
      </c>
      <c r="N230" s="145" t="s">
        <v>36</v>
      </c>
      <c r="O230" s="56"/>
      <c r="P230" s="146">
        <f>O230*H230</f>
        <v>0</v>
      </c>
      <c r="Q230" s="146">
        <v>9.4000000000000004E-3</v>
      </c>
      <c r="R230" s="146">
        <f>Q230*H230</f>
        <v>9.4000000000000004E-3</v>
      </c>
      <c r="S230" s="146">
        <v>0</v>
      </c>
      <c r="T230" s="147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48" t="s">
        <v>160</v>
      </c>
      <c r="AT230" s="148" t="s">
        <v>141</v>
      </c>
      <c r="AU230" s="148" t="s">
        <v>81</v>
      </c>
      <c r="AY230" s="15" t="s">
        <v>140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79</v>
      </c>
      <c r="BK230" s="149">
        <f>ROUND(I230*H230,2)</f>
        <v>0</v>
      </c>
      <c r="BL230" s="15" t="s">
        <v>160</v>
      </c>
      <c r="BM230" s="148" t="s">
        <v>315</v>
      </c>
    </row>
    <row r="231" spans="1:65" s="2" customFormat="1" ht="39">
      <c r="A231" s="30"/>
      <c r="B231" s="31"/>
      <c r="C231" s="30"/>
      <c r="D231" s="150" t="s">
        <v>147</v>
      </c>
      <c r="E231" s="30"/>
      <c r="F231" s="151" t="s">
        <v>316</v>
      </c>
      <c r="G231" s="30"/>
      <c r="H231" s="30"/>
      <c r="I231" s="152"/>
      <c r="J231" s="30"/>
      <c r="K231" s="30"/>
      <c r="L231" s="31"/>
      <c r="M231" s="153"/>
      <c r="N231" s="154"/>
      <c r="O231" s="56"/>
      <c r="P231" s="56"/>
      <c r="Q231" s="56"/>
      <c r="R231" s="56"/>
      <c r="S231" s="56"/>
      <c r="T231" s="57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T231" s="15" t="s">
        <v>147</v>
      </c>
      <c r="AU231" s="15" t="s">
        <v>81</v>
      </c>
    </row>
    <row r="232" spans="1:65" s="2" customFormat="1" ht="22.15" customHeight="1">
      <c r="A232" s="30"/>
      <c r="B232" s="136"/>
      <c r="C232" s="137" t="s">
        <v>317</v>
      </c>
      <c r="D232" s="137" t="s">
        <v>141</v>
      </c>
      <c r="E232" s="138" t="s">
        <v>318</v>
      </c>
      <c r="F232" s="139" t="s">
        <v>319</v>
      </c>
      <c r="G232" s="140" t="s">
        <v>295</v>
      </c>
      <c r="H232" s="141">
        <v>3.7999999999999999E-2</v>
      </c>
      <c r="I232" s="142"/>
      <c r="J232" s="143">
        <f>ROUND(I232*H232,2)</f>
        <v>0</v>
      </c>
      <c r="K232" s="139" t="s">
        <v>249</v>
      </c>
      <c r="L232" s="31"/>
      <c r="M232" s="144" t="s">
        <v>1</v>
      </c>
      <c r="N232" s="145" t="s">
        <v>36</v>
      </c>
      <c r="O232" s="56"/>
      <c r="P232" s="146">
        <f>O232*H232</f>
        <v>0</v>
      </c>
      <c r="Q232" s="146">
        <v>1.0398799999999999</v>
      </c>
      <c r="R232" s="146">
        <f>Q232*H232</f>
        <v>3.9515439999999999E-2</v>
      </c>
      <c r="S232" s="146">
        <v>0</v>
      </c>
      <c r="T232" s="147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48" t="s">
        <v>160</v>
      </c>
      <c r="AT232" s="148" t="s">
        <v>141</v>
      </c>
      <c r="AU232" s="148" t="s">
        <v>81</v>
      </c>
      <c r="AY232" s="15" t="s">
        <v>140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79</v>
      </c>
      <c r="BK232" s="149">
        <f>ROUND(I232*H232,2)</f>
        <v>0</v>
      </c>
      <c r="BL232" s="15" t="s">
        <v>160</v>
      </c>
      <c r="BM232" s="148" t="s">
        <v>320</v>
      </c>
    </row>
    <row r="233" spans="1:65" s="2" customFormat="1" ht="19.5">
      <c r="A233" s="30"/>
      <c r="B233" s="31"/>
      <c r="C233" s="30"/>
      <c r="D233" s="150" t="s">
        <v>147</v>
      </c>
      <c r="E233" s="30"/>
      <c r="F233" s="151" t="s">
        <v>321</v>
      </c>
      <c r="G233" s="30"/>
      <c r="H233" s="30"/>
      <c r="I233" s="152"/>
      <c r="J233" s="30"/>
      <c r="K233" s="30"/>
      <c r="L233" s="31"/>
      <c r="M233" s="153"/>
      <c r="N233" s="154"/>
      <c r="O233" s="56"/>
      <c r="P233" s="56"/>
      <c r="Q233" s="56"/>
      <c r="R233" s="56"/>
      <c r="S233" s="56"/>
      <c r="T233" s="57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T233" s="15" t="s">
        <v>147</v>
      </c>
      <c r="AU233" s="15" t="s">
        <v>81</v>
      </c>
    </row>
    <row r="234" spans="1:65" s="13" customFormat="1">
      <c r="B234" s="155"/>
      <c r="D234" s="150" t="s">
        <v>153</v>
      </c>
      <c r="E234" s="156" t="s">
        <v>1</v>
      </c>
      <c r="F234" s="157" t="s">
        <v>322</v>
      </c>
      <c r="H234" s="158">
        <v>3.7999999999999999E-2</v>
      </c>
      <c r="I234" s="159"/>
      <c r="L234" s="155"/>
      <c r="M234" s="160"/>
      <c r="N234" s="161"/>
      <c r="O234" s="161"/>
      <c r="P234" s="161"/>
      <c r="Q234" s="161"/>
      <c r="R234" s="161"/>
      <c r="S234" s="161"/>
      <c r="T234" s="162"/>
      <c r="AT234" s="156" t="s">
        <v>153</v>
      </c>
      <c r="AU234" s="156" t="s">
        <v>81</v>
      </c>
      <c r="AV234" s="13" t="s">
        <v>81</v>
      </c>
      <c r="AW234" s="13" t="s">
        <v>28</v>
      </c>
      <c r="AX234" s="13" t="s">
        <v>79</v>
      </c>
      <c r="AY234" s="156" t="s">
        <v>140</v>
      </c>
    </row>
    <row r="235" spans="1:65" s="2" customFormat="1" ht="19.899999999999999" customHeight="1">
      <c r="A235" s="30"/>
      <c r="B235" s="136"/>
      <c r="C235" s="137" t="s">
        <v>323</v>
      </c>
      <c r="D235" s="137" t="s">
        <v>141</v>
      </c>
      <c r="E235" s="138" t="s">
        <v>324</v>
      </c>
      <c r="F235" s="139" t="s">
        <v>325</v>
      </c>
      <c r="G235" s="140" t="s">
        <v>261</v>
      </c>
      <c r="H235" s="141">
        <v>2.6080000000000001</v>
      </c>
      <c r="I235" s="142"/>
      <c r="J235" s="143">
        <f>ROUND(I235*H235,2)</f>
        <v>0</v>
      </c>
      <c r="K235" s="139" t="s">
        <v>249</v>
      </c>
      <c r="L235" s="31"/>
      <c r="M235" s="144" t="s">
        <v>1</v>
      </c>
      <c r="N235" s="145" t="s">
        <v>36</v>
      </c>
      <c r="O235" s="56"/>
      <c r="P235" s="146">
        <f>O235*H235</f>
        <v>0</v>
      </c>
      <c r="Q235" s="146">
        <v>2.5428899999999999</v>
      </c>
      <c r="R235" s="146">
        <f>Q235*H235</f>
        <v>6.6318571200000003</v>
      </c>
      <c r="S235" s="146">
        <v>0</v>
      </c>
      <c r="T235" s="147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48" t="s">
        <v>160</v>
      </c>
      <c r="AT235" s="148" t="s">
        <v>141</v>
      </c>
      <c r="AU235" s="148" t="s">
        <v>81</v>
      </c>
      <c r="AY235" s="15" t="s">
        <v>140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79</v>
      </c>
      <c r="BK235" s="149">
        <f>ROUND(I235*H235,2)</f>
        <v>0</v>
      </c>
      <c r="BL235" s="15" t="s">
        <v>160</v>
      </c>
      <c r="BM235" s="148" t="s">
        <v>326</v>
      </c>
    </row>
    <row r="236" spans="1:65" s="2" customFormat="1" ht="29.25">
      <c r="A236" s="30"/>
      <c r="B236" s="31"/>
      <c r="C236" s="30"/>
      <c r="D236" s="150" t="s">
        <v>147</v>
      </c>
      <c r="E236" s="30"/>
      <c r="F236" s="151" t="s">
        <v>327</v>
      </c>
      <c r="G236" s="30"/>
      <c r="H236" s="30"/>
      <c r="I236" s="152"/>
      <c r="J236" s="30"/>
      <c r="K236" s="30"/>
      <c r="L236" s="31"/>
      <c r="M236" s="153"/>
      <c r="N236" s="154"/>
      <c r="O236" s="56"/>
      <c r="P236" s="56"/>
      <c r="Q236" s="56"/>
      <c r="R236" s="56"/>
      <c r="S236" s="56"/>
      <c r="T236" s="57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T236" s="15" t="s">
        <v>147</v>
      </c>
      <c r="AU236" s="15" t="s">
        <v>81</v>
      </c>
    </row>
    <row r="237" spans="1:65" s="2" customFormat="1" ht="19.5">
      <c r="A237" s="30"/>
      <c r="B237" s="31"/>
      <c r="C237" s="30"/>
      <c r="D237" s="150" t="s">
        <v>328</v>
      </c>
      <c r="E237" s="30"/>
      <c r="F237" s="165" t="s">
        <v>329</v>
      </c>
      <c r="G237" s="30"/>
      <c r="H237" s="30"/>
      <c r="I237" s="152"/>
      <c r="J237" s="30"/>
      <c r="K237" s="30"/>
      <c r="L237" s="31"/>
      <c r="M237" s="153"/>
      <c r="N237" s="154"/>
      <c r="O237" s="56"/>
      <c r="P237" s="56"/>
      <c r="Q237" s="56"/>
      <c r="R237" s="56"/>
      <c r="S237" s="56"/>
      <c r="T237" s="57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T237" s="15" t="s">
        <v>328</v>
      </c>
      <c r="AU237" s="15" t="s">
        <v>81</v>
      </c>
    </row>
    <row r="238" spans="1:65" s="13" customFormat="1">
      <c r="B238" s="155"/>
      <c r="D238" s="150" t="s">
        <v>153</v>
      </c>
      <c r="E238" s="156" t="s">
        <v>1</v>
      </c>
      <c r="F238" s="157" t="s">
        <v>330</v>
      </c>
      <c r="H238" s="158">
        <v>2.6080000000000001</v>
      </c>
      <c r="I238" s="159"/>
      <c r="L238" s="155"/>
      <c r="M238" s="160"/>
      <c r="N238" s="161"/>
      <c r="O238" s="161"/>
      <c r="P238" s="161"/>
      <c r="Q238" s="161"/>
      <c r="R238" s="161"/>
      <c r="S238" s="161"/>
      <c r="T238" s="162"/>
      <c r="AT238" s="156" t="s">
        <v>153</v>
      </c>
      <c r="AU238" s="156" t="s">
        <v>81</v>
      </c>
      <c r="AV238" s="13" t="s">
        <v>81</v>
      </c>
      <c r="AW238" s="13" t="s">
        <v>28</v>
      </c>
      <c r="AX238" s="13" t="s">
        <v>79</v>
      </c>
      <c r="AY238" s="156" t="s">
        <v>140</v>
      </c>
    </row>
    <row r="239" spans="1:65" s="12" customFormat="1" ht="22.9" customHeight="1">
      <c r="B239" s="125"/>
      <c r="D239" s="126" t="s">
        <v>70</v>
      </c>
      <c r="E239" s="163" t="s">
        <v>155</v>
      </c>
      <c r="F239" s="163" t="s">
        <v>331</v>
      </c>
      <c r="I239" s="128"/>
      <c r="J239" s="164">
        <f>BK239</f>
        <v>0</v>
      </c>
      <c r="L239" s="125"/>
      <c r="M239" s="130"/>
      <c r="N239" s="131"/>
      <c r="O239" s="131"/>
      <c r="P239" s="132">
        <f>SUM(P240:P242)</f>
        <v>0</v>
      </c>
      <c r="Q239" s="131"/>
      <c r="R239" s="132">
        <f>SUM(R240:R242)</f>
        <v>1.26E-2</v>
      </c>
      <c r="S239" s="131"/>
      <c r="T239" s="133">
        <f>SUM(T240:T242)</f>
        <v>0</v>
      </c>
      <c r="AR239" s="126" t="s">
        <v>79</v>
      </c>
      <c r="AT239" s="134" t="s">
        <v>70</v>
      </c>
      <c r="AU239" s="134" t="s">
        <v>79</v>
      </c>
      <c r="AY239" s="126" t="s">
        <v>140</v>
      </c>
      <c r="BK239" s="135">
        <f>SUM(BK240:BK242)</f>
        <v>0</v>
      </c>
    </row>
    <row r="240" spans="1:65" s="2" customFormat="1" ht="22.15" customHeight="1">
      <c r="A240" s="30"/>
      <c r="B240" s="136"/>
      <c r="C240" s="137" t="s">
        <v>332</v>
      </c>
      <c r="D240" s="137" t="s">
        <v>141</v>
      </c>
      <c r="E240" s="138" t="s">
        <v>333</v>
      </c>
      <c r="F240" s="139" t="s">
        <v>334</v>
      </c>
      <c r="G240" s="140" t="s">
        <v>171</v>
      </c>
      <c r="H240" s="141">
        <v>28</v>
      </c>
      <c r="I240" s="142"/>
      <c r="J240" s="143">
        <f>ROUND(I240*H240,2)</f>
        <v>0</v>
      </c>
      <c r="K240" s="139" t="s">
        <v>1</v>
      </c>
      <c r="L240" s="31"/>
      <c r="M240" s="144" t="s">
        <v>1</v>
      </c>
      <c r="N240" s="145" t="s">
        <v>36</v>
      </c>
      <c r="O240" s="56"/>
      <c r="P240" s="146">
        <f>O240*H240</f>
        <v>0</v>
      </c>
      <c r="Q240" s="146">
        <v>4.4999999999999999E-4</v>
      </c>
      <c r="R240" s="146">
        <f>Q240*H240</f>
        <v>1.26E-2</v>
      </c>
      <c r="S240" s="146">
        <v>0</v>
      </c>
      <c r="T240" s="147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48" t="s">
        <v>160</v>
      </c>
      <c r="AT240" s="148" t="s">
        <v>141</v>
      </c>
      <c r="AU240" s="148" t="s">
        <v>81</v>
      </c>
      <c r="AY240" s="15" t="s">
        <v>140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5" t="s">
        <v>79</v>
      </c>
      <c r="BK240" s="149">
        <f>ROUND(I240*H240,2)</f>
        <v>0</v>
      </c>
      <c r="BL240" s="15" t="s">
        <v>160</v>
      </c>
      <c r="BM240" s="148" t="s">
        <v>335</v>
      </c>
    </row>
    <row r="241" spans="1:65" s="2" customFormat="1">
      <c r="A241" s="30"/>
      <c r="B241" s="31"/>
      <c r="C241" s="30"/>
      <c r="D241" s="150" t="s">
        <v>147</v>
      </c>
      <c r="E241" s="30"/>
      <c r="F241" s="151" t="s">
        <v>334</v>
      </c>
      <c r="G241" s="30"/>
      <c r="H241" s="30"/>
      <c r="I241" s="152"/>
      <c r="J241" s="30"/>
      <c r="K241" s="30"/>
      <c r="L241" s="31"/>
      <c r="M241" s="153"/>
      <c r="N241" s="154"/>
      <c r="O241" s="56"/>
      <c r="P241" s="56"/>
      <c r="Q241" s="56"/>
      <c r="R241" s="56"/>
      <c r="S241" s="56"/>
      <c r="T241" s="57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T241" s="15" t="s">
        <v>147</v>
      </c>
      <c r="AU241" s="15" t="s">
        <v>81</v>
      </c>
    </row>
    <row r="242" spans="1:65" s="13" customFormat="1">
      <c r="B242" s="155"/>
      <c r="D242" s="150" t="s">
        <v>153</v>
      </c>
      <c r="E242" s="156" t="s">
        <v>1</v>
      </c>
      <c r="F242" s="157" t="s">
        <v>336</v>
      </c>
      <c r="H242" s="158">
        <v>28</v>
      </c>
      <c r="I242" s="159"/>
      <c r="L242" s="155"/>
      <c r="M242" s="160"/>
      <c r="N242" s="161"/>
      <c r="O242" s="161"/>
      <c r="P242" s="161"/>
      <c r="Q242" s="161"/>
      <c r="R242" s="161"/>
      <c r="S242" s="161"/>
      <c r="T242" s="162"/>
      <c r="AT242" s="156" t="s">
        <v>153</v>
      </c>
      <c r="AU242" s="156" t="s">
        <v>81</v>
      </c>
      <c r="AV242" s="13" t="s">
        <v>81</v>
      </c>
      <c r="AW242" s="13" t="s">
        <v>28</v>
      </c>
      <c r="AX242" s="13" t="s">
        <v>79</v>
      </c>
      <c r="AY242" s="156" t="s">
        <v>140</v>
      </c>
    </row>
    <row r="243" spans="1:65" s="12" customFormat="1" ht="22.9" customHeight="1">
      <c r="B243" s="125"/>
      <c r="D243" s="126" t="s">
        <v>70</v>
      </c>
      <c r="E243" s="163" t="s">
        <v>168</v>
      </c>
      <c r="F243" s="163" t="s">
        <v>337</v>
      </c>
      <c r="I243" s="128"/>
      <c r="J243" s="164">
        <f>BK243</f>
        <v>0</v>
      </c>
      <c r="L243" s="125"/>
      <c r="M243" s="130"/>
      <c r="N243" s="131"/>
      <c r="O243" s="131"/>
      <c r="P243" s="132">
        <f>SUM(P244:P246)</f>
        <v>0</v>
      </c>
      <c r="Q243" s="131"/>
      <c r="R243" s="132">
        <f>SUM(R244:R246)</f>
        <v>0.44609999999999994</v>
      </c>
      <c r="S243" s="131"/>
      <c r="T243" s="133">
        <f>SUM(T244:T246)</f>
        <v>0</v>
      </c>
      <c r="AR243" s="126" t="s">
        <v>79</v>
      </c>
      <c r="AT243" s="134" t="s">
        <v>70</v>
      </c>
      <c r="AU243" s="134" t="s">
        <v>79</v>
      </c>
      <c r="AY243" s="126" t="s">
        <v>140</v>
      </c>
      <c r="BK243" s="135">
        <f>SUM(BK244:BK246)</f>
        <v>0</v>
      </c>
    </row>
    <row r="244" spans="1:65" s="2" customFormat="1" ht="22.15" customHeight="1">
      <c r="A244" s="30"/>
      <c r="B244" s="136"/>
      <c r="C244" s="137" t="s">
        <v>338</v>
      </c>
      <c r="D244" s="137" t="s">
        <v>141</v>
      </c>
      <c r="E244" s="138" t="s">
        <v>339</v>
      </c>
      <c r="F244" s="139" t="s">
        <v>340</v>
      </c>
      <c r="G244" s="140" t="s">
        <v>235</v>
      </c>
      <c r="H244" s="141">
        <v>5</v>
      </c>
      <c r="I244" s="142"/>
      <c r="J244" s="143">
        <f>ROUND(I244*H244,2)</f>
        <v>0</v>
      </c>
      <c r="K244" s="139" t="s">
        <v>249</v>
      </c>
      <c r="L244" s="31"/>
      <c r="M244" s="144" t="s">
        <v>1</v>
      </c>
      <c r="N244" s="145" t="s">
        <v>36</v>
      </c>
      <c r="O244" s="56"/>
      <c r="P244" s="146">
        <f>O244*H244</f>
        <v>0</v>
      </c>
      <c r="Q244" s="146">
        <v>8.9219999999999994E-2</v>
      </c>
      <c r="R244" s="146">
        <f>Q244*H244</f>
        <v>0.44609999999999994</v>
      </c>
      <c r="S244" s="146">
        <v>0</v>
      </c>
      <c r="T244" s="147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48" t="s">
        <v>160</v>
      </c>
      <c r="AT244" s="148" t="s">
        <v>141</v>
      </c>
      <c r="AU244" s="148" t="s">
        <v>81</v>
      </c>
      <c r="AY244" s="15" t="s">
        <v>140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5" t="s">
        <v>79</v>
      </c>
      <c r="BK244" s="149">
        <f>ROUND(I244*H244,2)</f>
        <v>0</v>
      </c>
      <c r="BL244" s="15" t="s">
        <v>160</v>
      </c>
      <c r="BM244" s="148" t="s">
        <v>341</v>
      </c>
    </row>
    <row r="245" spans="1:65" s="2" customFormat="1" ht="48.75">
      <c r="A245" s="30"/>
      <c r="B245" s="31"/>
      <c r="C245" s="30"/>
      <c r="D245" s="150" t="s">
        <v>147</v>
      </c>
      <c r="E245" s="30"/>
      <c r="F245" s="151" t="s">
        <v>342</v>
      </c>
      <c r="G245" s="30"/>
      <c r="H245" s="30"/>
      <c r="I245" s="152"/>
      <c r="J245" s="30"/>
      <c r="K245" s="30"/>
      <c r="L245" s="31"/>
      <c r="M245" s="153"/>
      <c r="N245" s="154"/>
      <c r="O245" s="56"/>
      <c r="P245" s="56"/>
      <c r="Q245" s="56"/>
      <c r="R245" s="56"/>
      <c r="S245" s="56"/>
      <c r="T245" s="57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T245" s="15" t="s">
        <v>147</v>
      </c>
      <c r="AU245" s="15" t="s">
        <v>81</v>
      </c>
    </row>
    <row r="246" spans="1:65" s="2" customFormat="1" ht="19.5">
      <c r="A246" s="30"/>
      <c r="B246" s="31"/>
      <c r="C246" s="30"/>
      <c r="D246" s="150" t="s">
        <v>328</v>
      </c>
      <c r="E246" s="30"/>
      <c r="F246" s="165" t="s">
        <v>343</v>
      </c>
      <c r="G246" s="30"/>
      <c r="H246" s="30"/>
      <c r="I246" s="152"/>
      <c r="J246" s="30"/>
      <c r="K246" s="30"/>
      <c r="L246" s="31"/>
      <c r="M246" s="153"/>
      <c r="N246" s="154"/>
      <c r="O246" s="56"/>
      <c r="P246" s="56"/>
      <c r="Q246" s="56"/>
      <c r="R246" s="56"/>
      <c r="S246" s="56"/>
      <c r="T246" s="57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T246" s="15" t="s">
        <v>328</v>
      </c>
      <c r="AU246" s="15" t="s">
        <v>81</v>
      </c>
    </row>
    <row r="247" spans="1:65" s="12" customFormat="1" ht="22.9" customHeight="1">
      <c r="B247" s="125"/>
      <c r="D247" s="126" t="s">
        <v>70</v>
      </c>
      <c r="E247" s="163" t="s">
        <v>193</v>
      </c>
      <c r="F247" s="163" t="s">
        <v>344</v>
      </c>
      <c r="I247" s="128"/>
      <c r="J247" s="164">
        <f>BK247</f>
        <v>0</v>
      </c>
      <c r="L247" s="125"/>
      <c r="M247" s="130"/>
      <c r="N247" s="131"/>
      <c r="O247" s="131"/>
      <c r="P247" s="132">
        <f>SUM(P248:P259)</f>
        <v>0</v>
      </c>
      <c r="Q247" s="131"/>
      <c r="R247" s="132">
        <f>SUM(R248:R259)</f>
        <v>1.181964</v>
      </c>
      <c r="S247" s="131"/>
      <c r="T247" s="133">
        <f>SUM(T248:T259)</f>
        <v>5.1599999999999997E-3</v>
      </c>
      <c r="AR247" s="126" t="s">
        <v>79</v>
      </c>
      <c r="AT247" s="134" t="s">
        <v>70</v>
      </c>
      <c r="AU247" s="134" t="s">
        <v>79</v>
      </c>
      <c r="AY247" s="126" t="s">
        <v>140</v>
      </c>
      <c r="BK247" s="135">
        <f>SUM(BK248:BK259)</f>
        <v>0</v>
      </c>
    </row>
    <row r="248" spans="1:65" s="2" customFormat="1" ht="22.15" customHeight="1">
      <c r="A248" s="30"/>
      <c r="B248" s="136"/>
      <c r="C248" s="137" t="s">
        <v>345</v>
      </c>
      <c r="D248" s="137" t="s">
        <v>141</v>
      </c>
      <c r="E248" s="138" t="s">
        <v>346</v>
      </c>
      <c r="F248" s="139" t="s">
        <v>347</v>
      </c>
      <c r="G248" s="140" t="s">
        <v>171</v>
      </c>
      <c r="H248" s="141">
        <v>10</v>
      </c>
      <c r="I248" s="142"/>
      <c r="J248" s="143">
        <f>ROUND(I248*H248,2)</f>
        <v>0</v>
      </c>
      <c r="K248" s="139" t="s">
        <v>249</v>
      </c>
      <c r="L248" s="31"/>
      <c r="M248" s="144" t="s">
        <v>1</v>
      </c>
      <c r="N248" s="145" t="s">
        <v>36</v>
      </c>
      <c r="O248" s="56"/>
      <c r="P248" s="146">
        <f>O248*H248</f>
        <v>0</v>
      </c>
      <c r="Q248" s="146">
        <v>0.11808</v>
      </c>
      <c r="R248" s="146">
        <f>Q248*H248</f>
        <v>1.1808000000000001</v>
      </c>
      <c r="S248" s="146">
        <v>0</v>
      </c>
      <c r="T248" s="147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48" t="s">
        <v>160</v>
      </c>
      <c r="AT248" s="148" t="s">
        <v>141</v>
      </c>
      <c r="AU248" s="148" t="s">
        <v>81</v>
      </c>
      <c r="AY248" s="15" t="s">
        <v>140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79</v>
      </c>
      <c r="BK248" s="149">
        <f>ROUND(I248*H248,2)</f>
        <v>0</v>
      </c>
      <c r="BL248" s="15" t="s">
        <v>160</v>
      </c>
      <c r="BM248" s="148" t="s">
        <v>348</v>
      </c>
    </row>
    <row r="249" spans="1:65" s="2" customFormat="1" ht="29.25">
      <c r="A249" s="30"/>
      <c r="B249" s="31"/>
      <c r="C249" s="30"/>
      <c r="D249" s="150" t="s">
        <v>147</v>
      </c>
      <c r="E249" s="30"/>
      <c r="F249" s="151" t="s">
        <v>349</v>
      </c>
      <c r="G249" s="30"/>
      <c r="H249" s="30"/>
      <c r="I249" s="152"/>
      <c r="J249" s="30"/>
      <c r="K249" s="30"/>
      <c r="L249" s="31"/>
      <c r="M249" s="153"/>
      <c r="N249" s="154"/>
      <c r="O249" s="56"/>
      <c r="P249" s="56"/>
      <c r="Q249" s="56"/>
      <c r="R249" s="56"/>
      <c r="S249" s="56"/>
      <c r="T249" s="57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T249" s="15" t="s">
        <v>147</v>
      </c>
      <c r="AU249" s="15" t="s">
        <v>81</v>
      </c>
    </row>
    <row r="250" spans="1:65" s="2" customFormat="1" ht="19.5">
      <c r="A250" s="30"/>
      <c r="B250" s="31"/>
      <c r="C250" s="30"/>
      <c r="D250" s="150" t="s">
        <v>328</v>
      </c>
      <c r="E250" s="30"/>
      <c r="F250" s="165" t="s">
        <v>350</v>
      </c>
      <c r="G250" s="30"/>
      <c r="H250" s="30"/>
      <c r="I250" s="152"/>
      <c r="J250" s="30"/>
      <c r="K250" s="30"/>
      <c r="L250" s="31"/>
      <c r="M250" s="153"/>
      <c r="N250" s="154"/>
      <c r="O250" s="56"/>
      <c r="P250" s="56"/>
      <c r="Q250" s="56"/>
      <c r="R250" s="56"/>
      <c r="S250" s="56"/>
      <c r="T250" s="57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T250" s="15" t="s">
        <v>328</v>
      </c>
      <c r="AU250" s="15" t="s">
        <v>81</v>
      </c>
    </row>
    <row r="251" spans="1:65" s="13" customFormat="1">
      <c r="B251" s="155"/>
      <c r="D251" s="150" t="s">
        <v>153</v>
      </c>
      <c r="E251" s="156" t="s">
        <v>1</v>
      </c>
      <c r="F251" s="157" t="s">
        <v>351</v>
      </c>
      <c r="H251" s="158">
        <v>10</v>
      </c>
      <c r="I251" s="159"/>
      <c r="L251" s="155"/>
      <c r="M251" s="160"/>
      <c r="N251" s="161"/>
      <c r="O251" s="161"/>
      <c r="P251" s="161"/>
      <c r="Q251" s="161"/>
      <c r="R251" s="161"/>
      <c r="S251" s="161"/>
      <c r="T251" s="162"/>
      <c r="AT251" s="156" t="s">
        <v>153</v>
      </c>
      <c r="AU251" s="156" t="s">
        <v>81</v>
      </c>
      <c r="AV251" s="13" t="s">
        <v>81</v>
      </c>
      <c r="AW251" s="13" t="s">
        <v>28</v>
      </c>
      <c r="AX251" s="13" t="s">
        <v>79</v>
      </c>
      <c r="AY251" s="156" t="s">
        <v>140</v>
      </c>
    </row>
    <row r="252" spans="1:65" s="2" customFormat="1" ht="22.15" customHeight="1">
      <c r="A252" s="30"/>
      <c r="B252" s="136"/>
      <c r="C252" s="137" t="s">
        <v>352</v>
      </c>
      <c r="D252" s="137" t="s">
        <v>141</v>
      </c>
      <c r="E252" s="138" t="s">
        <v>353</v>
      </c>
      <c r="F252" s="139" t="s">
        <v>354</v>
      </c>
      <c r="G252" s="140" t="s">
        <v>171</v>
      </c>
      <c r="H252" s="141">
        <v>10</v>
      </c>
      <c r="I252" s="142"/>
      <c r="J252" s="143">
        <f>ROUND(I252*H252,2)</f>
        <v>0</v>
      </c>
      <c r="K252" s="139" t="s">
        <v>249</v>
      </c>
      <c r="L252" s="31"/>
      <c r="M252" s="144" t="s">
        <v>1</v>
      </c>
      <c r="N252" s="145" t="s">
        <v>36</v>
      </c>
      <c r="O252" s="56"/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48" t="s">
        <v>160</v>
      </c>
      <c r="AT252" s="148" t="s">
        <v>141</v>
      </c>
      <c r="AU252" s="148" t="s">
        <v>81</v>
      </c>
      <c r="AY252" s="15" t="s">
        <v>140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79</v>
      </c>
      <c r="BK252" s="149">
        <f>ROUND(I252*H252,2)</f>
        <v>0</v>
      </c>
      <c r="BL252" s="15" t="s">
        <v>160</v>
      </c>
      <c r="BM252" s="148" t="s">
        <v>355</v>
      </c>
    </row>
    <row r="253" spans="1:65" s="2" customFormat="1" ht="39">
      <c r="A253" s="30"/>
      <c r="B253" s="31"/>
      <c r="C253" s="30"/>
      <c r="D253" s="150" t="s">
        <v>147</v>
      </c>
      <c r="E253" s="30"/>
      <c r="F253" s="151" t="s">
        <v>356</v>
      </c>
      <c r="G253" s="30"/>
      <c r="H253" s="30"/>
      <c r="I253" s="152"/>
      <c r="J253" s="30"/>
      <c r="K253" s="30"/>
      <c r="L253" s="31"/>
      <c r="M253" s="153"/>
      <c r="N253" s="154"/>
      <c r="O253" s="56"/>
      <c r="P253" s="56"/>
      <c r="Q253" s="56"/>
      <c r="R253" s="56"/>
      <c r="S253" s="56"/>
      <c r="T253" s="57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T253" s="15" t="s">
        <v>147</v>
      </c>
      <c r="AU253" s="15" t="s">
        <v>81</v>
      </c>
    </row>
    <row r="254" spans="1:65" s="13" customFormat="1">
      <c r="B254" s="155"/>
      <c r="D254" s="150" t="s">
        <v>153</v>
      </c>
      <c r="E254" s="156" t="s">
        <v>1</v>
      </c>
      <c r="F254" s="157" t="s">
        <v>357</v>
      </c>
      <c r="H254" s="158">
        <v>10</v>
      </c>
      <c r="I254" s="159"/>
      <c r="L254" s="155"/>
      <c r="M254" s="160"/>
      <c r="N254" s="161"/>
      <c r="O254" s="161"/>
      <c r="P254" s="161"/>
      <c r="Q254" s="161"/>
      <c r="R254" s="161"/>
      <c r="S254" s="161"/>
      <c r="T254" s="162"/>
      <c r="AT254" s="156" t="s">
        <v>153</v>
      </c>
      <c r="AU254" s="156" t="s">
        <v>81</v>
      </c>
      <c r="AV254" s="13" t="s">
        <v>81</v>
      </c>
      <c r="AW254" s="13" t="s">
        <v>28</v>
      </c>
      <c r="AX254" s="13" t="s">
        <v>79</v>
      </c>
      <c r="AY254" s="156" t="s">
        <v>140</v>
      </c>
    </row>
    <row r="255" spans="1:65" s="2" customFormat="1" ht="22.15" customHeight="1">
      <c r="A255" s="30"/>
      <c r="B255" s="136"/>
      <c r="C255" s="137" t="s">
        <v>358</v>
      </c>
      <c r="D255" s="137" t="s">
        <v>141</v>
      </c>
      <c r="E255" s="138" t="s">
        <v>359</v>
      </c>
      <c r="F255" s="139" t="s">
        <v>360</v>
      </c>
      <c r="G255" s="140" t="s">
        <v>171</v>
      </c>
      <c r="H255" s="141">
        <v>1.2</v>
      </c>
      <c r="I255" s="142"/>
      <c r="J255" s="143">
        <f>ROUND(I255*H255,2)</f>
        <v>0</v>
      </c>
      <c r="K255" s="139" t="s">
        <v>249</v>
      </c>
      <c r="L255" s="31"/>
      <c r="M255" s="144" t="s">
        <v>1</v>
      </c>
      <c r="N255" s="145" t="s">
        <v>36</v>
      </c>
      <c r="O255" s="56"/>
      <c r="P255" s="146">
        <f>O255*H255</f>
        <v>0</v>
      </c>
      <c r="Q255" s="146">
        <v>9.7000000000000005E-4</v>
      </c>
      <c r="R255" s="146">
        <f>Q255*H255</f>
        <v>1.1640000000000001E-3</v>
      </c>
      <c r="S255" s="146">
        <v>4.3E-3</v>
      </c>
      <c r="T255" s="147">
        <f>S255*H255</f>
        <v>5.1599999999999997E-3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48" t="s">
        <v>160</v>
      </c>
      <c r="AT255" s="148" t="s">
        <v>141</v>
      </c>
      <c r="AU255" s="148" t="s">
        <v>81</v>
      </c>
      <c r="AY255" s="15" t="s">
        <v>140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79</v>
      </c>
      <c r="BK255" s="149">
        <f>ROUND(I255*H255,2)</f>
        <v>0</v>
      </c>
      <c r="BL255" s="15" t="s">
        <v>160</v>
      </c>
      <c r="BM255" s="148" t="s">
        <v>361</v>
      </c>
    </row>
    <row r="256" spans="1:65" s="2" customFormat="1" ht="29.25">
      <c r="A256" s="30"/>
      <c r="B256" s="31"/>
      <c r="C256" s="30"/>
      <c r="D256" s="150" t="s">
        <v>147</v>
      </c>
      <c r="E256" s="30"/>
      <c r="F256" s="151" t="s">
        <v>362</v>
      </c>
      <c r="G256" s="30"/>
      <c r="H256" s="30"/>
      <c r="I256" s="152"/>
      <c r="J256" s="30"/>
      <c r="K256" s="30"/>
      <c r="L256" s="31"/>
      <c r="M256" s="153"/>
      <c r="N256" s="154"/>
      <c r="O256" s="56"/>
      <c r="P256" s="56"/>
      <c r="Q256" s="56"/>
      <c r="R256" s="56"/>
      <c r="S256" s="56"/>
      <c r="T256" s="57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T256" s="15" t="s">
        <v>147</v>
      </c>
      <c r="AU256" s="15" t="s">
        <v>81</v>
      </c>
    </row>
    <row r="257" spans="1:65" s="13" customFormat="1">
      <c r="B257" s="155"/>
      <c r="D257" s="150" t="s">
        <v>153</v>
      </c>
      <c r="E257" s="156" t="s">
        <v>1</v>
      </c>
      <c r="F257" s="157" t="s">
        <v>363</v>
      </c>
      <c r="H257" s="158">
        <v>1.2</v>
      </c>
      <c r="I257" s="159"/>
      <c r="L257" s="155"/>
      <c r="M257" s="160"/>
      <c r="N257" s="161"/>
      <c r="O257" s="161"/>
      <c r="P257" s="161"/>
      <c r="Q257" s="161"/>
      <c r="R257" s="161"/>
      <c r="S257" s="161"/>
      <c r="T257" s="162"/>
      <c r="AT257" s="156" t="s">
        <v>153</v>
      </c>
      <c r="AU257" s="156" t="s">
        <v>81</v>
      </c>
      <c r="AV257" s="13" t="s">
        <v>81</v>
      </c>
      <c r="AW257" s="13" t="s">
        <v>28</v>
      </c>
      <c r="AX257" s="13" t="s">
        <v>79</v>
      </c>
      <c r="AY257" s="156" t="s">
        <v>140</v>
      </c>
    </row>
    <row r="258" spans="1:65" s="2" customFormat="1" ht="22.15" customHeight="1">
      <c r="A258" s="30"/>
      <c r="B258" s="136"/>
      <c r="C258" s="137" t="s">
        <v>364</v>
      </c>
      <c r="D258" s="137" t="s">
        <v>141</v>
      </c>
      <c r="E258" s="138" t="s">
        <v>365</v>
      </c>
      <c r="F258" s="139" t="s">
        <v>366</v>
      </c>
      <c r="G258" s="140" t="s">
        <v>235</v>
      </c>
      <c r="H258" s="141">
        <v>5</v>
      </c>
      <c r="I258" s="142"/>
      <c r="J258" s="143">
        <f>ROUND(I258*H258,2)</f>
        <v>0</v>
      </c>
      <c r="K258" s="139" t="s">
        <v>249</v>
      </c>
      <c r="L258" s="31"/>
      <c r="M258" s="144" t="s">
        <v>1</v>
      </c>
      <c r="N258" s="145" t="s">
        <v>36</v>
      </c>
      <c r="O258" s="56"/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48" t="s">
        <v>160</v>
      </c>
      <c r="AT258" s="148" t="s">
        <v>141</v>
      </c>
      <c r="AU258" s="148" t="s">
        <v>81</v>
      </c>
      <c r="AY258" s="15" t="s">
        <v>140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79</v>
      </c>
      <c r="BK258" s="149">
        <f>ROUND(I258*H258,2)</f>
        <v>0</v>
      </c>
      <c r="BL258" s="15" t="s">
        <v>160</v>
      </c>
      <c r="BM258" s="148" t="s">
        <v>367</v>
      </c>
    </row>
    <row r="259" spans="1:65" s="2" customFormat="1" ht="39">
      <c r="A259" s="30"/>
      <c r="B259" s="31"/>
      <c r="C259" s="30"/>
      <c r="D259" s="150" t="s">
        <v>147</v>
      </c>
      <c r="E259" s="30"/>
      <c r="F259" s="151" t="s">
        <v>368</v>
      </c>
      <c r="G259" s="30"/>
      <c r="H259" s="30"/>
      <c r="I259" s="152"/>
      <c r="J259" s="30"/>
      <c r="K259" s="30"/>
      <c r="L259" s="31"/>
      <c r="M259" s="153"/>
      <c r="N259" s="154"/>
      <c r="O259" s="56"/>
      <c r="P259" s="56"/>
      <c r="Q259" s="56"/>
      <c r="R259" s="56"/>
      <c r="S259" s="56"/>
      <c r="T259" s="57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T259" s="15" t="s">
        <v>147</v>
      </c>
      <c r="AU259" s="15" t="s">
        <v>81</v>
      </c>
    </row>
    <row r="260" spans="1:65" s="12" customFormat="1" ht="22.9" customHeight="1">
      <c r="B260" s="125"/>
      <c r="D260" s="126" t="s">
        <v>70</v>
      </c>
      <c r="E260" s="163" t="s">
        <v>369</v>
      </c>
      <c r="F260" s="163" t="s">
        <v>370</v>
      </c>
      <c r="I260" s="128"/>
      <c r="J260" s="164">
        <f>BK260</f>
        <v>0</v>
      </c>
      <c r="L260" s="125"/>
      <c r="M260" s="130"/>
      <c r="N260" s="131"/>
      <c r="O260" s="131"/>
      <c r="P260" s="132">
        <f>SUM(P261:P262)</f>
        <v>0</v>
      </c>
      <c r="Q260" s="131"/>
      <c r="R260" s="132">
        <f>SUM(R261:R262)</f>
        <v>0</v>
      </c>
      <c r="S260" s="131"/>
      <c r="T260" s="133">
        <f>SUM(T261:T262)</f>
        <v>0</v>
      </c>
      <c r="AR260" s="126" t="s">
        <v>79</v>
      </c>
      <c r="AT260" s="134" t="s">
        <v>70</v>
      </c>
      <c r="AU260" s="134" t="s">
        <v>79</v>
      </c>
      <c r="AY260" s="126" t="s">
        <v>140</v>
      </c>
      <c r="BK260" s="135">
        <f>SUM(BK261:BK262)</f>
        <v>0</v>
      </c>
    </row>
    <row r="261" spans="1:65" s="2" customFormat="1" ht="14.45" customHeight="1">
      <c r="A261" s="30"/>
      <c r="B261" s="136"/>
      <c r="C261" s="137" t="s">
        <v>371</v>
      </c>
      <c r="D261" s="137" t="s">
        <v>141</v>
      </c>
      <c r="E261" s="138" t="s">
        <v>372</v>
      </c>
      <c r="F261" s="139" t="s">
        <v>373</v>
      </c>
      <c r="G261" s="140" t="s">
        <v>295</v>
      </c>
      <c r="H261" s="141">
        <v>8.3469999999999995</v>
      </c>
      <c r="I261" s="142"/>
      <c r="J261" s="143">
        <f>ROUND(I261*H261,2)</f>
        <v>0</v>
      </c>
      <c r="K261" s="139" t="s">
        <v>249</v>
      </c>
      <c r="L261" s="31"/>
      <c r="M261" s="144" t="s">
        <v>1</v>
      </c>
      <c r="N261" s="145" t="s">
        <v>36</v>
      </c>
      <c r="O261" s="56"/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48" t="s">
        <v>160</v>
      </c>
      <c r="AT261" s="148" t="s">
        <v>141</v>
      </c>
      <c r="AU261" s="148" t="s">
        <v>81</v>
      </c>
      <c r="AY261" s="15" t="s">
        <v>140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5" t="s">
        <v>79</v>
      </c>
      <c r="BK261" s="149">
        <f>ROUND(I261*H261,2)</f>
        <v>0</v>
      </c>
      <c r="BL261" s="15" t="s">
        <v>160</v>
      </c>
      <c r="BM261" s="148" t="s">
        <v>374</v>
      </c>
    </row>
    <row r="262" spans="1:65" s="2" customFormat="1" ht="39">
      <c r="A262" s="30"/>
      <c r="B262" s="31"/>
      <c r="C262" s="30"/>
      <c r="D262" s="150" t="s">
        <v>147</v>
      </c>
      <c r="E262" s="30"/>
      <c r="F262" s="151" t="s">
        <v>375</v>
      </c>
      <c r="G262" s="30"/>
      <c r="H262" s="30"/>
      <c r="I262" s="152"/>
      <c r="J262" s="30"/>
      <c r="K262" s="30"/>
      <c r="L262" s="31"/>
      <c r="M262" s="153"/>
      <c r="N262" s="154"/>
      <c r="O262" s="56"/>
      <c r="P262" s="56"/>
      <c r="Q262" s="56"/>
      <c r="R262" s="56"/>
      <c r="S262" s="56"/>
      <c r="T262" s="57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T262" s="15" t="s">
        <v>147</v>
      </c>
      <c r="AU262" s="15" t="s">
        <v>81</v>
      </c>
    </row>
    <row r="263" spans="1:65" s="12" customFormat="1" ht="25.9" customHeight="1">
      <c r="B263" s="125"/>
      <c r="D263" s="126" t="s">
        <v>70</v>
      </c>
      <c r="E263" s="127" t="s">
        <v>376</v>
      </c>
      <c r="F263" s="127" t="s">
        <v>377</v>
      </c>
      <c r="I263" s="128"/>
      <c r="J263" s="129">
        <f>BK263</f>
        <v>0</v>
      </c>
      <c r="L263" s="125"/>
      <c r="M263" s="130"/>
      <c r="N263" s="131"/>
      <c r="O263" s="131"/>
      <c r="P263" s="132">
        <f>P264</f>
        <v>0</v>
      </c>
      <c r="Q263" s="131"/>
      <c r="R263" s="132">
        <f>R264</f>
        <v>2E-3</v>
      </c>
      <c r="S263" s="131"/>
      <c r="T263" s="133">
        <f>T264</f>
        <v>0</v>
      </c>
      <c r="AR263" s="126" t="s">
        <v>81</v>
      </c>
      <c r="AT263" s="134" t="s">
        <v>70</v>
      </c>
      <c r="AU263" s="134" t="s">
        <v>71</v>
      </c>
      <c r="AY263" s="126" t="s">
        <v>140</v>
      </c>
      <c r="BK263" s="135">
        <f>BK264</f>
        <v>0</v>
      </c>
    </row>
    <row r="264" spans="1:65" s="12" customFormat="1" ht="22.9" customHeight="1">
      <c r="B264" s="125"/>
      <c r="D264" s="126" t="s">
        <v>70</v>
      </c>
      <c r="E264" s="163" t="s">
        <v>378</v>
      </c>
      <c r="F264" s="163" t="s">
        <v>379</v>
      </c>
      <c r="I264" s="128"/>
      <c r="J264" s="164">
        <f>BK264</f>
        <v>0</v>
      </c>
      <c r="L264" s="125"/>
      <c r="M264" s="130"/>
      <c r="N264" s="131"/>
      <c r="O264" s="131"/>
      <c r="P264" s="132">
        <f>SUM(P265:P268)</f>
        <v>0</v>
      </c>
      <c r="Q264" s="131"/>
      <c r="R264" s="132">
        <f>SUM(R265:R268)</f>
        <v>2E-3</v>
      </c>
      <c r="S264" s="131"/>
      <c r="T264" s="133">
        <f>SUM(T265:T268)</f>
        <v>0</v>
      </c>
      <c r="AR264" s="126" t="s">
        <v>81</v>
      </c>
      <c r="AT264" s="134" t="s">
        <v>70</v>
      </c>
      <c r="AU264" s="134" t="s">
        <v>79</v>
      </c>
      <c r="AY264" s="126" t="s">
        <v>140</v>
      </c>
      <c r="BK264" s="135">
        <f>SUM(BK265:BK268)</f>
        <v>0</v>
      </c>
    </row>
    <row r="265" spans="1:65" s="2" customFormat="1" ht="22.15" customHeight="1">
      <c r="A265" s="30"/>
      <c r="B265" s="136"/>
      <c r="C265" s="137" t="s">
        <v>380</v>
      </c>
      <c r="D265" s="137" t="s">
        <v>141</v>
      </c>
      <c r="E265" s="138" t="s">
        <v>381</v>
      </c>
      <c r="F265" s="139" t="s">
        <v>382</v>
      </c>
      <c r="G265" s="140" t="s">
        <v>314</v>
      </c>
      <c r="H265" s="141">
        <v>2</v>
      </c>
      <c r="I265" s="142"/>
      <c r="J265" s="143">
        <f>ROUND(I265*H265,2)</f>
        <v>0</v>
      </c>
      <c r="K265" s="139" t="s">
        <v>1</v>
      </c>
      <c r="L265" s="31"/>
      <c r="M265" s="144" t="s">
        <v>1</v>
      </c>
      <c r="N265" s="145" t="s">
        <v>36</v>
      </c>
      <c r="O265" s="56"/>
      <c r="P265" s="146">
        <f>O265*H265</f>
        <v>0</v>
      </c>
      <c r="Q265" s="146">
        <v>1E-3</v>
      </c>
      <c r="R265" s="146">
        <f>Q265*H265</f>
        <v>2E-3</v>
      </c>
      <c r="S265" s="146">
        <v>0</v>
      </c>
      <c r="T265" s="147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48" t="s">
        <v>239</v>
      </c>
      <c r="AT265" s="148" t="s">
        <v>141</v>
      </c>
      <c r="AU265" s="148" t="s">
        <v>81</v>
      </c>
      <c r="AY265" s="15" t="s">
        <v>140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79</v>
      </c>
      <c r="BK265" s="149">
        <f>ROUND(I265*H265,2)</f>
        <v>0</v>
      </c>
      <c r="BL265" s="15" t="s">
        <v>239</v>
      </c>
      <c r="BM265" s="148" t="s">
        <v>383</v>
      </c>
    </row>
    <row r="266" spans="1:65" s="2" customFormat="1" ht="19.5">
      <c r="A266" s="30"/>
      <c r="B266" s="31"/>
      <c r="C266" s="30"/>
      <c r="D266" s="150" t="s">
        <v>147</v>
      </c>
      <c r="E266" s="30"/>
      <c r="F266" s="151" t="s">
        <v>382</v>
      </c>
      <c r="G266" s="30"/>
      <c r="H266" s="30"/>
      <c r="I266" s="152"/>
      <c r="J266" s="30"/>
      <c r="K266" s="30"/>
      <c r="L266" s="31"/>
      <c r="M266" s="153"/>
      <c r="N266" s="154"/>
      <c r="O266" s="56"/>
      <c r="P266" s="56"/>
      <c r="Q266" s="56"/>
      <c r="R266" s="56"/>
      <c r="S266" s="56"/>
      <c r="T266" s="57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T266" s="15" t="s">
        <v>147</v>
      </c>
      <c r="AU266" s="15" t="s">
        <v>81</v>
      </c>
    </row>
    <row r="267" spans="1:65" s="2" customFormat="1" ht="22.15" customHeight="1">
      <c r="A267" s="30"/>
      <c r="B267" s="136"/>
      <c r="C267" s="137" t="s">
        <v>384</v>
      </c>
      <c r="D267" s="137" t="s">
        <v>141</v>
      </c>
      <c r="E267" s="138" t="s">
        <v>385</v>
      </c>
      <c r="F267" s="139" t="s">
        <v>386</v>
      </c>
      <c r="G267" s="140" t="s">
        <v>295</v>
      </c>
      <c r="H267" s="141">
        <v>2E-3</v>
      </c>
      <c r="I267" s="142"/>
      <c r="J267" s="143">
        <f>ROUND(I267*H267,2)</f>
        <v>0</v>
      </c>
      <c r="K267" s="139" t="s">
        <v>249</v>
      </c>
      <c r="L267" s="31"/>
      <c r="M267" s="144" t="s">
        <v>1</v>
      </c>
      <c r="N267" s="145" t="s">
        <v>36</v>
      </c>
      <c r="O267" s="56"/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48" t="s">
        <v>239</v>
      </c>
      <c r="AT267" s="148" t="s">
        <v>141</v>
      </c>
      <c r="AU267" s="148" t="s">
        <v>81</v>
      </c>
      <c r="AY267" s="15" t="s">
        <v>140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5" t="s">
        <v>79</v>
      </c>
      <c r="BK267" s="149">
        <f>ROUND(I267*H267,2)</f>
        <v>0</v>
      </c>
      <c r="BL267" s="15" t="s">
        <v>239</v>
      </c>
      <c r="BM267" s="148" t="s">
        <v>387</v>
      </c>
    </row>
    <row r="268" spans="1:65" s="2" customFormat="1" ht="29.25">
      <c r="A268" s="30"/>
      <c r="B268" s="31"/>
      <c r="C268" s="30"/>
      <c r="D268" s="150" t="s">
        <v>147</v>
      </c>
      <c r="E268" s="30"/>
      <c r="F268" s="151" t="s">
        <v>388</v>
      </c>
      <c r="G268" s="30"/>
      <c r="H268" s="30"/>
      <c r="I268" s="152"/>
      <c r="J268" s="30"/>
      <c r="K268" s="30"/>
      <c r="L268" s="31"/>
      <c r="M268" s="153"/>
      <c r="N268" s="154"/>
      <c r="O268" s="56"/>
      <c r="P268" s="56"/>
      <c r="Q268" s="56"/>
      <c r="R268" s="56"/>
      <c r="S268" s="56"/>
      <c r="T268" s="57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T268" s="15" t="s">
        <v>147</v>
      </c>
      <c r="AU268" s="15" t="s">
        <v>81</v>
      </c>
    </row>
    <row r="269" spans="1:65" s="12" customFormat="1" ht="25.9" customHeight="1">
      <c r="B269" s="125"/>
      <c r="D269" s="126" t="s">
        <v>70</v>
      </c>
      <c r="E269" s="127" t="s">
        <v>389</v>
      </c>
      <c r="F269" s="127" t="s">
        <v>390</v>
      </c>
      <c r="I269" s="128"/>
      <c r="J269" s="129">
        <f>BK269</f>
        <v>0</v>
      </c>
      <c r="L269" s="125"/>
      <c r="M269" s="130"/>
      <c r="N269" s="131"/>
      <c r="O269" s="131"/>
      <c r="P269" s="132">
        <f>SUM(P270:P272)</f>
        <v>0</v>
      </c>
      <c r="Q269" s="131"/>
      <c r="R269" s="132">
        <f>SUM(R270:R272)</f>
        <v>0</v>
      </c>
      <c r="S269" s="131"/>
      <c r="T269" s="133">
        <f>SUM(T270:T272)</f>
        <v>0</v>
      </c>
      <c r="AR269" s="126" t="s">
        <v>160</v>
      </c>
      <c r="AT269" s="134" t="s">
        <v>70</v>
      </c>
      <c r="AU269" s="134" t="s">
        <v>71</v>
      </c>
      <c r="AY269" s="126" t="s">
        <v>140</v>
      </c>
      <c r="BK269" s="135">
        <f>SUM(BK270:BK272)</f>
        <v>0</v>
      </c>
    </row>
    <row r="270" spans="1:65" s="2" customFormat="1" ht="14.45" customHeight="1">
      <c r="A270" s="30"/>
      <c r="B270" s="136"/>
      <c r="C270" s="137" t="s">
        <v>391</v>
      </c>
      <c r="D270" s="137" t="s">
        <v>141</v>
      </c>
      <c r="E270" s="138" t="s">
        <v>392</v>
      </c>
      <c r="F270" s="139" t="s">
        <v>393</v>
      </c>
      <c r="G270" s="140" t="s">
        <v>394</v>
      </c>
      <c r="H270" s="141">
        <v>1</v>
      </c>
      <c r="I270" s="142"/>
      <c r="J270" s="143">
        <f>ROUND(I270*H270,2)</f>
        <v>0</v>
      </c>
      <c r="K270" s="139" t="s">
        <v>1</v>
      </c>
      <c r="L270" s="31"/>
      <c r="M270" s="144" t="s">
        <v>1</v>
      </c>
      <c r="N270" s="145" t="s">
        <v>36</v>
      </c>
      <c r="O270" s="56"/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48" t="s">
        <v>395</v>
      </c>
      <c r="AT270" s="148" t="s">
        <v>141</v>
      </c>
      <c r="AU270" s="148" t="s">
        <v>79</v>
      </c>
      <c r="AY270" s="15" t="s">
        <v>140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79</v>
      </c>
      <c r="BK270" s="149">
        <f>ROUND(I270*H270,2)</f>
        <v>0</v>
      </c>
      <c r="BL270" s="15" t="s">
        <v>395</v>
      </c>
      <c r="BM270" s="148" t="s">
        <v>396</v>
      </c>
    </row>
    <row r="271" spans="1:65" s="2" customFormat="1" ht="14.45" customHeight="1">
      <c r="A271" s="30"/>
      <c r="B271" s="136"/>
      <c r="C271" s="137" t="s">
        <v>397</v>
      </c>
      <c r="D271" s="137" t="s">
        <v>141</v>
      </c>
      <c r="E271" s="138" t="s">
        <v>398</v>
      </c>
      <c r="F271" s="139" t="s">
        <v>399</v>
      </c>
      <c r="G271" s="140" t="s">
        <v>394</v>
      </c>
      <c r="H271" s="141">
        <v>1</v>
      </c>
      <c r="I271" s="142"/>
      <c r="J271" s="143">
        <f>ROUND(I271*H271,2)</f>
        <v>0</v>
      </c>
      <c r="K271" s="139" t="s">
        <v>1</v>
      </c>
      <c r="L271" s="31"/>
      <c r="M271" s="144" t="s">
        <v>1</v>
      </c>
      <c r="N271" s="145" t="s">
        <v>36</v>
      </c>
      <c r="O271" s="56"/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48" t="s">
        <v>395</v>
      </c>
      <c r="AT271" s="148" t="s">
        <v>141</v>
      </c>
      <c r="AU271" s="148" t="s">
        <v>79</v>
      </c>
      <c r="AY271" s="15" t="s">
        <v>140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5" t="s">
        <v>79</v>
      </c>
      <c r="BK271" s="149">
        <f>ROUND(I271*H271,2)</f>
        <v>0</v>
      </c>
      <c r="BL271" s="15" t="s">
        <v>395</v>
      </c>
      <c r="BM271" s="148" t="s">
        <v>400</v>
      </c>
    </row>
    <row r="272" spans="1:65" s="2" customFormat="1">
      <c r="A272" s="30"/>
      <c r="B272" s="31"/>
      <c r="C272" s="30"/>
      <c r="D272" s="150" t="s">
        <v>147</v>
      </c>
      <c r="E272" s="30"/>
      <c r="F272" s="151" t="s">
        <v>399</v>
      </c>
      <c r="G272" s="30"/>
      <c r="H272" s="30"/>
      <c r="I272" s="152"/>
      <c r="J272" s="30"/>
      <c r="K272" s="30"/>
      <c r="L272" s="31"/>
      <c r="M272" s="153"/>
      <c r="N272" s="154"/>
      <c r="O272" s="56"/>
      <c r="P272" s="56"/>
      <c r="Q272" s="56"/>
      <c r="R272" s="56"/>
      <c r="S272" s="56"/>
      <c r="T272" s="57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T272" s="15" t="s">
        <v>147</v>
      </c>
      <c r="AU272" s="15" t="s">
        <v>79</v>
      </c>
    </row>
    <row r="273" spans="1:65" s="12" customFormat="1" ht="25.9" customHeight="1">
      <c r="B273" s="125"/>
      <c r="D273" s="126" t="s">
        <v>70</v>
      </c>
      <c r="E273" s="127" t="s">
        <v>401</v>
      </c>
      <c r="F273" s="127" t="s">
        <v>402</v>
      </c>
      <c r="I273" s="128"/>
      <c r="J273" s="129">
        <f>BK273</f>
        <v>0</v>
      </c>
      <c r="L273" s="125"/>
      <c r="M273" s="130"/>
      <c r="N273" s="131"/>
      <c r="O273" s="131"/>
      <c r="P273" s="132">
        <f>P274+P277+P280</f>
        <v>0</v>
      </c>
      <c r="Q273" s="131"/>
      <c r="R273" s="132">
        <f>R274+R277+R280</f>
        <v>0</v>
      </c>
      <c r="S273" s="131"/>
      <c r="T273" s="133">
        <f>T274+T277+T280</f>
        <v>0</v>
      </c>
      <c r="AR273" s="126" t="s">
        <v>168</v>
      </c>
      <c r="AT273" s="134" t="s">
        <v>70</v>
      </c>
      <c r="AU273" s="134" t="s">
        <v>71</v>
      </c>
      <c r="AY273" s="126" t="s">
        <v>140</v>
      </c>
      <c r="BK273" s="135">
        <f>BK274+BK277+BK280</f>
        <v>0</v>
      </c>
    </row>
    <row r="274" spans="1:65" s="12" customFormat="1" ht="22.9" customHeight="1">
      <c r="B274" s="125"/>
      <c r="D274" s="126" t="s">
        <v>70</v>
      </c>
      <c r="E274" s="163" t="s">
        <v>403</v>
      </c>
      <c r="F274" s="163" t="s">
        <v>404</v>
      </c>
      <c r="I274" s="128"/>
      <c r="J274" s="164">
        <f>BK274</f>
        <v>0</v>
      </c>
      <c r="L274" s="125"/>
      <c r="M274" s="130"/>
      <c r="N274" s="131"/>
      <c r="O274" s="131"/>
      <c r="P274" s="132">
        <f>SUM(P275:P276)</f>
        <v>0</v>
      </c>
      <c r="Q274" s="131"/>
      <c r="R274" s="132">
        <f>SUM(R275:R276)</f>
        <v>0</v>
      </c>
      <c r="S274" s="131"/>
      <c r="T274" s="133">
        <f>SUM(T275:T276)</f>
        <v>0</v>
      </c>
      <c r="AR274" s="126" t="s">
        <v>168</v>
      </c>
      <c r="AT274" s="134" t="s">
        <v>70</v>
      </c>
      <c r="AU274" s="134" t="s">
        <v>79</v>
      </c>
      <c r="AY274" s="126" t="s">
        <v>140</v>
      </c>
      <c r="BK274" s="135">
        <f>SUM(BK275:BK276)</f>
        <v>0</v>
      </c>
    </row>
    <row r="275" spans="1:65" s="2" customFormat="1" ht="14.45" customHeight="1">
      <c r="A275" s="30"/>
      <c r="B275" s="136"/>
      <c r="C275" s="137" t="s">
        <v>405</v>
      </c>
      <c r="D275" s="137" t="s">
        <v>141</v>
      </c>
      <c r="E275" s="138" t="s">
        <v>406</v>
      </c>
      <c r="F275" s="139" t="s">
        <v>407</v>
      </c>
      <c r="G275" s="140" t="s">
        <v>394</v>
      </c>
      <c r="H275" s="141">
        <v>1</v>
      </c>
      <c r="I275" s="142"/>
      <c r="J275" s="143">
        <f>ROUND(I275*H275,2)</f>
        <v>0</v>
      </c>
      <c r="K275" s="139" t="s">
        <v>249</v>
      </c>
      <c r="L275" s="31"/>
      <c r="M275" s="144" t="s">
        <v>1</v>
      </c>
      <c r="N275" s="145" t="s">
        <v>36</v>
      </c>
      <c r="O275" s="56"/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48" t="s">
        <v>408</v>
      </c>
      <c r="AT275" s="148" t="s">
        <v>141</v>
      </c>
      <c r="AU275" s="148" t="s">
        <v>81</v>
      </c>
      <c r="AY275" s="15" t="s">
        <v>140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79</v>
      </c>
      <c r="BK275" s="149">
        <f>ROUND(I275*H275,2)</f>
        <v>0</v>
      </c>
      <c r="BL275" s="15" t="s">
        <v>408</v>
      </c>
      <c r="BM275" s="148" t="s">
        <v>409</v>
      </c>
    </row>
    <row r="276" spans="1:65" s="2" customFormat="1" ht="19.5">
      <c r="A276" s="30"/>
      <c r="B276" s="31"/>
      <c r="C276" s="30"/>
      <c r="D276" s="150" t="s">
        <v>147</v>
      </c>
      <c r="E276" s="30"/>
      <c r="F276" s="151" t="s">
        <v>410</v>
      </c>
      <c r="G276" s="30"/>
      <c r="H276" s="30"/>
      <c r="I276" s="152"/>
      <c r="J276" s="30"/>
      <c r="K276" s="30"/>
      <c r="L276" s="31"/>
      <c r="M276" s="153"/>
      <c r="N276" s="154"/>
      <c r="O276" s="56"/>
      <c r="P276" s="56"/>
      <c r="Q276" s="56"/>
      <c r="R276" s="56"/>
      <c r="S276" s="56"/>
      <c r="T276" s="57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T276" s="15" t="s">
        <v>147</v>
      </c>
      <c r="AU276" s="15" t="s">
        <v>81</v>
      </c>
    </row>
    <row r="277" spans="1:65" s="12" customFormat="1" ht="22.9" customHeight="1">
      <c r="B277" s="125"/>
      <c r="D277" s="126" t="s">
        <v>70</v>
      </c>
      <c r="E277" s="163" t="s">
        <v>411</v>
      </c>
      <c r="F277" s="163" t="s">
        <v>412</v>
      </c>
      <c r="I277" s="128"/>
      <c r="J277" s="164">
        <f>BK277</f>
        <v>0</v>
      </c>
      <c r="L277" s="125"/>
      <c r="M277" s="130"/>
      <c r="N277" s="131"/>
      <c r="O277" s="131"/>
      <c r="P277" s="132">
        <f>SUM(P278:P279)</f>
        <v>0</v>
      </c>
      <c r="Q277" s="131"/>
      <c r="R277" s="132">
        <f>SUM(R278:R279)</f>
        <v>0</v>
      </c>
      <c r="S277" s="131"/>
      <c r="T277" s="133">
        <f>SUM(T278:T279)</f>
        <v>0</v>
      </c>
      <c r="AR277" s="126" t="s">
        <v>168</v>
      </c>
      <c r="AT277" s="134" t="s">
        <v>70</v>
      </c>
      <c r="AU277" s="134" t="s">
        <v>79</v>
      </c>
      <c r="AY277" s="126" t="s">
        <v>140</v>
      </c>
      <c r="BK277" s="135">
        <f>SUM(BK278:BK279)</f>
        <v>0</v>
      </c>
    </row>
    <row r="278" spans="1:65" s="2" customFormat="1" ht="14.45" customHeight="1">
      <c r="A278" s="30"/>
      <c r="B278" s="136"/>
      <c r="C278" s="137" t="s">
        <v>413</v>
      </c>
      <c r="D278" s="137" t="s">
        <v>141</v>
      </c>
      <c r="E278" s="138" t="s">
        <v>414</v>
      </c>
      <c r="F278" s="139" t="s">
        <v>412</v>
      </c>
      <c r="G278" s="140" t="s">
        <v>394</v>
      </c>
      <c r="H278" s="141">
        <v>1</v>
      </c>
      <c r="I278" s="142"/>
      <c r="J278" s="143">
        <f>ROUND(I278*H278,2)</f>
        <v>0</v>
      </c>
      <c r="K278" s="139" t="s">
        <v>249</v>
      </c>
      <c r="L278" s="31"/>
      <c r="M278" s="144" t="s">
        <v>1</v>
      </c>
      <c r="N278" s="145" t="s">
        <v>36</v>
      </c>
      <c r="O278" s="56"/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48" t="s">
        <v>408</v>
      </c>
      <c r="AT278" s="148" t="s">
        <v>141</v>
      </c>
      <c r="AU278" s="148" t="s">
        <v>81</v>
      </c>
      <c r="AY278" s="15" t="s">
        <v>140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79</v>
      </c>
      <c r="BK278" s="149">
        <f>ROUND(I278*H278,2)</f>
        <v>0</v>
      </c>
      <c r="BL278" s="15" t="s">
        <v>408</v>
      </c>
      <c r="BM278" s="148" t="s">
        <v>415</v>
      </c>
    </row>
    <row r="279" spans="1:65" s="2" customFormat="1">
      <c r="A279" s="30"/>
      <c r="B279" s="31"/>
      <c r="C279" s="30"/>
      <c r="D279" s="150" t="s">
        <v>147</v>
      </c>
      <c r="E279" s="30"/>
      <c r="F279" s="151" t="s">
        <v>416</v>
      </c>
      <c r="G279" s="30"/>
      <c r="H279" s="30"/>
      <c r="I279" s="152"/>
      <c r="J279" s="30"/>
      <c r="K279" s="30"/>
      <c r="L279" s="31"/>
      <c r="M279" s="153"/>
      <c r="N279" s="154"/>
      <c r="O279" s="56"/>
      <c r="P279" s="56"/>
      <c r="Q279" s="56"/>
      <c r="R279" s="56"/>
      <c r="S279" s="56"/>
      <c r="T279" s="5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T279" s="15" t="s">
        <v>147</v>
      </c>
      <c r="AU279" s="15" t="s">
        <v>81</v>
      </c>
    </row>
    <row r="280" spans="1:65" s="12" customFormat="1" ht="22.9" customHeight="1">
      <c r="B280" s="125"/>
      <c r="D280" s="126" t="s">
        <v>70</v>
      </c>
      <c r="E280" s="163" t="s">
        <v>417</v>
      </c>
      <c r="F280" s="163" t="s">
        <v>418</v>
      </c>
      <c r="I280" s="128"/>
      <c r="J280" s="164">
        <f>BK280</f>
        <v>0</v>
      </c>
      <c r="L280" s="125"/>
      <c r="M280" s="130"/>
      <c r="N280" s="131"/>
      <c r="O280" s="131"/>
      <c r="P280" s="132">
        <f>SUM(P281:P282)</f>
        <v>0</v>
      </c>
      <c r="Q280" s="131"/>
      <c r="R280" s="132">
        <f>SUM(R281:R282)</f>
        <v>0</v>
      </c>
      <c r="S280" s="131"/>
      <c r="T280" s="133">
        <f>SUM(T281:T282)</f>
        <v>0</v>
      </c>
      <c r="AR280" s="126" t="s">
        <v>168</v>
      </c>
      <c r="AT280" s="134" t="s">
        <v>70</v>
      </c>
      <c r="AU280" s="134" t="s">
        <v>79</v>
      </c>
      <c r="AY280" s="126" t="s">
        <v>140</v>
      </c>
      <c r="BK280" s="135">
        <f>SUM(BK281:BK282)</f>
        <v>0</v>
      </c>
    </row>
    <row r="281" spans="1:65" s="2" customFormat="1" ht="14.45" customHeight="1">
      <c r="A281" s="30"/>
      <c r="B281" s="136"/>
      <c r="C281" s="137" t="s">
        <v>419</v>
      </c>
      <c r="D281" s="137" t="s">
        <v>141</v>
      </c>
      <c r="E281" s="138" t="s">
        <v>420</v>
      </c>
      <c r="F281" s="139" t="s">
        <v>418</v>
      </c>
      <c r="G281" s="140" t="s">
        <v>158</v>
      </c>
      <c r="H281" s="141">
        <v>1</v>
      </c>
      <c r="I281" s="142"/>
      <c r="J281" s="143">
        <f>ROUND(I281*H281,2)</f>
        <v>0</v>
      </c>
      <c r="K281" s="139" t="s">
        <v>249</v>
      </c>
      <c r="L281" s="31"/>
      <c r="M281" s="144" t="s">
        <v>1</v>
      </c>
      <c r="N281" s="145" t="s">
        <v>36</v>
      </c>
      <c r="O281" s="56"/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48" t="s">
        <v>408</v>
      </c>
      <c r="AT281" s="148" t="s">
        <v>141</v>
      </c>
      <c r="AU281" s="148" t="s">
        <v>81</v>
      </c>
      <c r="AY281" s="15" t="s">
        <v>140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79</v>
      </c>
      <c r="BK281" s="149">
        <f>ROUND(I281*H281,2)</f>
        <v>0</v>
      </c>
      <c r="BL281" s="15" t="s">
        <v>408</v>
      </c>
      <c r="BM281" s="148" t="s">
        <v>421</v>
      </c>
    </row>
    <row r="282" spans="1:65" s="2" customFormat="1">
      <c r="A282" s="30"/>
      <c r="B282" s="31"/>
      <c r="C282" s="30"/>
      <c r="D282" s="150" t="s">
        <v>147</v>
      </c>
      <c r="E282" s="30"/>
      <c r="F282" s="151" t="s">
        <v>418</v>
      </c>
      <c r="G282" s="30"/>
      <c r="H282" s="30"/>
      <c r="I282" s="152"/>
      <c r="J282" s="30"/>
      <c r="K282" s="30"/>
      <c r="L282" s="31"/>
      <c r="M282" s="166"/>
      <c r="N282" s="167"/>
      <c r="O282" s="168"/>
      <c r="P282" s="168"/>
      <c r="Q282" s="168"/>
      <c r="R282" s="168"/>
      <c r="S282" s="168"/>
      <c r="T282" s="16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T282" s="15" t="s">
        <v>147</v>
      </c>
      <c r="AU282" s="15" t="s">
        <v>81</v>
      </c>
    </row>
    <row r="283" spans="1:65" s="2" customFormat="1" ht="6.95" customHeight="1">
      <c r="A283" s="30"/>
      <c r="B283" s="45"/>
      <c r="C283" s="46"/>
      <c r="D283" s="46"/>
      <c r="E283" s="46"/>
      <c r="F283" s="46"/>
      <c r="G283" s="46"/>
      <c r="H283" s="46"/>
      <c r="I283" s="46"/>
      <c r="J283" s="46"/>
      <c r="K283" s="46"/>
      <c r="L283" s="31"/>
      <c r="M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</row>
  </sheetData>
  <autoFilter ref="C144:K282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workbookViewId="0">
      <selection activeCell="K17" sqref="K17"/>
    </sheetView>
  </sheetViews>
  <sheetFormatPr defaultRowHeight="11.25"/>
  <cols>
    <col min="1" max="1" width="8.83203125" style="1" customWidth="1"/>
    <col min="2" max="2" width="1.6640625" style="1" customWidth="1"/>
    <col min="3" max="3" width="26.6640625" style="1" customWidth="1"/>
    <col min="4" max="4" width="81.1640625" style="1" customWidth="1"/>
    <col min="5" max="5" width="14.33203125" style="1" customWidth="1"/>
    <col min="6" max="6" width="21.5" style="1" customWidth="1"/>
    <col min="7" max="7" width="1.6640625" style="1" customWidth="1"/>
    <col min="8" max="8" width="8.8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6"/>
      <c r="C3" s="17"/>
      <c r="D3" s="17"/>
      <c r="E3" s="17"/>
      <c r="F3" s="17"/>
      <c r="G3" s="17"/>
      <c r="H3" s="18"/>
    </row>
    <row r="4" spans="1:8" s="1" customFormat="1" ht="24.95" customHeight="1">
      <c r="B4" s="18"/>
      <c r="C4" s="19" t="s">
        <v>422</v>
      </c>
      <c r="H4" s="18"/>
    </row>
    <row r="5" spans="1:8" s="1" customFormat="1" ht="12" customHeight="1">
      <c r="B5" s="18"/>
      <c r="C5" s="22" t="s">
        <v>13</v>
      </c>
      <c r="D5" s="190" t="s">
        <v>14</v>
      </c>
      <c r="E5" s="186"/>
      <c r="F5" s="186"/>
      <c r="H5" s="18"/>
    </row>
    <row r="6" spans="1:8" s="1" customFormat="1" ht="36.950000000000003" customHeight="1">
      <c r="B6" s="18"/>
      <c r="C6" s="24" t="s">
        <v>16</v>
      </c>
      <c r="D6" s="187" t="s">
        <v>426</v>
      </c>
      <c r="E6" s="186"/>
      <c r="F6" s="186"/>
      <c r="H6" s="18"/>
    </row>
    <row r="7" spans="1:8" s="1" customFormat="1" ht="14.45" customHeight="1">
      <c r="B7" s="18"/>
      <c r="C7" s="25" t="s">
        <v>20</v>
      </c>
      <c r="D7" s="53" t="str">
        <f>'Rekapitulace stavby'!AN8</f>
        <v>Vyplň údaj</v>
      </c>
      <c r="H7" s="18"/>
    </row>
    <row r="8" spans="1:8" s="2" customFormat="1" ht="10.9" customHeight="1">
      <c r="A8" s="30"/>
      <c r="B8" s="31"/>
      <c r="C8" s="30"/>
      <c r="D8" s="30"/>
      <c r="E8" s="30"/>
      <c r="F8" s="30"/>
      <c r="G8" s="30"/>
      <c r="H8" s="31"/>
    </row>
    <row r="9" spans="1:8" s="11" customFormat="1" ht="29.25" customHeight="1">
      <c r="A9" s="115"/>
      <c r="B9" s="116"/>
      <c r="C9" s="117" t="s">
        <v>52</v>
      </c>
      <c r="D9" s="118" t="s">
        <v>53</v>
      </c>
      <c r="E9" s="118" t="s">
        <v>127</v>
      </c>
      <c r="F9" s="119" t="s">
        <v>423</v>
      </c>
      <c r="G9" s="115"/>
      <c r="H9" s="116"/>
    </row>
    <row r="10" spans="1:8" s="2" customFormat="1" ht="26.45" customHeight="1">
      <c r="A10" s="30"/>
      <c r="B10" s="31"/>
      <c r="C10" s="170" t="s">
        <v>424</v>
      </c>
      <c r="D10" s="170" t="s">
        <v>77</v>
      </c>
      <c r="E10" s="30"/>
      <c r="F10" s="30"/>
      <c r="G10" s="30"/>
      <c r="H10" s="31"/>
    </row>
    <row r="11" spans="1:8" s="2" customFormat="1" ht="16.899999999999999" customHeight="1">
      <c r="A11" s="30"/>
      <c r="B11" s="31"/>
      <c r="C11" s="171" t="s">
        <v>82</v>
      </c>
      <c r="D11" s="172" t="s">
        <v>1</v>
      </c>
      <c r="E11" s="173" t="s">
        <v>1</v>
      </c>
      <c r="F11" s="174">
        <v>2.52</v>
      </c>
      <c r="G11" s="30"/>
      <c r="H11" s="31"/>
    </row>
    <row r="12" spans="1:8" s="2" customFormat="1" ht="16.899999999999999" customHeight="1">
      <c r="A12" s="30"/>
      <c r="B12" s="31"/>
      <c r="C12" s="175" t="s">
        <v>82</v>
      </c>
      <c r="D12" s="175" t="s">
        <v>269</v>
      </c>
      <c r="E12" s="15" t="s">
        <v>1</v>
      </c>
      <c r="F12" s="176">
        <v>2.52</v>
      </c>
      <c r="G12" s="30"/>
      <c r="H12" s="31"/>
    </row>
    <row r="13" spans="1:8" s="2" customFormat="1" ht="16.899999999999999" customHeight="1">
      <c r="A13" s="30"/>
      <c r="B13" s="31"/>
      <c r="C13" s="177" t="s">
        <v>425</v>
      </c>
      <c r="D13" s="30"/>
      <c r="E13" s="30"/>
      <c r="F13" s="30"/>
      <c r="G13" s="30"/>
      <c r="H13" s="31"/>
    </row>
    <row r="14" spans="1:8" s="2" customFormat="1" ht="16.899999999999999" customHeight="1">
      <c r="A14" s="30"/>
      <c r="B14" s="31"/>
      <c r="C14" s="175" t="s">
        <v>265</v>
      </c>
      <c r="D14" s="175" t="s">
        <v>266</v>
      </c>
      <c r="E14" s="15" t="s">
        <v>261</v>
      </c>
      <c r="F14" s="176">
        <v>2.52</v>
      </c>
      <c r="G14" s="30"/>
      <c r="H14" s="31"/>
    </row>
    <row r="15" spans="1:8" s="2" customFormat="1" ht="16.899999999999999" customHeight="1">
      <c r="A15" s="30"/>
      <c r="B15" s="31"/>
      <c r="C15" s="175" t="s">
        <v>259</v>
      </c>
      <c r="D15" s="175" t="s">
        <v>260</v>
      </c>
      <c r="E15" s="15" t="s">
        <v>261</v>
      </c>
      <c r="F15" s="176">
        <v>2.52</v>
      </c>
      <c r="G15" s="30"/>
      <c r="H15" s="31"/>
    </row>
    <row r="16" spans="1:8" s="2" customFormat="1" ht="22.5">
      <c r="A16" s="30"/>
      <c r="B16" s="31"/>
      <c r="C16" s="175" t="s">
        <v>281</v>
      </c>
      <c r="D16" s="175" t="s">
        <v>282</v>
      </c>
      <c r="E16" s="15" t="s">
        <v>261</v>
      </c>
      <c r="F16" s="176">
        <v>6.02</v>
      </c>
      <c r="G16" s="30"/>
      <c r="H16" s="31"/>
    </row>
    <row r="17" spans="1:8" s="2" customFormat="1" ht="16.899999999999999" customHeight="1">
      <c r="A17" s="30"/>
      <c r="B17" s="31"/>
      <c r="C17" s="171" t="s">
        <v>84</v>
      </c>
      <c r="D17" s="172" t="s">
        <v>1</v>
      </c>
      <c r="E17" s="173" t="s">
        <v>1</v>
      </c>
      <c r="F17" s="174">
        <v>6.6</v>
      </c>
      <c r="G17" s="30"/>
      <c r="H17" s="31"/>
    </row>
    <row r="18" spans="1:8" s="2" customFormat="1" ht="16.899999999999999" customHeight="1">
      <c r="A18" s="30"/>
      <c r="B18" s="31"/>
      <c r="C18" s="175" t="s">
        <v>84</v>
      </c>
      <c r="D18" s="175" t="s">
        <v>274</v>
      </c>
      <c r="E18" s="15" t="s">
        <v>1</v>
      </c>
      <c r="F18" s="176">
        <v>6.6</v>
      </c>
      <c r="G18" s="30"/>
      <c r="H18" s="31"/>
    </row>
    <row r="19" spans="1:8" s="2" customFormat="1" ht="16.899999999999999" customHeight="1">
      <c r="A19" s="30"/>
      <c r="B19" s="31"/>
      <c r="C19" s="177" t="s">
        <v>425</v>
      </c>
      <c r="D19" s="30"/>
      <c r="E19" s="30"/>
      <c r="F19" s="30"/>
      <c r="G19" s="30"/>
      <c r="H19" s="31"/>
    </row>
    <row r="20" spans="1:8" s="2" customFormat="1" ht="16.899999999999999" customHeight="1">
      <c r="A20" s="30"/>
      <c r="B20" s="31"/>
      <c r="C20" s="175" t="s">
        <v>270</v>
      </c>
      <c r="D20" s="175" t="s">
        <v>271</v>
      </c>
      <c r="E20" s="15" t="s">
        <v>235</v>
      </c>
      <c r="F20" s="176">
        <v>6.6</v>
      </c>
      <c r="G20" s="30"/>
      <c r="H20" s="31"/>
    </row>
    <row r="21" spans="1:8" s="2" customFormat="1" ht="16.899999999999999" customHeight="1">
      <c r="A21" s="30"/>
      <c r="B21" s="31"/>
      <c r="C21" s="175" t="s">
        <v>276</v>
      </c>
      <c r="D21" s="175" t="s">
        <v>277</v>
      </c>
      <c r="E21" s="15" t="s">
        <v>235</v>
      </c>
      <c r="F21" s="176">
        <v>6.6</v>
      </c>
      <c r="G21" s="30"/>
      <c r="H21" s="31"/>
    </row>
    <row r="22" spans="1:8" s="2" customFormat="1" ht="16.899999999999999" customHeight="1">
      <c r="A22" s="30"/>
      <c r="B22" s="31"/>
      <c r="C22" s="171" t="s">
        <v>87</v>
      </c>
      <c r="D22" s="172" t="s">
        <v>1</v>
      </c>
      <c r="E22" s="173" t="s">
        <v>1</v>
      </c>
      <c r="F22" s="174">
        <v>6.02</v>
      </c>
      <c r="G22" s="30"/>
      <c r="H22" s="31"/>
    </row>
    <row r="23" spans="1:8" s="2" customFormat="1" ht="16.899999999999999" customHeight="1">
      <c r="A23" s="30"/>
      <c r="B23" s="31"/>
      <c r="C23" s="175" t="s">
        <v>87</v>
      </c>
      <c r="D23" s="175" t="s">
        <v>285</v>
      </c>
      <c r="E23" s="15" t="s">
        <v>1</v>
      </c>
      <c r="F23" s="176">
        <v>6.02</v>
      </c>
      <c r="G23" s="30"/>
      <c r="H23" s="31"/>
    </row>
    <row r="24" spans="1:8" s="2" customFormat="1" ht="16.899999999999999" customHeight="1">
      <c r="A24" s="30"/>
      <c r="B24" s="31"/>
      <c r="C24" s="177" t="s">
        <v>425</v>
      </c>
      <c r="D24" s="30"/>
      <c r="E24" s="30"/>
      <c r="F24" s="30"/>
      <c r="G24" s="30"/>
      <c r="H24" s="31"/>
    </row>
    <row r="25" spans="1:8" s="2" customFormat="1" ht="22.5">
      <c r="A25" s="30"/>
      <c r="B25" s="31"/>
      <c r="C25" s="175" t="s">
        <v>281</v>
      </c>
      <c r="D25" s="175" t="s">
        <v>282</v>
      </c>
      <c r="E25" s="15" t="s">
        <v>261</v>
      </c>
      <c r="F25" s="176">
        <v>6.02</v>
      </c>
      <c r="G25" s="30"/>
      <c r="H25" s="31"/>
    </row>
    <row r="26" spans="1:8" s="2" customFormat="1" ht="22.5">
      <c r="A26" s="30"/>
      <c r="B26" s="31"/>
      <c r="C26" s="175" t="s">
        <v>287</v>
      </c>
      <c r="D26" s="175" t="s">
        <v>288</v>
      </c>
      <c r="E26" s="15" t="s">
        <v>261</v>
      </c>
      <c r="F26" s="176">
        <v>30.1</v>
      </c>
      <c r="G26" s="30"/>
      <c r="H26" s="31"/>
    </row>
    <row r="27" spans="1:8" s="2" customFormat="1" ht="16.899999999999999" customHeight="1">
      <c r="A27" s="30"/>
      <c r="B27" s="31"/>
      <c r="C27" s="175" t="s">
        <v>293</v>
      </c>
      <c r="D27" s="175" t="s">
        <v>294</v>
      </c>
      <c r="E27" s="15" t="s">
        <v>295</v>
      </c>
      <c r="F27" s="176">
        <v>10.836</v>
      </c>
      <c r="G27" s="30"/>
      <c r="H27" s="31"/>
    </row>
    <row r="28" spans="1:8" s="2" customFormat="1" ht="16.899999999999999" customHeight="1">
      <c r="A28" s="30"/>
      <c r="B28" s="31"/>
      <c r="C28" s="175" t="s">
        <v>300</v>
      </c>
      <c r="D28" s="175" t="s">
        <v>301</v>
      </c>
      <c r="E28" s="15" t="s">
        <v>261</v>
      </c>
      <c r="F28" s="176">
        <v>6.02</v>
      </c>
      <c r="G28" s="30"/>
      <c r="H28" s="31"/>
    </row>
    <row r="29" spans="1:8" s="2" customFormat="1" ht="7.35" customHeight="1">
      <c r="A29" s="30"/>
      <c r="B29" s="45"/>
      <c r="C29" s="46"/>
      <c r="D29" s="46"/>
      <c r="E29" s="46"/>
      <c r="F29" s="46"/>
      <c r="G29" s="46"/>
      <c r="H29" s="31"/>
    </row>
    <row r="30" spans="1:8" s="2" customFormat="1">
      <c r="A30" s="30"/>
      <c r="B30" s="30"/>
      <c r="C30" s="30"/>
      <c r="D30" s="30"/>
      <c r="E30" s="30"/>
      <c r="F30" s="30"/>
      <c r="G30" s="30"/>
      <c r="H30" s="30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stav - Soupis předpokláda...</vt:lpstr>
      <vt:lpstr>Seznam figur</vt:lpstr>
      <vt:lpstr>'Rekapitulace stavby'!Názvy_tisku</vt:lpstr>
      <vt:lpstr>'Seznam figur'!Názvy_tisku</vt:lpstr>
      <vt:lpstr>'stav - Soupis předpokláda...'!Názvy_tisku</vt:lpstr>
      <vt:lpstr>'Rekapitulace stavby'!Oblast_tisku</vt:lpstr>
      <vt:lpstr>'Seznam figur'!Oblast_tisku</vt:lpstr>
      <vt:lpstr>'stav - Soupis předpokláda...'!Oblast_tisku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Havlista-PC\Havlista</dc:creator>
  <cp:lastModifiedBy>Ježková Veronika, BC.</cp:lastModifiedBy>
  <dcterms:created xsi:type="dcterms:W3CDTF">2023-08-24T08:46:03Z</dcterms:created>
  <dcterms:modified xsi:type="dcterms:W3CDTF">2024-02-01T11:16:44Z</dcterms:modified>
</cp:coreProperties>
</file>