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SO 000-N" sheetId="1" r:id="rId1"/>
    <sheet name="SO 000-ZV" sheetId="2" r:id="rId2"/>
    <sheet name="SO 001-ZH" sheetId="3" r:id="rId3"/>
    <sheet name="SO 101_SO 101-N" sheetId="4" r:id="rId4"/>
    <sheet name="SO 101_SO 101-ZH" sheetId="5" r:id="rId5"/>
    <sheet name="SO 101_SO 101-ZV" sheetId="6" r:id="rId6"/>
    <sheet name="SO 181-N" sheetId="7" r:id="rId7"/>
    <sheet name="SO 201-ZH" sheetId="8" r:id="rId8"/>
    <sheet name="SO 202-ZH" sheetId="9" r:id="rId9"/>
    <sheet name="SO 203-ZH" sheetId="10" r:id="rId10"/>
    <sheet name="SO 801-N" sheetId="11" r:id="rId11"/>
  </sheets>
  <definedNames/>
  <calcPr/>
  <webPublishing/>
</workbook>
</file>

<file path=xl/sharedStrings.xml><?xml version="1.0" encoding="utf-8"?>
<sst xmlns="http://schemas.openxmlformats.org/spreadsheetml/2006/main" count="3589" uniqueCount="811">
  <si>
    <t>ASPE10</t>
  </si>
  <si>
    <t>S</t>
  </si>
  <si>
    <t>Firma: ÚDRŽBA SILNIC Královéhradeckého kraje a.s.</t>
  </si>
  <si>
    <t>Soupis prací objektu</t>
  </si>
  <si>
    <t xml:space="preserve">Stavba: </t>
  </si>
  <si>
    <t>36557</t>
  </si>
  <si>
    <t>Most ev. č. 304-002 Libňatov_KHK_17012024_neoceněný</t>
  </si>
  <si>
    <t>O</t>
  </si>
  <si>
    <t>Rozpočet:</t>
  </si>
  <si>
    <t>0,00</t>
  </si>
  <si>
    <t>15,00</t>
  </si>
  <si>
    <t>21,00</t>
  </si>
  <si>
    <t>3</t>
  </si>
  <si>
    <t>2</t>
  </si>
  <si>
    <t>SO 000-N</t>
  </si>
  <si>
    <t>Vedlejší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</si>
  <si>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</si>
  <si>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</si>
  <si>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</si>
  <si>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</si>
  <si>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</si>
  <si>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</si>
  <si>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</si>
  <si>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</si>
  <si>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</si>
  <si>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</si>
  <si>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</si>
  <si>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</si>
  <si>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</si>
  <si>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</si>
  <si>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</si>
  <si>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</si>
  <si>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</si>
  <si>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</si>
  <si>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</si>
  <si>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</si>
  <si>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001</t>
  </si>
  <si>
    <t>R</t>
  </si>
  <si>
    <t>Lampa VO, demontáž a montáž</t>
  </si>
  <si>
    <t>KS</t>
  </si>
  <si>
    <t>PP</t>
  </si>
  <si>
    <t>Demontáž lampy ze stožáru ČEZ. Opětovné zavěšení na nový stožár ČEZ. Včetně nové lampy, potřebného materiálu a nutných prací.  
Výbojkové svítidlo o stejném příkonu jako stávající na výložník. připojení včetně nových kabelů.</t>
  </si>
  <si>
    <t>VV</t>
  </si>
  <si>
    <t>1=1,000 [A]</t>
  </si>
  <si>
    <t>TS</t>
  </si>
  <si>
    <t/>
  </si>
  <si>
    <t>002</t>
  </si>
  <si>
    <t>Úprava vodovodu</t>
  </si>
  <si>
    <t>bm</t>
  </si>
  <si>
    <t>Čerpáno pouze na pokyn TDI.  
V případě porušení stávajícího neověřeného vodovodu vedeného v blízkosti mostu, jeho nutná oprava.   
Délka rozsahu výměny vodovodu se předpokládá v rozsahu 10m.   
Potrubí z trub litinových tlakových hrdlových.  
Položka zahrnuje veškeré podkladní vrstvy včetně obsypu a zkoušky vodotěsnosti.</t>
  </si>
  <si>
    <t>10=10,000 [A]</t>
  </si>
  <si>
    <t>SO 000-ZV</t>
  </si>
  <si>
    <t>02730</t>
  </si>
  <si>
    <t>POMOC PRÁCE ZŘÍZ NEBO ZAJIŠŤ OCHRANU INŽENÝRSKÝCH SÍTÍ</t>
  </si>
  <si>
    <t>KPL</t>
  </si>
  <si>
    <t>Zajištění inženýrských sítí během realizace stavby dle požadavku správců. Nutné vytyčení všech podzemních sítí s protokolárním zápisem příslušných správců.  Přesnou polohu podzemních vedení ověřit ručně kopanými sondami. Zajištění stavby proti škodě na okolních pozemcích a objektech. Pevná cena. Délka stavby 66m.</t>
  </si>
  <si>
    <t>zahrnuje veškeré náklady spojené s objednatelem požadovanými zařízeními</t>
  </si>
  <si>
    <t>02910</t>
  </si>
  <si>
    <t>OSTATNÍ POŽADAVKY - ZEMĚMĚŘIČSKÁ MĚŘENÍ</t>
  </si>
  <si>
    <t>Zaměření skutečného provedení díla ke kolaudaci stavby v délce stavby. Délka stavby 66m.    
3x tištěné paré + 1x CD    
PEVNÁ CENA</t>
  </si>
  <si>
    <t>zahrnuje veškeré náklady spojené s objednatelem požadovanými pracemi,   
- pro stanovení orientační investorské ceny určete jednotkovou cenu jako 1% odhadované ceny stavby</t>
  </si>
  <si>
    <t>02911</t>
  </si>
  <si>
    <t>OSTATNÍ POŽADAVKY - GEODETICKÉ ZAMĚŘENÍ</t>
  </si>
  <si>
    <t>Zaměření vrstev pro určení kubatur sanací  a pro určení kubatur konstrukčních vrstev a celkových plošných a délkových výměr.  
Délka stavby 66m.  Pevná cena.</t>
  </si>
  <si>
    <t>zahrnuje veškeré náklady spojené s objednatelem požadovanými pracemi</t>
  </si>
  <si>
    <t>Veškerá nutná zaměření nutná k realizaci díla (např. zaměření stavby před      
výstavbou, vytyčení stavby a obvodu staveniště apod.) a k uvedení stavby do užívání a řádnému předání dokončeného díla.    
Délka stavby 66m.</t>
  </si>
  <si>
    <t>02940</t>
  </si>
  <si>
    <t>OSTATNÍ POŽADAVKY - VYPRACOVÁNÍ DOKUMENTACE</t>
  </si>
  <si>
    <t>Dokumentace skutečného provedení stavby. Výkresy a související písemnosti zhotovené stavby potřebné pro evidenci pozemní komunikace. Výkresy odchylek a změn stavby oproti PDPS. Ověřené podpisem odpovědného zástupce zhotovitele a správce stavby. Zadavatel poskytne dokumentaci v otevřeném formátu *.dwg     
Délka stavby 66 m.    
4x tištěné paré + 1 x na CD      
PEVNÁ CENA</t>
  </si>
  <si>
    <t>029412</t>
  </si>
  <si>
    <t>OSTATNÍ POŽADAVKY - VYPRACOVÁNÍ MOSTNÍHO LISTU</t>
  </si>
  <si>
    <t>KUS</t>
  </si>
  <si>
    <t>Vypracování mostního listu ( dle ČSN 736220 a ČSN 736221)  včetně zápisu do systému (systém dle požadavku majetkového správce).    
Položka zahrnuje zpracování ML a 6x tisk + CD.</t>
  </si>
  <si>
    <t>7</t>
  </si>
  <si>
    <t>02943</t>
  </si>
  <si>
    <t>OSTATNÍ POŽADAVKY - VYPRACOVÁNÍ RDS</t>
  </si>
  <si>
    <t>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4 paré a předání v elektonické podobě (rozsah a uspořádání odpovídající podobě tištěné) v uzavřeném (PDF) a otevřeném formátu (DWG, XLS, DOC, apod.).  
Zahrnuje havarijní plán, protipovodňový plán a projekt dopravně inženýrských opatření.</t>
  </si>
  <si>
    <t>8</t>
  </si>
  <si>
    <t>02945</t>
  </si>
  <si>
    <t>OSTAT POŽADAVKY - GEOMETRICKÝ PLÁN</t>
  </si>
  <si>
    <t>Zajištění geometrických plánů skutečného provedení objektů a inženýrských sítí  a geometrických plánů věcných břemen v požadovaném formátu s hranicemi pozemků jako podklad pro vklad do katastrální mapy pro evidenci změn na katastrálním úřadu. Tato dokumentace bude potvrzena příslušným katastrálním úřadem a předána v 6 ti vyhotovení v termínu dle potřeb investora.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</si>
  <si>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</si>
  <si>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</si>
  <si>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</si>
  <si>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1 x měsíčně sada barevných fotografií v tištěné i elektroniceké formě.    
3 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</si>
  <si>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</si>
  <si>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02953</t>
  </si>
  <si>
    <t>OSTATNÍ POŽADAVKY - HLAVNÍ MOSTNÍ PROHLÍDKA</t>
  </si>
  <si>
    <t>Vypracování 1. mostní prohlídky ( dle ČSN 736220 a ČSN 736221) včetně zápisu do systému (systém dle požadavku majetkového správce).      
Položka zahrnuje zpracování HMP. 6x tisk + CD.</t>
  </si>
  <si>
    <t>položka zahrnuje :  
- úkony dle ČSN 73 6221  
- provedení hlavní mostní prohlídky oprávněnou fyzickou nebo právnickou osobou  
- vyhotovení záznamu (protokolu), který jednoznačně definuje stav mostu</t>
  </si>
  <si>
    <t>11</t>
  </si>
  <si>
    <t>02991</t>
  </si>
  <si>
    <t>OSTATNÍ POŽADAVKY - INFORMAČNÍ TABULE</t>
  </si>
  <si>
    <t>Náklady na zřízení informačních tabulí s údaji o stavbě s textem dle vzoru    
objednatele. Po ukončení stavby odstranění.    
PEVNÁ CENA</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</si>
  <si>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</si>
  <si>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</si>
  <si>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</si>
  <si>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</si>
  <si>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</si>
  <si>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policie,  záchranné služby.   
Délka stavby 66 m.</t>
  </si>
  <si>
    <t>zahrnuje objednatelem povolené náklady na požadovaná zařízení zhotovitele</t>
  </si>
  <si>
    <t>SO 001-ZH</t>
  </si>
  <si>
    <t>Bourací práce</t>
  </si>
  <si>
    <t>015112</t>
  </si>
  <si>
    <t>POPLATKY ZA LIKVIDACI ODPADŮ NEKONTAMINOVANÝCH - 17 05 04  VYTĚŽENÉ ZEMINY A HORNINY -  II. TŘÍDA TĚŽITELNOSTI</t>
  </si>
  <si>
    <t>T</t>
  </si>
  <si>
    <t>Skládka zeminy a kamení (17 05 04)   
hmotnost 2t/m3</t>
  </si>
  <si>
    <t>Skládka zeminya kamení (17 05 04) 
hmotnost 2t/m3 
Objem z položek: 
113328: 17,84=17,840 [F] 
131838: 253=253,000 [B] 
966138: 28,4=28,400 [C] 
Přepočet na tuny 
2t/m3*objem [t] 
Celkem: 2*(F+B+C)=598,480 [E]</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</si>
  <si>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</si>
  <si>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015130</t>
  </si>
  <si>
    <t>POPLATKY ZA LIKVIDACI ODPADŮ NEKONTAMINOVANÝCH - 17 03 02  VYBOURANÝ ASFALTOVÝ BETON BEZ DEHTU</t>
  </si>
  <si>
    <t>Skládka asfaltu (17 03 02)   
hmotnost 2,4t/m3</t>
  </si>
  <si>
    <t>`113138` 0,56*2,4=1,344 [A]</t>
  </si>
  <si>
    <t>015140</t>
  </si>
  <si>
    <t>POPLATKY ZA LIKVIDACI ODPADŮ NEKONTAMINOVANÝCH - 17 01 01  BETON Z DEMOLIC OBJEKTŮ, ZÁKLADŮ TV</t>
  </si>
  <si>
    <t>Skládka betonu (17 01 01)   
hmotnost 2,3t/m3</t>
  </si>
  <si>
    <t>Skládka betonu (17 01 01) 
hmotnost 2,3t/m3 
Objem z položek: 
966158: 27,9=27,900 [A] 
966168: 14,76=14,760 [B] 
Přepočet na tuny 
2,3t/m3*objem [t] 
Celkem: 2,3*(A+B)=98,118 [C]</t>
  </si>
  <si>
    <t>015760</t>
  </si>
  <si>
    <t>POPLATKY ZA LIKVIDACI ODPADŮ NEBEZPEČNÝCH - 17 06 03*  IZOLAČNÍ MATERIÁLY OBSAHUJÍCÍ NEBEZPEČNÉ LÁTKY</t>
  </si>
  <si>
    <t>Skládka izolací mostovky (17 03 01)   
hmotnost 2,4t/m3</t>
  </si>
  <si>
    <t>Skládka izolací mostovky (17 03 01) 
hmotnost 2,4t/m3 
Plocha z položek*tloušťka: 
97817: 54*0,01=0,540 [A] 
Přepočet na tuny 
2,4t/m3*objem [t] 
Celkem: 2,4*A=1,296 [B]</t>
  </si>
  <si>
    <t>Zemní práce</t>
  </si>
  <si>
    <t>111208</t>
  </si>
  <si>
    <t>ODSTRANĚNÍ KŘOVIN S ODVOZEM DO 20KM</t>
  </si>
  <si>
    <t>M2</t>
  </si>
  <si>
    <t>Provedení dle zadávací dokumentace  
Odvozová vzdálenost v režii zhotovitele</t>
  </si>
  <si>
    <t>Odstranění náletových dřevin. 
v okolí mostu 
plocha [m2] 
15=15,000 [A]</t>
  </si>
  <si>
    <t>odstranění křovin a stromů do průměru 100 mm  
doprava dřevin na předepsanou vzdálenost  
spálení na hromadách nebo štěpkování</t>
  </si>
  <si>
    <t>113138</t>
  </si>
  <si>
    <t>ODSTRANĚNÍ KRYTU ZPEVNĚNÝCH PLOCH S ASFALT POJIVEM, ODVOZ DO 20KM</t>
  </si>
  <si>
    <t>M3</t>
  </si>
  <si>
    <t>Odstranění zbývajících stávajících hutněných asfaltových vrstev po odfrézování -&gt; tl. 0,014 m.  
Včetně odvozu v režii zhotovitele. Zhotovitel zohlední skutečnou vzdálenost.</t>
  </si>
  <si>
    <t>Provedení viz výkresy D.1.3 
40*0,014=0,560 [A] 
Kubatura dle výkresové dokumentace ACAD. 
poplatek viz pol. 0151...</t>
  </si>
  <si>
    <t>Položka zahrnuje veškerou manipulaci s vybouranou sutí a s vybouranými hmotami vč. uložení na skládku. Nezahrnuje poplatek za likvidaci, který se vykazuje v položce 0151** (s výjimkou malého množství bouraného materiálu, kde je možné poplatek zahrnout do  
jednotkové ceny bourání – tento fakt musí být uveden v doplňujícím textu k položce).</t>
  </si>
  <si>
    <t>113328</t>
  </si>
  <si>
    <t>ODSTRAN PODKL ZPEVNĚNÝCH PLOCH Z KAMENIVA NESTMEL, ODVOZ DO 20KM</t>
  </si>
  <si>
    <t>Odstranění stávajících podkladních vrstev t. 0,446 m.  
Včetně odvozu v režii zhotovitele. Zhotovitel zohlední skutečnou vzdálenost.</t>
  </si>
  <si>
    <t>Provedení viz výkresy D.1.3 
40*0,446=17,840 [A] 
Kubatura dle výkresové dokumentace ACAD. 
poplatek viz pol. 0151...</t>
  </si>
  <si>
    <t>11372</t>
  </si>
  <si>
    <t>FRÉZOVÁNÍ ZPEVNĚNÝCH PLOCH ASFALTOVÝCH</t>
  </si>
  <si>
    <t>Frézování stávající komunikace v tl. 0,04 m.   
Materiál bude odvezen v režii zhotovitele. Odvozná vzdálenost a likvidace materiálu v režii zhotovitele -&gt; bez poplatku za skládku.  
Část bude použita pro položku "56960" a "56363" v SO 101.</t>
  </si>
  <si>
    <t>Provedení viz výkresy D.1.3 
40*0,04=1,600 [A] 
Kubatura dle výkresové dokumentace ACAD. 
poplatek viz pol. 0151...</t>
  </si>
  <si>
    <t>12110</t>
  </si>
  <si>
    <t>SEJMUTÍ ORNICE NEBO LESNÍ PŮDY</t>
  </si>
  <si>
    <t>Provedení dle zadávací dokumentace</t>
  </si>
  <si>
    <t>Sejmutí ornice tloušťky 200 mm 
Provedení viz výkresy D.1.3 
plocha*tl[m3] 
20*0,2=4,000 [A]</t>
  </si>
  <si>
    <t>položka zahrnuje sejmutí ornice bez ohledu na tloušťku vrstvy a její vodorovnou dopravu  
nezahrnuje uložení na trvalou skládku</t>
  </si>
  <si>
    <t>131838</t>
  </si>
  <si>
    <t>HLOUBENÍ JAM ZAPAŽ I NEPAŽ TŘ. II, ODVOZ DO 20KM</t>
  </si>
  <si>
    <t>Provedení dle zadávací dokumentace  
Zhotovitel zohlední skutečnou vzdálenost.</t>
  </si>
  <si>
    <t>Hloubení výkopů: 
Provedení viz výkresy D.1.3 
23*11=253,000 [A] 
poplatek viz pol. 0151...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</si>
  <si>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likvidaci, vykazují se v položce č.0151**</t>
  </si>
  <si>
    <t>Ostatní konstrukce a práce</t>
  </si>
  <si>
    <t>9112A3</t>
  </si>
  <si>
    <t>ZÁBRADLÍ MOSTNÍ S VODOR MADLY - DEMONTÁŽ S PŘESUNEM</t>
  </si>
  <si>
    <t>M</t>
  </si>
  <si>
    <t>Odvozová vzdálenost a likvidace v režii zhotovitele.</t>
  </si>
  <si>
    <t>Demontáž stávajícího zábradlí 
Provedení viz výkresy D.1.3 
délka [m] 
2*6,5=13,000 [A]</t>
  </si>
  <si>
    <t>položka zahrnuje:  
- demontáž a odstranění zařízení  
- jeho odvoz na předepsané místo</t>
  </si>
  <si>
    <t>9115C3</t>
  </si>
  <si>
    <t>SVODIDLO OCEL MOSTNÍ JEDNOSTR, ÚROVEŇ ZADRŽ H2 - DEMONTÁŽ S PŘESUNEM</t>
  </si>
  <si>
    <t>Demontáž stávajícího svodidla 
Provedení viz výkresy D.1.3 
délka [m] 
5=5,000 [A]</t>
  </si>
  <si>
    <t>13</t>
  </si>
  <si>
    <t>966138</t>
  </si>
  <si>
    <t>BOURÁNÍ KONSTRUKCÍ Z KAMENE NA MC S ODVOZEM DO 20KM</t>
  </si>
  <si>
    <t>Bourání konstrukce mostu 
Provedení dle výkresů D.1.3 
opěry(bourání opěry O2 a ubourání O1-30%) 
ks*plocha*délka [m3] 
1,3*(1,5*12)=23,400 [A] 
zídka 
plocha*délka [m3] 
2*2,5=5,000 [B] 
Celkem: A+B=28,400 [C] 
poplatek viz pol. 0151=51,000 [J]</t>
  </si>
  <si>
    <t>položka zahrnuje:  
- rozbourání konstrukce bez ohledu na použitou technologii  
- veškeré pomocné konstrukce (lešení a pod.)  
- veškerou manipulaci s vybouranou sutí a hmotami včetně uložení na skládku. Nezahrnuje poplatek za likvidaci, který se vykazuje v položce 0151**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</si>
  <si>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14</t>
  </si>
  <si>
    <t>966158</t>
  </si>
  <si>
    <t>BOURÁNÍ KONSTRUKCÍ Z PROST BETONU S ODVOZEM DO 20KM</t>
  </si>
  <si>
    <t>Provedení dle výkresů D.1.3 
Bourání říms 
ks*délka*plocha [m3] 
2*6,5*0,3=3,900 [A] 
Základy 
ks*délka*plocha [m3] 
2*12*1=24,000 [B] 
Celkem: A+B=27,900 [C] 
poplatek viz pol. 0151=51,000 [I]</t>
  </si>
  <si>
    <t>15</t>
  </si>
  <si>
    <t>966168</t>
  </si>
  <si>
    <t>BOURÁNÍ KONSTRUKCÍ ZE ŽELEZOBETONU S ODVOZEM DO 20KM</t>
  </si>
  <si>
    <t>Provedení dle výkresů D.1.3 
Bourání mostovky 
délka*plocha [m3] 
12*(4,1*0,3)=14,760 [A] 
poplatek viz pol. 0151...</t>
  </si>
  <si>
    <t>16</t>
  </si>
  <si>
    <t>97817</t>
  </si>
  <si>
    <t>ODSTRANĚNÍ MOSTNÍ IZOLACE</t>
  </si>
  <si>
    <t>Provedení viz výkresy D.1.3 
délka*šířka [m2] 
4,5*12=54,000 [A] 
poplatek viz pol. 0151...</t>
  </si>
  <si>
    <t>- položka zahrnuje veškerou manipulaci s vybouranou sutí a hmotami včetně uložení na skládku. Nezahrnuje poplatek za likvidaci, který se vykazuje v položce 0151**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</si>
  <si>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Objekt:</t>
  </si>
  <si>
    <t>SO 101</t>
  </si>
  <si>
    <t>Silnice II/304</t>
  </si>
  <si>
    <t>O1</t>
  </si>
  <si>
    <t>SO 101-N</t>
  </si>
  <si>
    <t>12573</t>
  </si>
  <si>
    <t>VYKOPÁVKY ZE ZEMNÍKŮ A SKLÁDEK TŘ. I</t>
  </si>
  <si>
    <t>Veškerá vodorovná a svislá manipulace s materiálem pro položky:  
"SO 101.ZH 11372" -&gt; "SO 101.N 56363"</t>
  </si>
  <si>
    <t>`SO 101.ZH 11372` -&gt; `56363` 7,1*0,15=1,065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</si>
  <si>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</si>
  <si>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</si>
  <si>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</si>
  <si>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Manipulace s materiálem pro položky, které budou dále použity:  
"SO 101.ZH 11372" -&gt; "56363"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</si>
  <si>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</si>
  <si>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</si>
  <si>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56363</t>
  </si>
  <si>
    <t>VOZOVKOVÉ VRSTVY Z RECYKLOVANÉHO MATERIÁLU TL DO 150MM</t>
  </si>
  <si>
    <t>Vrstva asfaltového recyklatu R-mat tl. 0,15 m v místě nezpevněného sjezdu dle TP 210.  
Materiál bude použit z položek "SO 101.ZH 11372"</t>
  </si>
  <si>
    <t>7,1=7,100 [A] 
Kubatura dle výkresové dokumentace ACAD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</si>
  <si>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</si>
  <si>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SO 101-ZH</t>
  </si>
  <si>
    <t>Skládka zeminy a kamení (17 05 04)   
hmotnost 2t/m3 (1,9)</t>
  </si>
  <si>
    <t>`113328` 357,9*0,446*1,9=303,284 [A] 
`123738` 6,165*2=12,330 [C] 
`132738` 7,95*2=15,900 [D] 
Celkem: A+C+D=331,514 [E]</t>
  </si>
  <si>
    <t>1X</t>
  </si>
  <si>
    <t>Jen se souhlasem investora!   
Zemina a podkladní vrstvy vozovek.</t>
  </si>
  <si>
    <t>`123738.X` 365,76*0,5*2=365,760 [A]</t>
  </si>
  <si>
    <t>`113138` 357,9*0,014*2,4=12,025 [A]</t>
  </si>
  <si>
    <t>`96687` (1*0,2)*2,3(Kus*Kubatura)*Objemová hmotnost=0,460 [F] 
`914923` (3*(0,3*0,20))*2,3(betonové patky)=0,414 [B] 
Celkem: F+B=0,874 [G]</t>
  </si>
  <si>
    <t>357,9*0,014=5,011 [A] 
Kubatura dle výkresové dokumentace ACAD.</t>
  </si>
  <si>
    <t>357,9*0,446=159,623 [A] 
Kubatura dle výkresové dokumentace ACAD.</t>
  </si>
  <si>
    <t>Frézování stávající komunikace v tl. 0,04 m.   
Materiál bude odvezen v režii zhotovitele. Odvozná vzdálenost a likvidace materiálu v režii zhotovitele -&gt; bez poplatku za skládku.  
Část bude použita pro položku "56960" a "SO 101.N 56363.</t>
  </si>
  <si>
    <t>369,5*0,04=14,780 [A] 
Kubatura dle výkresové dokumentace ACAD.</t>
  </si>
  <si>
    <t>123738</t>
  </si>
  <si>
    <t>ODKOP PRO SPOD STAVBU SILNIC A ŽELEZNIC TŘ. I, ODVOZ DO 20KM</t>
  </si>
  <si>
    <t>Odkopávky v místě komunikace pro zrížení obrub, v místě nezpevněné krajnice a nové uliční vpusti.   
Včetně odvozu v režii zhotovitele. Zhotovitel zohlední skutečnou vzdálenost.</t>
  </si>
  <si>
    <t>v místě obruby 7,2*0,3=2,160 [A] 
v místě nezpevněné krajnice 5,7*0,15=0,855 [B] 
v místě nové uliční vpusti 3,15=3,150 [C] 
Celkem: A+B+C=6,165 [D] 
Kubatura dle výkresové dokumentace ACAD.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</si>
  <si>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likvidaci, vykazují se v položce č.0151**</t>
  </si>
  <si>
    <t>X</t>
  </si>
  <si>
    <t>Jen se souhlasem investora!  
Pro případnou úpravu či výměnu podloží v tl. 0,5 m, když nebude dosaženo modulu přetvárnosti zemní pláně Edef,2= min. 45 MPa.  
Včetně odvozu na skládku v režii zhotovitele. Zhotovitel zohlední skutečnou vzdálenost.</t>
  </si>
  <si>
    <t>365,76*0,5=182,880 [A] 
Kubatura dle výkresové dokumentace ACAD.</t>
  </si>
  <si>
    <t>Veškerá vodorovná a svislá manipulace s materiálem pro položky:  
"11372" -&gt; "56960"</t>
  </si>
  <si>
    <t>`11372` -&gt; `56960` 6*0,15=0,900 [A]</t>
  </si>
  <si>
    <t>132738</t>
  </si>
  <si>
    <t>HLOUBENÍ RÝH ŠÍŘ DO 2M PAŽ I NEPAŽ TŘ. I, ODVOZ DO 20KM</t>
  </si>
  <si>
    <t>Odkopávky v místě komunikace pro zřízení podélného trativodu a přípojky uliční vpusti.   
Včetně odvozu v režii zhotovitele. Zhotovitel zohlední skutečnou vzdálenost.</t>
  </si>
  <si>
    <t>v místě podélného trativodu 46*0,15=6,900 [A] 
v místě přípojky UV 1,05=1,050 [B] 
Celkem: A+B=7,950 [C] 
Kubatura dle výkresové dokumentace ACAD.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</si>
  <si>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likvidaci, vykazují se v  
položce č.0151**</t>
  </si>
  <si>
    <t>Manipulace s materiálem pro položky, které budou dále použity:  
"11372" -&gt; "56960"</t>
  </si>
  <si>
    <t>17180</t>
  </si>
  <si>
    <t>A</t>
  </si>
  <si>
    <t>ULOŽENÍ SYPANINY DO NÁSYPŮ Z NAKUPOVANÝCH MATERIÁLŮ</t>
  </si>
  <si>
    <t>Vytvoření svahových stupňů pod konstrukčními vrstvami zemina min. vhodná do násypu dle ČSN 736133 a případné dosypávky ze štěrkodrti ŠD 0/63  
Hutněno po vrstvách max tl. 0,30 m.</t>
  </si>
  <si>
    <t>101,9=101,900 [A] 
Kubatura dle výkresové dokumentace ACAD</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</si>
  <si>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</si>
  <si>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t>
  </si>
  <si>
    <t>Materiál potřebný pro drobné dosypávky v místě komunikace.  
Dosypávky budou provedeny ze štěrkodrti ŠD 0/32</t>
  </si>
  <si>
    <t>2=2,000 [A] 
Kubatura dle výkresové dokumentace ACAD</t>
  </si>
  <si>
    <t>17481</t>
  </si>
  <si>
    <t>ZÁSYP JAM A RÝH Z NAKUPOVANÝCH MATERIÁLŮ</t>
  </si>
  <si>
    <t>Zásyp kolem nově zřízené a vybourané vpusti. Materiál ŠD 0/32.</t>
  </si>
  <si>
    <t>bouraná UV 1*2=2,000 [A] 
nová UV 1*2=2,000 [B] 
Celkem: A+B=4,000 [C] 
Počet dle výkresové dokumentace ACAD.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</si>
  <si>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</si>
  <si>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Krycí zásyp přípojky vpusti (DN 150). Kamenivo frakce 0/4,</t>
  </si>
  <si>
    <t>7*0,270=1,890 [A] 
Délka přípojky*Plocha v příčném řezu.</t>
  </si>
  <si>
    <t>17</t>
  </si>
  <si>
    <t>17581</t>
  </si>
  <si>
    <t>OBSYP POTRUBÍ A OBJEKTŮ Z NAKUPOVANÝCH MATERIÁLŮ</t>
  </si>
  <si>
    <t>Boční obsyp přípojky vpusti (DN 150). Kamenivo frakce 0/4,</t>
  </si>
  <si>
    <t>7*0,2=1,400 [A] 
Délka přípojek*Plocha v příčném řezu.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</si>
  <si>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</si>
  <si>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t>
  </si>
  <si>
    <t>18110</t>
  </si>
  <si>
    <t>ÚPRAVA PLÁNĚ SE ZHUTNĚNÍM V HORNINĚ TŘ. I</t>
  </si>
  <si>
    <t>Úprava pláně pod vrstvou štěrkodrti.  
(v případě sanace podloží -&gt; úprava pláně pod sanační vrstvou)</t>
  </si>
  <si>
    <t>365,76=365,760 [A] 
Kubatura dle výkresové dokumentace ACAD</t>
  </si>
  <si>
    <t>položka zahrnuje úpravu pláně včetně vyrovnání výškových rozdílů. Míru zhutnění určuje  
projekt.</t>
  </si>
  <si>
    <t>Základy</t>
  </si>
  <si>
    <t>19</t>
  </si>
  <si>
    <t>21197</t>
  </si>
  <si>
    <t>OPLÁŠTĚNÍ ODVODŇOVACÍCH ŽEBER Z GEOTEXTILIE</t>
  </si>
  <si>
    <t>Opláštění trativodů netkanou filtračně separační geotextilií dle TP 97.  
min. 300 g/m2, pevnost v tahu &gt; 20 kN/m, CBR &gt; 3 kN, odolnost proti dynamickému protržení &lt; 15 mm,  
charakteristická velikost otvorů O90 50 &lt; O90 &lt; 150 µm</t>
  </si>
  <si>
    <t>69=69,000 [A] 
Délka dle výkresové dokumentace ACAD.</t>
  </si>
  <si>
    <t>položka zahrnuje dodávku předepsané geotextilie, mimostaveništní a vnitrostaveništní dopravu a její uložení včetně potřebných přesahů (nezapočítávají se do výměry)</t>
  </si>
  <si>
    <t>20</t>
  </si>
  <si>
    <t>212635</t>
  </si>
  <si>
    <t>TRATIVODY KOMPL Z TRUB Z PLAST HM DN DO 150MM, RÝHA TŘ I</t>
  </si>
  <si>
    <t>Zahrnuje kompletní práce a materiály pro zřízení trativodů.  
Zásyp z drceného kameniva fr. 8/16.  
Drenáž z trubek PVC DN 100 pevnostní třídy SN 5. Částečně perforovaný (220°), děrovaný s výrazně odlišeným dnem.  
Štěrkopískové lože tl. 50 mm.</t>
  </si>
  <si>
    <t>46=46,000 [A] 
Délka dle výkresové dokumentace ACAD.</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</si>
  <si>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</si>
  <si>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t>
  </si>
  <si>
    <t>21361</t>
  </si>
  <si>
    <t>DRENÁŽNÍ VRSTVY Z GEOTEXTILIE</t>
  </si>
  <si>
    <t>Jen se souhlasem investora!  
Pro případnou úpravu a výměnu podloží.  
V případě když nebude dosaženo modulu přetvránosti zemní pláně Edef,2 min 45 MPa.  
Filtračně separační netkaná geotextilie dle TP 97.  
min. 300 g/m2, pevnost v tahu &gt; 20 kN/m, CBR &gt; 3 kN, odolnost proti dynamickému protržení &lt; 15 mm,  
charakteristická velikost otvorů O90 50 &lt; O90 &lt; 150 µm</t>
  </si>
  <si>
    <t>Položka zahrnuje:  
- dodávku předepsané geotextilie (včetně nutných přesahů) pro drenážní vrstvu, včetně mimostaveništní a vnitrostaveništní dopravy  
- provedení drenážní vrstvy předepsaných rozměrů a předepsaného tvaru</t>
  </si>
  <si>
    <t>22</t>
  </si>
  <si>
    <t>21452</t>
  </si>
  <si>
    <t>SANAČNÍ VRSTVY Z KAMENIVA DRCENÉHO</t>
  </si>
  <si>
    <t>Jen se souhlasem investora!  
Pro případnou úpravu a výměnu podloží v tl. 0,50 m. ŠD 0/63  
V případě když nebude dosaženo modulu přetvránosti zemní pláně Edef,2 min 45 MPa.</t>
  </si>
  <si>
    <t>365,76*0,5=182,880 [A] 
Kubatura dle výkresové dokumentace ACAD</t>
  </si>
  <si>
    <t>položka zahrnuje dodávku předepsaného kameniva, mimostaveništní a vnitrostaveništní dopravu a jeho uložení  
není-li v zadávací dokumentaci uvedeno jinak, jedná se o nakupovaný materiál</t>
  </si>
  <si>
    <t>23</t>
  </si>
  <si>
    <t>27231</t>
  </si>
  <si>
    <t>ZÁKLADY Z PROSTÉHO BETONU</t>
  </si>
  <si>
    <t>Obetonování v místě uliční vpusti. Beton C12/15-XF3</t>
  </si>
  <si>
    <t>1,5=1,500 [A] 
Kubatura dle výkresové dokumentace ACAD.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</si>
  <si>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</si>
  <si>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24</t>
  </si>
  <si>
    <t>272314</t>
  </si>
  <si>
    <t>ZÁKLADY Z PROSTÉHO BETONU DO C25/30</t>
  </si>
  <si>
    <t>Betonové lože pod silniční obrubou 150x300x1000 z betonu C25/30n-XF3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</si>
  <si>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</si>
  <si>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25</t>
  </si>
  <si>
    <t>56334</t>
  </si>
  <si>
    <t>VOZOVKOVÉ VRSTVY ZE ŠTĚRKODRTI TL. DO 200MM</t>
  </si>
  <si>
    <t>1. vrstva štěrkodrti ŠD 0/63 tl. min 0,18 m dle ČSN 73 6126-1.</t>
  </si>
  <si>
    <t>350,52=350,520 [A] 
Kubatura dle výkresové dokumentace ACAD.</t>
  </si>
  <si>
    <t>- dodání kameniva předepsané kvality a zrnitosti  
- rozprostření a zhutnění vrstvy v předepsané tloušťce  
- zřízení vrstvy bez rozlišení šířky, pokládání vrstvy po etapách  
- nezahrnuje postřiky, nátěry</t>
  </si>
  <si>
    <t>26</t>
  </si>
  <si>
    <t>2. vrstva štěrkodrti ŠD 0/32 tl. min 0,20 m dle ČSN 73 6126-1.</t>
  </si>
  <si>
    <t>335,28=335,280 [A] 
Kubatura dle výkresové dokumentace ACAD.</t>
  </si>
  <si>
    <t>27</t>
  </si>
  <si>
    <t>56960</t>
  </si>
  <si>
    <t>ZPEVNĚNÍ KRAJNIC Z RECYKLOVANÉHO MATERIÁLU</t>
  </si>
  <si>
    <t>Zpevnění nezpevněných krajnic asfaltovým recyklátem 0/22 tl. 0,15 m.  
Materiál bude použit z položek "11372"</t>
  </si>
  <si>
    <t>6*0,15=0,900 [A] 
Kubatura dle výkresové dokumentace ACAD</t>
  </si>
  <si>
    <t>28</t>
  </si>
  <si>
    <t>572123</t>
  </si>
  <si>
    <t>INFILTRAČNÍ POSTŘIK Z EMULZE DO 1,0KG/M2</t>
  </si>
  <si>
    <t>Infiltrační postřik z kationaktivní asfaltové emulze 0,80 kg/m2 PI-C dle ČSN 73 6129.</t>
  </si>
  <si>
    <t>335,28=335,280 [A] 
Kubatura dle výkresové dokumentace ACAD</t>
  </si>
  <si>
    <t>- dodání všech předepsaných materiálů pro postřiky v předepsaném množství  
- provedení dle předepsaného technologického předpisu  
- zřízení vrstvy bez rozlišení šířky, pokládání vrstvy po etapách  
- úpravu napojení, ukončení</t>
  </si>
  <si>
    <t>29</t>
  </si>
  <si>
    <t>572214</t>
  </si>
  <si>
    <t>SPOJOVACÍ POSTŘIK Z MODIFIK EMULZE DO 0,5KG/M2</t>
  </si>
  <si>
    <t>Spojovací postřik z modifikované kationaktivní asfaltové emulze 0,50 kg/m2 PS-CP dle ČSN 73 6129.   
Pod vrstvou ACO 11+.</t>
  </si>
  <si>
    <t>320,04=320,040 [A] 
Kubatura dle výkresové dokumentace ACAD</t>
  </si>
  <si>
    <t>30</t>
  </si>
  <si>
    <t>574A34</t>
  </si>
  <si>
    <t>ASFALTOVÝ BETON PRO OBRUSNÉ VRSTVY ACO 11+, 11S TL. 40MM</t>
  </si>
  <si>
    <t>Asfaltový koberec pro obrusné vrstvy ACO 11+ 50/70  tl. 0,04 m dle ČSN EN 13108-1.</t>
  </si>
  <si>
    <t>304,82=304,820 [A] 
Kubatura dle výkresové dokumentace ACAD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</si>
  <si>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</si>
  <si>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31</t>
  </si>
  <si>
    <t>574E76</t>
  </si>
  <si>
    <t>ASFALTOVÝ BETON PRO PODKLADNÍ VRSTVY ACP 16+, 16S TL. 80MM</t>
  </si>
  <si>
    <t>Asfaltový koberec pro podkladní vrstvy ACP 16+ 50/70  tl. 0,08 m dle ČSN EN 13108-1.</t>
  </si>
  <si>
    <t>32</t>
  </si>
  <si>
    <t>58222</t>
  </si>
  <si>
    <t>DLÁŽDĚNÉ KRYTY Z DROBNÝCH KOSTEK DO LOŽE Z MC</t>
  </si>
  <si>
    <t>Čtyřřádek šířky 0,40 m z žulové kostky 8/10 včetně betonového lože C20/25 XF3  tl. min 0,10 m.</t>
  </si>
  <si>
    <t>14,4=14,400 [A] 
Plocha dle výkresové dokumentace ACAD.</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</si>
  <si>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</si>
  <si>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</si>
  <si>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33</t>
  </si>
  <si>
    <t>87433</t>
  </si>
  <si>
    <t>POTRUBÍ Z TRUB PLASTOVÝCH ODPADNÍCH DN DO 150MM</t>
  </si>
  <si>
    <t>Přípojka uliční vpusti DN 150 SN 16.</t>
  </si>
  <si>
    <t>7=7,000 [A] 
Délka dle výkresové dokumentace ACAD.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</si>
  <si>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</si>
  <si>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34</t>
  </si>
  <si>
    <t>89712</t>
  </si>
  <si>
    <t>VPUSŤ KANALIZAČNÍ ULIČNÍ KOMPLETNÍ Z BETONOVÝCH DÍLCŮ</t>
  </si>
  <si>
    <t>Kompletní uliční vpusť včetně materiálu a potřebných prací.</t>
  </si>
  <si>
    <t>1=1,000 [A] 
Počet dle výkresové dokumentace ACAD.</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</si>
  <si>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</si>
  <si>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35</t>
  </si>
  <si>
    <t>911CC3</t>
  </si>
  <si>
    <t>SVODIDLO BETON, ÚROVEŇ ZADRŽ H2 VÝŠ 0,8M - DEMONTÁŽ S PŘESUNEM</t>
  </si>
  <si>
    <t>Demontáž stávajícího betonového svodidla.  
Včetně odvozu na místo určené investorem. (CSM Trutnov - Poříčí - vzdálenost do 20 km)</t>
  </si>
  <si>
    <t>28,3=28,300 [A] 
Kubatura dle výkresové dokumentace ACAD.</t>
  </si>
  <si>
    <t>36</t>
  </si>
  <si>
    <t>912283</t>
  </si>
  <si>
    <t>SMĚROVÉ SLOUPKY Z PLAST HMOT - DEMONTÁŽ A ODVOZ</t>
  </si>
  <si>
    <t>Odstranění stávajících směrových sloupků.  
Včetně odvozu a likvidace v režii zhotovitele.</t>
  </si>
  <si>
    <t>8=8,000 [A] 
Počet dle projektové dokumentace ACAD.</t>
  </si>
  <si>
    <t>položka zahrnuje demontáž stávajícího sloupku, jeho odvoz do skladu nebo na skládku</t>
  </si>
  <si>
    <t>37</t>
  </si>
  <si>
    <t>914142</t>
  </si>
  <si>
    <t>DOPRAV ZNAČ ZÁKL VEL OCEL FÓLIE TŘ 3 - MONT S PŘESUNEM</t>
  </si>
  <si>
    <t>Opětovná montáž označníku mostu.</t>
  </si>
  <si>
    <t>2=2,000 [A] 
Počet dle projektové dokumentace ACAD.</t>
  </si>
  <si>
    <t>položka zahrnuje:  
- dopravu demontované značky z dočasné skládky  
- osazení a montáž značky na místě určeném projektem  
- nutnou opravu poškozených částí nezahrnuje dodávku značky</t>
  </si>
  <si>
    <t>38</t>
  </si>
  <si>
    <t>914143</t>
  </si>
  <si>
    <t>DOPRAV ZNAČ ZÁKL VEL OCEL FÓLIE TŘ 3 - DEMONTÁŽ</t>
  </si>
  <si>
    <t>Demontáž stávajícího dopravního značení a dopravního zrcadla.  
Včetně odvozu a likvidace v režii zhotovitele.</t>
  </si>
  <si>
    <t>5=5,000 [A] 
Počet dle projektové dokumentace ACAD.</t>
  </si>
  <si>
    <t>Položka zahrnuje odstranění, demontáž a odklizení materiálu s odvozem na předepsané  
místo</t>
  </si>
  <si>
    <t>39</t>
  </si>
  <si>
    <t>Demontáž stávajících označníků mostu.  
Včetně uskladnění v režii zhotovitele.</t>
  </si>
  <si>
    <t>40</t>
  </si>
  <si>
    <t>914923</t>
  </si>
  <si>
    <t>SLOUPKY A STOJKY DZ Z OCEL TRUBEK DO PATKY DEMONTÁŽ</t>
  </si>
  <si>
    <t>Odstranění stávajících sloupků dopravního značení včetně betovné patky.  
Včetně odvozu a likvidace v režii zhotovitele.</t>
  </si>
  <si>
    <t>3=3,000 [A] 
Počet dle projektové dokumentace ACAD.</t>
  </si>
  <si>
    <t>41</t>
  </si>
  <si>
    <t>915111</t>
  </si>
  <si>
    <t>VODOROVNÉ DOPRAVNÍ ZNAČENÍ BARVOU HLADKÉ - DODÁVKA A POKLÁDKA</t>
  </si>
  <si>
    <t>Předznačení bílou barvou.  
V4 tl. 0,125 m  
V10d tl. 0,125 m  
V2b tl. 0,125 m</t>
  </si>
  <si>
    <t>V4 87,8*0,125=10,975 [A] 
V10d 18,1*0,125=2,263 [B] 
V2b 3,6*0,125=0,450 [C] 
Celkem: A+B+C=13,688 [D] 
Kubatura dle výkresové dokumentace ACAD</t>
  </si>
  <si>
    <t>položka zahrnuje:  
- dodání a pokládku nátěrového materiálu (měří se pouze natíraná plocha)  
- předznačení a reflexní úpravu</t>
  </si>
  <si>
    <t>42</t>
  </si>
  <si>
    <t>915221</t>
  </si>
  <si>
    <t>VODOR DOPRAV ZNAČ PLASTEM STRUKTURÁLNÍ NEHLUČNÉ - DOD A POKLÁDKA</t>
  </si>
  <si>
    <t>V4 tl. 0,125 m  
V10d tl. 0,125 m  
V2b tl. 0,125 m</t>
  </si>
  <si>
    <t>43</t>
  </si>
  <si>
    <t>917224</t>
  </si>
  <si>
    <t>SILNIČNÍ A CHODNÍKOVÉ OBRUBY Z BETONOVÝCH OBRUBNÍKŮ ŠÍŘ 150MM</t>
  </si>
  <si>
    <t>Nové silniční 150x300x1000 a nájezdové obruby 150x150x1000 včetně betonového lože C20/25n-XF3.</t>
  </si>
  <si>
    <t>silniční150x300 20=20,000 [A] 
nájezdová 150x150 13=13,000 [D] 
Celkem: A+D=33,000 [E] 
Délka dle výkresové dokumentace ACAD.</t>
  </si>
  <si>
    <t>Položka zahrnuje:  
dodání a pokládku betonových obrubníků o rozměrech předepsaných zadávací dokumentací  
betonové lože i boční betonovou opěrku.</t>
  </si>
  <si>
    <t>44</t>
  </si>
  <si>
    <t>919111</t>
  </si>
  <si>
    <t>ŘEZÁNÍ ASFALTOVÉHO KRYTU VOZOVEK TL DO 50MM</t>
  </si>
  <si>
    <t>Prořezání středové spáry, pokládka obrusu po polovinách.</t>
  </si>
  <si>
    <t>66=66,000 [A] 
Kubatura dle výkresové dokumentace ACAD</t>
  </si>
  <si>
    <t>položka zahrnuje řezání vozovkové vrstvy v předepsané tloušťce, včetně spotřeby vody</t>
  </si>
  <si>
    <t>45</t>
  </si>
  <si>
    <t>Seříznutí v místě napojení nových asfaltových vrtev na stávající stav.</t>
  </si>
  <si>
    <t>15,1=15,100 [A] 
Kubatura dle výkresové dokumentace ACAD</t>
  </si>
  <si>
    <t>46</t>
  </si>
  <si>
    <t>C</t>
  </si>
  <si>
    <t>Prořezání komůrky v asfaltovém krytu na styku vozovky a betonové obruby výšky min. 25 mm a šířky min. 12 mm.</t>
  </si>
  <si>
    <t>33=33,000 [A] 
Délka dle výkresové dokumentace ACAD.</t>
  </si>
  <si>
    <t>47</t>
  </si>
  <si>
    <t>931313</t>
  </si>
  <si>
    <t>TĚSNĚNÍ DILATAČ SPAR ASF ZÁLIVKOU PRŮŘ DO 300MM2</t>
  </si>
  <si>
    <t>Těsnění středové spáry, pokládka obrusu po polovinách.  
Zalití asfaltovou modifikovanou zálivkou za horky typu N2 dle ČSN EN 14188-1.</t>
  </si>
  <si>
    <t>položka zahrnuje dodávku a osazení předepsaného materiálu, očištění ploch spáry před úpravou, očištění okolí spáry po úpravě  
nezahrnuje těsnící profil</t>
  </si>
  <si>
    <t>48</t>
  </si>
  <si>
    <t>Těsnění spar v místě napojení nových asfaltových vrtev na stávající stav.  
Zalití asfaltovou modifikovanou zálivkou za horky typu N2 dle ČSN EN 14188-1.</t>
  </si>
  <si>
    <t>49</t>
  </si>
  <si>
    <t>Zalití profrézované komůrky podél betonových obrub asfaltovou modifikovanou zálivkou za horky typu N2 dle ČSN EN 14188-1.</t>
  </si>
  <si>
    <t>50</t>
  </si>
  <si>
    <t>96687</t>
  </si>
  <si>
    <t>VYBOURÁNÍ ULIČNÍCH VPUSTÍ KOMPLETNÍCH</t>
  </si>
  <si>
    <t>Odstranění stávající uliční vpustí. Včetně nutných zemních prací.</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</si>
  <si>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likvidaci, který se vykazuje v položce 0151** (s výjimkou malého množství bouraného materiálu, kde je možné poplatek zahrnout do jednotkové ceny bourání – tento fakt musí být uveden v doplňujícím textu k položce)</t>
  </si>
  <si>
    <t>SO 101-ZV</t>
  </si>
  <si>
    <t>Skládka zeminy a kamení (17 05 04)   
hmotnost 2t/m3(1,9)</t>
  </si>
  <si>
    <t>`113328` 6,2*0,04*1,9=0,471 [A]</t>
  </si>
  <si>
    <t>Odstranění konstrukční vrstvy v místě rozebrání žulové kostky u samostatného sjezdu k nemovitosti.  
Včetně odvozu v režii zhotovitele. Zhotovitel zohlední skutečnou vzdálenost.</t>
  </si>
  <si>
    <t>6,2*0,04=0,248 [A] 
Kubatura dle výkresové dokumentace ACAD.</t>
  </si>
  <si>
    <t>Spojovací postřik z modifikované kationaktivní asfaltové emulze 0,50 kg/m2 PS-CP dle ČSN 73 6129.   
Pod vrstvou ACO 11+.  
V místě přesahů napojení na stávající stav.</t>
  </si>
  <si>
    <t>11,38=11,380 [A] 
Kubatura dle výkresové dokumentace ACAD</t>
  </si>
  <si>
    <t>Asfaltový koberec pro obrusné vrstvy ACO 11+ 50/70  tl. 0,04 m dle ČSN EN 13108-1.  
V místě přesahů napojení na stávající stav.</t>
  </si>
  <si>
    <t>587202</t>
  </si>
  <si>
    <t>PŘEDLÁŽDĚNÍ KRYTU Z DROBNÝCH KOSTEK</t>
  </si>
  <si>
    <t>Předláždění stávajícího sjezdu k nemovistosti z žulových kostek, včetně lože z kameniva tl. 40 mm fr. 4/8.  
Včetně uskladnění v režii zhotovitele.</t>
  </si>
  <si>
    <t>6,7=6,700 [A] 
Plocha dle výkresové dokumentace ACAD.</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</si>
  <si>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</si>
  <si>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93818</t>
  </si>
  <si>
    <t>OČIŠTĚNÍ ASFALT VOZOVEK ZAMETENÍM</t>
  </si>
  <si>
    <t>Zametení povrchu vozovky v místě napojení (přesahů) vrtev na stávající stav.</t>
  </si>
  <si>
    <t>položka zahrnuje očištění předepsaným způsobem včetně odklizení vzniklého odpadu</t>
  </si>
  <si>
    <t>SO 181-N</t>
  </si>
  <si>
    <t>Dopravně inženýrské opatření</t>
  </si>
  <si>
    <t>914122</t>
  </si>
  <si>
    <t>DOPRAVNÍ ZNAČKY ZÁKLADNÍ VELIKOSTI OCELOVÉ FÓLIE TŘ 1 - MONTÁŽ S PŘEMÍSTĚNÍM</t>
  </si>
  <si>
    <t>Montáž dočasných značek, údržba po celou dobu trvání funkce, náhrada zničených nebo ztracených kusů, nutná oprava poškozených částí, včetně veškeré manipulace po celou dobu výstavby.  
Dopravní značky: 2xA22; 3xB1; 14xE13; 1xIJ4a; 2xIP5; 6xIP10a; 3xIP10b; 18xIS11b; 19xIS11c</t>
  </si>
  <si>
    <t>2+3+14+1+2+6+3+18+19=68,000 [A] 
Počet dle výkresové dokumentace ACAD.</t>
  </si>
  <si>
    <t>914123</t>
  </si>
  <si>
    <t>DOPRAVNÍ ZNAČKY ZÁKLADNÍ VELIKOSTI OCELOVÉ FÓLIE TŘ 1 - DEMONTÁŽ</t>
  </si>
  <si>
    <t>Demontáž dočasných značek.  
Dopravní značky: 2xA22; 3xB1; 14xE13; 1xIJ4a; 2xIP5; 6xIP10a; 3xIP10b; 18xIS11b; 19xIS11c</t>
  </si>
  <si>
    <t>914129</t>
  </si>
  <si>
    <t>DOPRAV ZNAČKY ZÁKLAD VEL OCEL FÓLIE TŘ 1 - NÁJEMNÉ</t>
  </si>
  <si>
    <t>KOMPLET</t>
  </si>
  <si>
    <t>položka zahrnuje sazbu za pronájem dopravních značek a zařízení, počet jednotek je určen jako součin počtu značek a počtu dní použití</t>
  </si>
  <si>
    <t>914422</t>
  </si>
  <si>
    <t>DOPRAVNÍ ZNAČKY 100X150CM OCELOVÉ FÓLIE TŘ 1 - MONTÁŽ S PŘEMÍSTĚNÍM</t>
  </si>
  <si>
    <t>Montáž dočasných značek, údržba po celou dobu trvání funkce, náhrada zničených nebo ztracených kusů, nutná oprava poškozených částí, včetně veškeré manipulace po celou dobu výstavby.  
Dopravní značky: 11xIP22</t>
  </si>
  <si>
    <t>11=11,000 [A] 
Počet dle výkresové dokumentace ACAD.</t>
  </si>
  <si>
    <t>914423</t>
  </si>
  <si>
    <t>DOPRAVNÍ ZNAČKY 100X150CM OCELOVÉ FÓLIE TŘ 1 - DEMONTÁŽ</t>
  </si>
  <si>
    <t>Demontáž dočasných značek.  
Dopravní značky: 11xIP22</t>
  </si>
  <si>
    <t>914429</t>
  </si>
  <si>
    <t>DOPRAV ZNAČ 100X150CM OCEL FÓLIE TŘ 1 - NÁJEMNÉ</t>
  </si>
  <si>
    <t>914922</t>
  </si>
  <si>
    <t>SLOUPKY A STOJKY DZ Z OCEL TRUBEK DO PATKY MONTÁŽ S PŘESUNEM</t>
  </si>
  <si>
    <t>Montáž a údržba po celou dobu trvání funkce, náhrada zničených nebo ztracených kusů, nutná oprava poškozených částí, včetně veškeré manipulace po celou dobu výstavby.  
Dopravní značky/sloupky: 2xA22; 3xB1; 1xIJ4a; 6xIP10a; 3xIP10b; 2xIS11b; 2xIS11c; 22xIP22; 4xZ2</t>
  </si>
  <si>
    <t>2+3+1+6+3+2+2+22+4=45,000 [A] 
Počet dle výkresové dokumentace ACAD.</t>
  </si>
  <si>
    <t>položka zahrnuje:  
- dopravu demontovaného zařízení z dočasné skládky  
- osazení a montáž zařízení na místě určeném projektem  
- nutnou opravu poškozených částí  
nezahrnuje dodávku sloupku, stojky a upevňovacího zařízení</t>
  </si>
  <si>
    <t>Demontáž sloupků.  
Dopravní značky/sloupky: 2xA22; 3xB1; 1xIJ4a; 6xIP10a; 3xIP10b; 2xIS11b; 2xIS11c; 22xIP22; 4xZ2</t>
  </si>
  <si>
    <t>Položka zahrnuje odstranění, demontáž a odklizení materiálu s odvozem na předepsané místo</t>
  </si>
  <si>
    <t>914929</t>
  </si>
  <si>
    <t>SLOUPKY A STOJKY DZ Z OCEL TRUBEK DO PATKY NÁJEMNÉ</t>
  </si>
  <si>
    <t>položka zahrnuje sazbu za pronájem dopravních značek a zařízení. Počet měrných jednotek se určí jako součin počtu sloupků a počtu dní použití</t>
  </si>
  <si>
    <t>916122</t>
  </si>
  <si>
    <t>DOPRAV SVĚTLO VÝSTRAŽ SOUPRAVA 3KS - MONTÁŽ S PŘESUNEM</t>
  </si>
  <si>
    <t>Montáž a údržba po celou dobu trvání funkce, náhrada zničených nebo ztracených kusů, nutná oprava poškozených částí, včetně veškeré manipulace po celou dobu výstavby.</t>
  </si>
  <si>
    <t>2=2,000 [A] 
Počet dle výkresové dokumentace ACAD.</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</si>
  <si>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</si>
  <si>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</si>
  <si>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</si>
  <si>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Demontáž výstražných světel.</t>
  </si>
  <si>
    <t>Položka zahrnuje odstranění, demontáž a odklizení zařízení s odvozem na předepsané místo</t>
  </si>
  <si>
    <t>916129</t>
  </si>
  <si>
    <t>DOPRAV SVĚTLO VÝSTRAŽ SOUPRAVA 3KS - NÁJEMNÉ</t>
  </si>
  <si>
    <t>položka zahrnuje sazbu za pronájem zařízení. Počet měrných jednotek se určí jako součin počtu zařízení a počtu dní použití.</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</si>
  <si>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</si>
  <si>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</si>
  <si>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</si>
  <si>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</si>
  <si>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</si>
  <si>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Demontáž dopravních zábran.</t>
  </si>
  <si>
    <t>916319</t>
  </si>
  <si>
    <t>DOPRAVNÍ ZÁBRANY Z2 - NÁJEMNÉ</t>
  </si>
  <si>
    <t>916722</t>
  </si>
  <si>
    <t>UPEVŇOVACÍ KONSTR - PODKLADNÍ DESKA OD 28KG - MONTÁŽ S PŘESUNEM</t>
  </si>
  <si>
    <t>Montáž a údržba po celou dobu trvání funkce, náhrada zničených nebo ztracených kusů, nutná oprava poškozených částí, včetně veškeré manipulace po celou dobu výstavby.  
Dopravní značky/upevňovací konstrukce: 4xA22; 1xIJ4a; 6xIP10a; 3xIP10b; 2xIS11b; 2xIS11c; 22xIP22; 8xZ2</t>
  </si>
  <si>
    <t>4+1+6+3+2+2+22+8=48,000 [A] 
Počet dle výkresové dokumentace ACAD.</t>
  </si>
  <si>
    <t>916723</t>
  </si>
  <si>
    <t>UPEVŇOVACÍ KONSTR - PODKLADNÍ DESKA OD 28KG - DEMONTÁŽ</t>
  </si>
  <si>
    <t>Demontáž upevňovacích konstrukcí.  
Dopravní značky/upevňovací konstrukce: 4xA22; 1xIJ4a; 6xIP10a; 3xIP10b; 2xIS11b; 2xIS11c; 22xIP22; 8xZ2</t>
  </si>
  <si>
    <t>916729</t>
  </si>
  <si>
    <t>UPEVŇOVACÍ KONSTR - PODKL DESKA OD 28KG - NÁJEMNÉ</t>
  </si>
  <si>
    <t>SO 201-ZH</t>
  </si>
  <si>
    <t>Most ev. č. 304-002</t>
  </si>
  <si>
    <t>113765</t>
  </si>
  <si>
    <t>FRÉZOVÁNÍ DRÁŽKY PRŮŘEZU DO 600MM2 V ASFALTOVÉ VOZOVCE</t>
  </si>
  <si>
    <t>Frézování drážky podél římsy pro těsnící zálivku 
Provedení viz výkresy D.1.3 
délka [m] 
(5,5+2)+(1,5+7,5+2)=18,500 [A] 
Frézování drážky pro dilatační spáru 
Provedení viz výkresy D.1.3 
délka [m] 
2*7,1=14,200 [B] 
Celkem: A+B=32,700 [C]</t>
  </si>
  <si>
    <t>Položka zahrnuje veškerou manipulaci s vybouranou sutí a s vybouranými hmotami vč. uložení na skládku.</t>
  </si>
  <si>
    <t>11511</t>
  </si>
  <si>
    <t>ČERPÁNÍ VODY DO 500 L/MIN</t>
  </si>
  <si>
    <t>HOD</t>
  </si>
  <si>
    <t>Doba odčerpávání vody ze základové spáry 
včetně zřízení čerpací jímky 
počet [h] 
250=250,000 [A]</t>
  </si>
  <si>
    <t>Položka čerpání vody na povrchu zahrnuje i potrubí, pohotovost záložní čerpací soupravy a zřízení čerpací jímky. Součástí položky je také následná demontáž a likvidace těchto zařízení</t>
  </si>
  <si>
    <t>11525</t>
  </si>
  <si>
    <t>PŘEVEDENÍ VODY POTRUBÍM DN 600 NEBO ŽLABY R.O. DO 2,0M</t>
  </si>
  <si>
    <t>Převedení koryta 
Provedení viz výkresy D.1.3 
délka+přesahy [m] 
1+13+1=15,000 [A]</t>
  </si>
  <si>
    <t>Položka převedení vody na povrchu zahrnuje zřízení, udržování a odstranění příslušného zařízení. Převedení vody se uvádí buď průměrem potrubí (DN) nebo délkou rozvinutého obvodu žlabu (r.o.).</t>
  </si>
  <si>
    <t>Vykopání ornice z mezideponie 
Objem dle SO 001 pol. 12110[m3] 
20*0,2=4,000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</si>
  <si>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</si>
  <si>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Uložení ornice do mezideponie 
Objem dle SO 001 pol. 17120[m3] 
20*0,2=4,000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</si>
  <si>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</si>
  <si>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kolem těsnící fólie dvěmi vrstvami ŠP fr 0/16 tloušťky 150 mm 
Provedení viz výkresy D.1.3 
počet*šířka*délka*tloušťka [m3] 
2*3*(8+10)*0,15=16,200 [A]</t>
  </si>
  <si>
    <t>Zásyp základu za opěroua zásyp před opěrou ze zeminy vhodné/podmínečně vhodné do násypu hutněné po vrstvách max. 300 mm; Id=0,75-0,8 nebo PS=95 % 
Provedení viz výkresy D.1.3 
plocha*délka [m3] 
2*(2,5*8,5)+(2,0*8,5)+(2,5*10)=84,500 [A]</t>
  </si>
  <si>
    <t>Zásyp za a před opěrou ze zeminy vhodné/podmínečně vhodné do násypu hutněné po vrstvách max. 300 mm; Id=0,85 nebo PS=100 % 
Provedení viz výkresy D.1.3 
plocha*délka [m3] 
2,0*(8,5+10)=37,000 [A]</t>
  </si>
  <si>
    <t>Ochranný obsyp s drenážní funkcí okolo rámu ze ŠDa frakce 0/32; hutněno po vrstvách max. 300 mm; Id=0,8 nebo PS=98 % 
Provedení viz výkresy D.1.3 
za opěrou 
plocha*délka [m3] 
0,5*(8,5+10)=9,250 [A]</t>
  </si>
  <si>
    <t>18120</t>
  </si>
  <si>
    <t>ÚPRAVA PLÁNĚ SE ZHUTNĚNÍM V HORNINĚ TŘ. II</t>
  </si>
  <si>
    <t>Zhutnění základové spáry 
Provedení viz výkresy D.1.3 
šířka*délka [m2] 
7,5*11=82,500 [A]</t>
  </si>
  <si>
    <t>položka zahrnuje úpravu pláně včetně vyrovnání výškových rozdílů. Míru zhutnění určuje projekt.</t>
  </si>
  <si>
    <t>18223</t>
  </si>
  <si>
    <t>ROZPROSTŘENÍ ORNICE VE SVAHU V TL DO 0,20M</t>
  </si>
  <si>
    <t>Rozprostření ornice  
Provedení viz výkresy D.1.3 
Objem z pol. 12573/tloušťka [m2] 
4/0,2=20,000 [A]</t>
  </si>
  <si>
    <t>položka zahrnuje:  
nutné přemístění ornice z dočasných skládek vzdálených do 50m  
rozprostření ornice v předepsané tloušťce ve svahu přes 1:5</t>
  </si>
  <si>
    <t>18241</t>
  </si>
  <si>
    <t>ZALOŽENÍ TRÁVNÍKU RUČNÍM VÝSEVEM</t>
  </si>
  <si>
    <t>Založení trávníku 
Provedení viz výkresy D.1.3 
plocha [m2] 
20=20,000 [A]</t>
  </si>
  <si>
    <t>Zahrnuje dodání předepsané travní směsi, její výsev na ornici, zalévání, první pokosení, to vše  
bez ohledu na sklon terénu</t>
  </si>
  <si>
    <t>21331</t>
  </si>
  <si>
    <t>DRENÁŽNÍ VRSTVY Z BETONU MEZEROVITÉHO (DRENÁŽNÍHO)</t>
  </si>
  <si>
    <t>Lože pro drenáž za rubem opěry 
Provedení viz výkresy D.1.3 
počet*výška*šířka*délka [m3] 
2*0,3*0,3*17,0=3,060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</si>
  <si>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</si>
  <si>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</si>
  <si>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</si>
  <si>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Odvodnění izolace mostovky, drenážní vrstva z polymerbetonu š.150mm 
Provedení viz výkresy D.1.3 
počet*výška*šířka*délka [m3] 
2*5*0,15*0,035=0,053 [A]</t>
  </si>
  <si>
    <t>23668</t>
  </si>
  <si>
    <t>TĚSNĚNÍ HRADÍCÍCH STĚN ZE ZEMIN DOČASNÉ VČETNĚ ODSTRANĚNÍ</t>
  </si>
  <si>
    <t>Těsnicí hráz proti proudu toku a obsyp provizorního potrubí pro převedení vody (slouží i pro objekt SO 203) 
Provedení viz výkresy D.1.4 
výška*šířka*délky [m3]: 
1,2*1,4*10=16,800 [A]</t>
  </si>
  <si>
    <t>položka zahrnuje zřízení těsnění ze zemin, jeho údržbu během trvání jeho funkce, odstranění a odvoz dle zadávací dokumentace</t>
  </si>
  <si>
    <t>Dozdění otvoru mezi mostem a stávající nábřežní zdí na výtokové části-jeho základ 
délka*výška*tl[m*m*m] 
1,2*0,9*0,5=0,540 [A]</t>
  </si>
  <si>
    <t>272325</t>
  </si>
  <si>
    <t>ZÁKLADY ZE ŽELEZOBETONU DO C30/37</t>
  </si>
  <si>
    <t>Betonáž základového pasu z betonu C30/37-XA2, XD1, XF2 
Provedení viz výkresy D.1.3 
základ mostu 
plocha*délka*počet [m3] 
1,0*(8,1+10,1)=18,200 [A]</t>
  </si>
  <si>
    <t>272365</t>
  </si>
  <si>
    <t>VÝZTUŽ ZÁKLADŮ Z OCELI 10505, B500B</t>
  </si>
  <si>
    <t>Výztuž základů 
přepočet z pol. 272325 
distanční tělíska betonová 
Provedení viz výkresy D.1.3 
objem betonu*hmotnost výztuže/m3 (0,2t/m3) [t] 
18,2*0,2=3,640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</si>
  <si>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</si>
  <si>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</si>
  <si>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</si>
  <si>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</si>
  <si>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</si>
  <si>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Kotvení říms z kotev ve vývrtu. Hmotnost jedné kotvy 6kg, provedení á1m. Včetně předepsaného vrtu, zálivky a protikorozní úpravy. 
Provedení viz výkresy D.1.3 
ks*hmotnost [kg] 
2*5*6=60,000 [A]</t>
  </si>
  <si>
    <t>Položka zahrnuje dodávku (výrobu) kotevního prvku předepsaného tvaru a jeho osazení do předepsané polohy včetně nezbytných prací (vrty, zálivky apod.)</t>
  </si>
  <si>
    <t>317325</t>
  </si>
  <si>
    <t>ŘÍMSY ZE ŽELEZOBETONU DO C30/37</t>
  </si>
  <si>
    <t>Betonáž říms z betonu C30/37 - XD3, XF4 
Provedení viz výkresy D.1.3 
plocha*délka [m3] 
0,31*(5,5+7,5+1,6)=4,526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</si>
  <si>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</si>
  <si>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</si>
  <si>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</si>
  <si>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říms 
přepočet z pol. 317325 
distanční tělíska betonová 
Provedení viz výkresy D.1.3 
objem betonu*hmotnost výztuže/m3 (0,25t/m3) [t] 
4,6*0,25=1,150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</si>
  <si>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</si>
  <si>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327212</t>
  </si>
  <si>
    <t>ZDI OPĚRNÉ, ZÁRUBNÍ, NÁBŘEŽNÍ Z LOMOVÉHO KAMENE NA MC</t>
  </si>
  <si>
    <t>Dozdění otvoru mezi mostem a stávající nábřežní zdí na výtokové části 
délka*výška*tl[m*m*m] 
1,2*2*0,5=1,200 [A]</t>
  </si>
  <si>
    <t>položka zahrnuje dodávku a osazení lomového kamene, jeho výběr a případnou úpravu, dodávku předepsané malty, spárování.</t>
  </si>
  <si>
    <t>333325</t>
  </si>
  <si>
    <t>MOSTNÍ OPĚRY A KŘÍDLA ZE ŽELEZOVÉHO BETONU DO C30/37</t>
  </si>
  <si>
    <t>Betonáž křídel z betonu C30/37 - XA2, XD1, XF3 
Provedení viz výkresy D.1.3 
výška*šířka*tloušťka [m3] 
(2,5*0,85*0,4)+(2,7*1,64*0,4)+(5,14*0,4)=4,677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</si>
  <si>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</si>
  <si>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</si>
  <si>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</si>
  <si>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Výztuž křídel 
přepočet z pol. 333325 
distanční tělíska betonová 
Provedení viz výkresy D.1.3 
objem betonu*hmotnost výztuže/m3 (0,2t/m3) [t] 
19,8*0,2=3,960 [A]</t>
  </si>
  <si>
    <t>389325</t>
  </si>
  <si>
    <t>MOSTNÍ RÁMOVÉ KONSTRUKCE ZE ŽELEZOBETONU C30/37</t>
  </si>
  <si>
    <t>Betonáž rámové konstrukce z betonu C30/37 - XA2, XD1, XF3 
Provedení viz výkresy D.1.3 
plocha*šířka [m3] 
3,58*7,62=27,280 [A]</t>
  </si>
  <si>
    <t>389365</t>
  </si>
  <si>
    <t>VÝZTUŽ MOSTNÍ RÁMOVÉ KONSTRUKCE Z OCELI 10505, B500B</t>
  </si>
  <si>
    <t>Výztuž rámové konstrukce 
přepočet z pol. 389325 
distanční tělíska betonová 
Provedení viz výkresy D.1.3 
objem betonu*hmotnost výztuže/m3 (0,2t/m3) [t] 
31,3*0,2=6,260 [A]</t>
  </si>
  <si>
    <t>Vodorovné konstrukce</t>
  </si>
  <si>
    <t>451312</t>
  </si>
  <si>
    <t>PODKLADNÍ A VÝPLŇOVÉ VRSTVY Z PROSTÉHO BETONU C12/15</t>
  </si>
  <si>
    <t>Podkladní beton 
tloušťka lože 150 mm 
Provedení viz výkresy D.1.3 
šířka*délka*tloušťka [m3] 
2,3*(8,5+10,5)*0,15=6,555 [A]</t>
  </si>
  <si>
    <t>451314</t>
  </si>
  <si>
    <t>PODKLADNÍ A VÝPLŇOVÉ VRSTVY Z PROSTÉHO BETONU C25/30</t>
  </si>
  <si>
    <t>Betonové lože tloušťky 100 mm pro zpevnění dna a pod dlažbou z betonu C25/30n - XF3 
Provádění viz výkresy D.1.3 
pod zpevněným dnem 
délka*šířka*tloušťka [m3] 
13*3,5*0,1=4,550 [A] 
pod dlažbou z lomového kamene 
plocha*tloušťka [m3] 
(1,1+3,3+1,3)*0,1=0,570 [B] 
Celkem: A+B=5,120 [C]</t>
  </si>
  <si>
    <t>45731</t>
  </si>
  <si>
    <t>VYROVNÁVACÍ A SPÁD PROSTÝ BETON</t>
  </si>
  <si>
    <t>Vyrovnávací (spádový) beton zarubem opěry z betonu C12/15n - XA2 
Provedení viz výkresy D.1.3 
šířka*výška*délka [m3] 
0,3*1*(8,5+10,5)=5,700 [A]</t>
  </si>
  <si>
    <t>45860</t>
  </si>
  <si>
    <t>VÝPLŇ ZA OPĚRAMI A ZDMI Z MEZEROVITÉHO BETONU</t>
  </si>
  <si>
    <t>Přechodové klíny z mezerovitého betonu MCB-8 
Provedení viz výkresy D.1.3 
plocha*délka [m3] 
(1,9*8,5)+(1,8*10,5)=35,050 [A]</t>
  </si>
  <si>
    <t>položka zahrnuje:  
- dodávku mezerovitého betonu předepsané kvality a zásyp se zhutněním včetně mimostaveništní a vnitrostaveništní dopravy</t>
  </si>
  <si>
    <t>465512</t>
  </si>
  <si>
    <t>DLAŽBY Z LOMOVÉHO KAMENE NA MC</t>
  </si>
  <si>
    <t>Odlaždění z lomového kamene tloušťky 200 mm do betonového lože(bet. lože pol. 451314) 
Provedení viz výkresy D.1.3 
plocha*tloušťka [m3] 
((13*3,5)+(1,1+3,3+1,3))*0,2=10,240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</si>
  <si>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</si>
  <si>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</si>
  <si>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</si>
  <si>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Spádové stupně a stabilizační práh z betonu C25/30-XF3 
Provedení viz výkresy D.1.3 
šířka*výška*délka [m3] 
(3,7+1,8)*0,5*0,8=2,200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</si>
  <si>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</si>
  <si>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Provedení viz výkresy D.1.3 
ks*šířka*délka [m2] 
2*4,2*7,5=63,000 [A]</t>
  </si>
  <si>
    <t>Provedení viz výkresy D.1.3 
ks*šířka*délka [m2] 
2*2,5*7,5=37,500 [A]</t>
  </si>
  <si>
    <t>Provedení viz výkresy D.1.3 
šířka*délka [m2] 
6,62*12,85=85,067 [A]</t>
  </si>
  <si>
    <t>575C43</t>
  </si>
  <si>
    <t>LITÝ ASFALT MA IV (OCHRANA MOSTNÍ IZOLACE) 11 TL. 35MM</t>
  </si>
  <si>
    <t>Ochranná vrstva mostní izolace MA 11 IV tl. 0,035m</t>
  </si>
  <si>
    <t>Provedení viz výkresy D.1.3 
šířka*délka [m2] 
6,6*5=33,000 [A]</t>
  </si>
  <si>
    <t>Přidružená stavební výroba</t>
  </si>
  <si>
    <t>711211</t>
  </si>
  <si>
    <t>IZOLACE ZVLÁŠT KONSTR PROTI ZEM VLHK ASFALT NÁTĚRY</t>
  </si>
  <si>
    <t>1xALP + 2x ALN izolace konstrukce na kontaktu se zemní vlhkostí: 
Provedení viz výkresy D.1.3 
ALP - asfaltový lak penetrařní 
počet vrstev*výška*délka [m2] 
1*((SS: (3,7+2)*(8,5+10,5))+(křídla(2*5)+(2*2)))=122,300 [A] 
ALN - asfaltový lak nátěrový (2vrstvy) 
počet vrstev*výška*délka [m2] 
2*((SS: (3,7+2)*(8,5+10,5))+(křídla(2*5)+(2*2)))=244,600 [D] 
Celkem: A+D=366,900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</si>
  <si>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</si>
  <si>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711227</t>
  </si>
  <si>
    <t>IZOLACE ZVLÁŠTNÍCH KONSTRUKCÍ PROTI TLAKOVÉ VODĚ Z PE FÓLIÍ</t>
  </si>
  <si>
    <t>Těsnící fólieza opěrami tloušťky 2 mm 
Provedení viz výkresy D.1.3 
šířka*délka [m2] 
3*(8,5+10,5)=57,000 [A]</t>
  </si>
  <si>
    <t>711432</t>
  </si>
  <si>
    <t>IZOLACE MOSTOVEK POD ŘÍMSOU ASFALTOVÝMI PÁSY</t>
  </si>
  <si>
    <t>Provedení viz výkresy D.1.3 
počet*výška*šířka*délka [m3] 
2*0,6*5=6,000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</si>
  <si>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</si>
  <si>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711442</t>
  </si>
  <si>
    <t>IZOLACE MOSTOVEK CELOPLOŠNÁ ASFALTOVÝMI PÁSY S PEČETÍCÍ VRSTVOU</t>
  </si>
  <si>
    <t>Izolace asfaltovými pásy  
Provedení viz výkresy D.1.3 
délka*šířka [m2] 
8,0*7,62=60,960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</si>
  <si>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</si>
  <si>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711509</t>
  </si>
  <si>
    <t>OCHRANA IZOLACE NA POVRCHU TEXTILIÍ</t>
  </si>
  <si>
    <t>Vrstva geotextílie chránící izolaci 
hmotnost 600kg/m2 
souvisí s položkou 711211 
Provedení viz výkresy D.1.3 
výška*délka [m2] 
1*((SS: (3,7+2)*(8,5+10,5))+(křídla(2*5)+(2*2)))=122,300 [A]</t>
  </si>
  <si>
    <t>položka zahrnuje:  
- dodání  předepsaného ochranného materiálu  
- zřízení ochrany izolace</t>
  </si>
  <si>
    <t>78382</t>
  </si>
  <si>
    <t>NÁTĚRY BETON KONSTR TYP S2 (OS-B)</t>
  </si>
  <si>
    <t>Ochranný nátěr pohledové plochy konstrukce 
Provedení viz D.1.3 
pohledové plochy NK 
šířka*délka [m2] 
6,2*10,5=65,100 [A] 
pohledové plochy křídel 
počet*plocha [m2] 
2*(2)=4,000 [C] 
Celkem: A+C=69,100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</si>
  <si>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</si>
  <si>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</si>
  <si>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</si>
  <si>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Ochranný nátěr pohledové plochy římsy 
Provedení viz D.1.3 
šířka*délka [m2] 
0,3*(5,5+7,5+1,6)=4,380 [A]</t>
  </si>
  <si>
    <t>875332</t>
  </si>
  <si>
    <t>POTRUBÍ DREN Z TRUB PLAST DN DO 150MM DĚROVANÝCH</t>
  </si>
  <si>
    <t>Drenážní trubka za rubem opěry DN 150 
Provedení viz výkrey D.1.3 
délka [m] 
5,8+10,5=16,300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</si>
  <si>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</si>
  <si>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</si>
  <si>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</si>
  <si>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Prostup odvodnění skrz opěrnou zeď - 1prostup=2trubky 
Provedení viz výkresy D.1.3 
počet*délka [m] 
2*(2*2)*0,7=5,600 [A]</t>
  </si>
  <si>
    <t>87633</t>
  </si>
  <si>
    <t>CHRÁNIČKY Z TRUB PLASTOVÝCH DN DO 150MM</t>
  </si>
  <si>
    <t>Rezervní chráničky v římsách 
DN110 
Provedení viz výkresy D.1.3 
počet*délka [m] 
2*7,5=15,000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</si>
  <si>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</si>
  <si>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9111A1</t>
  </si>
  <si>
    <t>ZÁBRADLÍ SILNIČNÍ S VODOR MADLY - DODÁVKA A MONTÁŽ</t>
  </si>
  <si>
    <t>Montážnového silničního zábradlí včetně PKO typ III E 
Provedení viz výkresy D.1.3 
délka zábradlí [m] 
1,5=1,500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</si>
  <si>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</si>
  <si>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51</t>
  </si>
  <si>
    <t>9112B1</t>
  </si>
  <si>
    <t>ZÁBRADLÍ MOSTNÍ SE SVISLOU VÝPLNÍ - DODÁVKA A MONTÁŽ</t>
  </si>
  <si>
    <t>Montážnového mostního zábradlí včetně PKO typ IIIA 
Nátěr RAL 6004 
Provedení viz výkresy D.1.3 
délka zábradlí [m] 
7,5=7,500 [A]</t>
  </si>
  <si>
    <t>položka zahrnuje:  
dodání zábradlí včetně předepsané povrchové úpravy  
kotvení sloupků, t.j. kotevní desky, šrouby z nerez oceli, vrty a zálivku, pokud zadávací  
dokumentace nestanoví jinak  
případné nivelační hmoty pod kotevní desky</t>
  </si>
  <si>
    <t>52</t>
  </si>
  <si>
    <t>9117C1</t>
  </si>
  <si>
    <t>SVOD OCEL ZÁBRADEL ÚROVEŇ ZADRŽ H2 - DODÁVKA A MONTÁŽ</t>
  </si>
  <si>
    <t>Montážnového zábradelního svodidla včetně PKO a náběhu(náběh dle výrobce) 
Nátěr RAL 6004 
Provedení viz výkresy D.1.3 
délka svodidla bez náběhu [m] 
6=6,000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</si>
  <si>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</si>
  <si>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53</t>
  </si>
  <si>
    <t>91355</t>
  </si>
  <si>
    <t>EVIDENČNÍ ČÍSLO MOSTU</t>
  </si>
  <si>
    <t>Montáž nového evidenčního čísla mostu 
počet [ks] 
2=2,000 [A]</t>
  </si>
  <si>
    <t>položka zahrnuje štítek s evidenčním číslem mostu, sloupek dopravní značky včetně osazení a nutných zemních prací a zabetonování</t>
  </si>
  <si>
    <t>54</t>
  </si>
  <si>
    <t>917223</t>
  </si>
  <si>
    <t>SILNIČNÍ A CHODNÍKOVÉ OBRUBY Z BETONOVÝCH OBRUBNÍKŮ ŠÍŘ 100MM</t>
  </si>
  <si>
    <t>Chodníkový obrubník šířky 100 mm 
Provedení dle výkresů D.1.3 
počet*délka [m] 
3,6+3+1+2+18=27,600 [A]</t>
  </si>
  <si>
    <t>55</t>
  </si>
  <si>
    <t>Silniční obrubník šířky 150 mm 
Provedení dle výkresů D.1.3 
počet*délka [m] 
1,5+2+2=5,500 [A]</t>
  </si>
  <si>
    <t>56</t>
  </si>
  <si>
    <t>931315</t>
  </si>
  <si>
    <t>TĚSNĚNÍ DILATAČ SPAR ASF ZÁLIVKOU PRŮŘ DO 600MM2</t>
  </si>
  <si>
    <t>Těsnící zálivka podél říms v obrusné vrstvě u obruby 
Provedení viz výkresy D.1.3 
délka [m] 
5,5+7,5+1,5+1,5+2=18,000 [A] 
Frézování drážky pro dilatační spáru 
Provedení viz výkresy D.1.3 
délka [m] 
2*7,1=14,200 [B] 
Celkem: A+B=32,200 [C]</t>
  </si>
  <si>
    <t>57</t>
  </si>
  <si>
    <t>93650</t>
  </si>
  <si>
    <t>DROBNÉ DOPLŇK KONSTR KOVOVÉ</t>
  </si>
  <si>
    <t>Hliníkový profil 30x20 jako odvodnění izolace mostovky. Hmotnost profilu 0,7kg/m. 
Provedení viz výkresy D.1.3 
ks*délka*hmotnost [m*(kg/m)] 
1*7*0,7=4,900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</si>
  <si>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</si>
  <si>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SO 202-ZH</t>
  </si>
  <si>
    <t>Opěrná zeď</t>
  </si>
  <si>
    <t>Skládka zeminya kamení (17 05 04) 
hmotnost 2t/m3 
Objem z položek: 
131838: 12,18=12,180 [B] 
Přepočet na tuny 
2t/m3*objem [t] 
Celkem: 2*B=24,360 [E]</t>
  </si>
  <si>
    <t>Provedení dle zadávací dokumentace a podrobné situace.</t>
  </si>
  <si>
    <t>Frézování drážky podél římsy pro těsnící zálivku 
Provedení viz výkresy D1.4 
délka [m] 
5,4=5,400 [A]</t>
  </si>
  <si>
    <t>Převedení koryta 
Provedení viz výkresy D.1.4 
délka [m] 
6=6,000 [A]</t>
  </si>
  <si>
    <t>Provedení dle zadávací dokumentace a podrobné situace.  
Zhotovitel zohlední skutečnou vzdálenost.</t>
  </si>
  <si>
    <t>Hloubení výkopu: 
Provedení viz výkresy D.1.4 
pro opěrnou zeď 
plocha*délka [m3] 
(2,9*1,05)*4=12,180 [A] 
poplatek viz pol.014102</t>
  </si>
  <si>
    <t>Zásyp kolem těsnící fólie dvěmi vrstvami ŠP fr 0/16 tloušťky 150 mm 
Provedení viz výkresy D.1.4 
počet*šířka*délka*tloušťka [m3] 
2*1,1*5,63*0,15=1,858 [A]</t>
  </si>
  <si>
    <t>Zásyp základu za opěroua zásyp před opěrou ze zeminy vhodné/podmínečně vhodné do násypu hutněné po vrstvách max. 300 mm; Id=0,75-0,8 nebo PS=95 % 
Provedení viz výkresy D.1.4 
plocha*délka [m3] 
(0,46+1,27)*6,4=11,072 [A]</t>
  </si>
  <si>
    <t>Zásyp za a před opěrou ze zeminy vhodné/podmínečně vhodné do násypu hutněné po vrstvách max. 300 mm; Id=0,85 nebo PS=100 % 
Provedení viz výkresy D.1.4 
plocha*délka [m3] 
0,58*6,4=3,712 [A]</t>
  </si>
  <si>
    <t>Zhutnění základové spáry 
Provedení viz výkresy D.1.4 
šířka*délka [m2] 
3*5,63=16,890 [A]</t>
  </si>
  <si>
    <t>Těsnicí hráz proti a po proudu toku 
Provedení viz výkresy D.1.3 
výška*šířka*tloušťka*ks [m3]: 
1,2*2*0,5*2=2,400 [A]</t>
  </si>
  <si>
    <t>Lože pro drenáž za rubem opěry 
Provedení viz výkresy D.1.4 
výška*šířka*délka [m3] 
0,3*0,3*5,63=0,507 [A]</t>
  </si>
  <si>
    <t>22694</t>
  </si>
  <si>
    <t>ZÁPOROVÉ PAŽENÍ Z KOVU DOČASNÉ</t>
  </si>
  <si>
    <t>Z HEB 160 42kg/m 
Provedení viz výkresy D.1.4 
ks*délka*hmotnost*přeočet na tuny [m*kg/m] 
3*5*42,6*0,001=0,639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</si>
  <si>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</si>
  <si>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</si>
  <si>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</si>
  <si>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dočasná 
Provedení viz výkresy D.1.4 
délka*šířka [m*m] 
4*3=12,000 [A]</t>
  </si>
  <si>
    <t>položka zahrnuje osazení pažin bez ohledu na druh, jejich opotřebení a jejich odstranění</t>
  </si>
  <si>
    <t>264815</t>
  </si>
  <si>
    <t>VRTY PRO PILOTY TŘ III A IV D DO 300MM</t>
  </si>
  <si>
    <t>Vrty pro záporové pažení 
Provedení viz výkresy D.1.4 
ks*délka [m] 
3*5=15,000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</si>
  <si>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</si>
  <si>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Betonážzákladu opěrné zdi z betonu C30/37 - XF3, XD1 
Provedení viz výkresy D.1.4 
plocha*délka zdi [m3] 
1,14*5,45=6,213 [A]</t>
  </si>
  <si>
    <t>Výztužzákladu  opěrné zdi 
Přepočet z položky 272325 
Provedení viz výkresy D.1.4 
objem betonu*hmotnost výztuže/m3 (0,2 t/m3) [t] 
6,22*0,2=1,244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</si>
  <si>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</si>
  <si>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Betonáž římsy z betonu C30/37 - XF4, XD3 
včetně zhotovení snížení pro odvodnění 
Provedení viz výkresy D.1.4 
plocha*délka zdi [m3] 
0,25*5,39=1,348 [A]</t>
  </si>
  <si>
    <t>Výztuž římsy 
Přepočet z položky 317325 
Provedení viz výkresy D.1.4 
objem betonu*hmotnost výztuže/m3 (0,25 t/m3) [t] 
1,35*0,25=0,338 [A]</t>
  </si>
  <si>
    <t>327325</t>
  </si>
  <si>
    <t>ZDI OPĚRNÉ, ZÁRUBNÍ, NÁBŘEŽNÍ ZE ŽELEZOVÉHO BETONU DO C30/37</t>
  </si>
  <si>
    <t>Betonáž opěrné zdi z betonu C30/37 - XF3, XD1 
Provedení viz výkresy D.1.4 
plocha*délka zdi [m3] 
1,33*5,45=7,249 [A]</t>
  </si>
  <si>
    <t>327365</t>
  </si>
  <si>
    <t>VÝZTUŽ ZDÍ OPĚRNÝCH, ZÁRUBNÍCH, NÁBŘEŽNÍCH Z OCELI 10505, B500B</t>
  </si>
  <si>
    <t>Výztuž opěrné zdi 
Přepočet z položky 327325 
Provedení viz výkresy D.1.4 
objem betonu*hmotnost výztuže/m3 (0,2 t/m3) [t] 
7,25*0,2=1,450 [A]</t>
  </si>
  <si>
    <t>Podkladní beton pod opěrnou zdí 
tloušťka lože 150 mm 
Provedení viz výkresy D.1.4 
šířka*délka*tloušťka [m3] 
10,73*0,15=1,610 [A]</t>
  </si>
  <si>
    <t>46251</t>
  </si>
  <si>
    <t>ZÁHOZ Z LOMOVÉHO KAMENE</t>
  </si>
  <si>
    <t>Kamenný pohoz dna min.200kg min tl. 300mm 
Provedení viz výkresy D.1.4 
plocha*délka [m3] 
0,62*5,15=3,193 [A]</t>
  </si>
  <si>
    <t>položka zahrnuje:  
- dodávku a zához lomového kamene předepsané frakce včetně mimostaveništní a vnitrostaveništní dopravy  
není-li v zadávací dokumentaci uvedeno jinak, jedná se o nakupovaný materiál</t>
  </si>
  <si>
    <t>1x ALP+2xALN izolace zdi na kontaktu se zemní vlhkostí: 
Provedení viz výkresy D.1.4 
ALP - asfaltový lak penetrační 
počet vrstev*výška*délka [m2] 
1*(3,03+1,61)*5,6=25,984 [A] 
ALN - asfaltový lak nátěrový (2 vrstvy) 
počet vrstev*výška*délka [m2] 
2*(3,03+1,61)*5,6=51,968 [B] 
Celkem: A+B=77,952 [C]</t>
  </si>
  <si>
    <t>Těsnící fólie za opěrnou zdí tloušťky 2 mm 
Provedení viz výkresy D.1.4 
šířka*délka [m2] 
1,1*5,63=6,193 [A]</t>
  </si>
  <si>
    <t>Vrstva geotextílie chránící izolaci 
hmotnost 600 kg/m2 
souvisí s položkou 711211 
Provedení viz D.1.4 
výška*délka [m2] 
1*(3,03+1,61)*5,6=25,984 [A]</t>
  </si>
  <si>
    <t>Ochranný nátěr pohledové plochy římsy 
Provedení viz výkresy D.1.4 
šířka*délka [m2] 
0,3*5,63=1,689 [A]</t>
  </si>
  <si>
    <t>Drenážnítrubka za rubem zdi DN150 
Provedení viz D.1.4 
délka [m] 
5,63=5,630 [A]</t>
  </si>
  <si>
    <t>Prostup odvodnění skrz opěrnou zeď 
Provedení dle D.1.4 
délka*počet [m] 
2*0,94=1,880 [A]</t>
  </si>
  <si>
    <t>Montáž nového zábradelního svodidla včetně PKO a náběhu 
Nátěr RAL 6004 
Provedení viz výkresy D.1.4 
délka [m] 
5,6=5,600 [A]</t>
  </si>
  <si>
    <t>931325</t>
  </si>
  <si>
    <t>TĚSNĚNÍ DILATAČ SPAR ASF ZÁLIVKOU MODIFIK PRŮŘ DO 600MM2</t>
  </si>
  <si>
    <t>Těsnící zálivka podél římsy v obrusné vrstvě vozovky 
Provedení viz výkresy D1.4 
ks*délka [m] 
1*63,0=63,000 [A]</t>
  </si>
  <si>
    <t>SO 203-ZH</t>
  </si>
  <si>
    <t>Nábřežní zeď</t>
  </si>
  <si>
    <t>Skládka zeminya kamení (17 05 04) 
hmotnost 2t/m3 
Objem z položek: 
131838: 42,5=42,500 [B] 
Přepočet na tuny 
2t/m3*objem [t] 
Celkem: 2*B=85,000 [E]</t>
  </si>
  <si>
    <t>Hloubení výkopu: 
Provedení viz výkresy D.1.5 
pro zeď 
plocha*délka [m3] 
(3,45*1,05)*8=28,980 [A] 
(1,3*1,6)*6,5=13,520 [B] 
Celkem: A+B=42,500 [C] 
poplatek viz pol.014102</t>
  </si>
  <si>
    <t>Zásyp kolem těsnící fólie dvěmi vrstvami ŠP fr 0/16 tloušťky 150 mm 
Provedení viz výkresy D.1.5 
počet*šířka*délka*tloušťka [m3] 
2*1,05*6,35*0,15=2,000 [A]</t>
  </si>
  <si>
    <t>Zásyp základu za opěroua zásyp před opěrou ze zeminy vhodné/podmínečně vhodné do násypu hutněné po vrstvách max. 300 mm; Id=0,75-0,8 nebo PS=95 % 
Provedení viz výkresy D.1.5 
plocha*délka [m3] 
(0,8*1,6*6,5)+(1,28*8)=18,560 [A]</t>
  </si>
  <si>
    <t>Zásyp za a před opěrou ze zeminy vhodné/podmínečně vhodné do násypu hutněné po vrstvách max. 300 mm; Id=0,85 nebo PS=100 % 
Provedení viz výkresy D.1.5 
plocha*délka [m3] 
2,14*6,35=13,589 [A]</t>
  </si>
  <si>
    <t>Zhutnění základové spáry 
Provedení viz výkresy D.1.5 
šířka*délka [m2] 
2,3*7,55=17,365 [A]</t>
  </si>
  <si>
    <t>Lože pro drenáž za rubem opěry 
Provedení viz výkresy D.1.5 
výška*šířka*délka [m3] 
0,3*0,3*6,35=0,572 [A]</t>
  </si>
  <si>
    <t>Z HEB 160 42kg/m 
Provedení viz výkresy D.1.5 
ks*délka*hmotnost*přeočet na tuny [m*kg/m] 
3*7*42,6*0,001=0,895 [A]</t>
  </si>
  <si>
    <t>Výdřeva dočasná 
Provedení viz výkresy D.1.5 
délka*šířka [m*m] 
8*4,5=36,000 [A]</t>
  </si>
  <si>
    <t>Vrty pro záporové pažení 
Provedení viz výkresy D.1.5 
ks*délka [m] 
3*7=21,000 [A]</t>
  </si>
  <si>
    <t>Betonážzákladu opěrné zdi z betonu C30/37 - XF3, XD1 
Provedení viz výkresy D.1.5 
plocha*délka zdi [m3] 
0,55*6,35=3,493 [A]</t>
  </si>
  <si>
    <t>Výztužzákladu  opěrné zdi 
Přepočet z položky 272325 
Provedení viz výkresy D.1.5 
objem betonu*hmotnost výztuže/m3 (0,2 t/m3) [t] 
3,493*0,2=0,699 [A]</t>
  </si>
  <si>
    <t>Betonáž římsy z betonu C30/37 - XF4, XD3 
včetně zhotovení snížení pro odvodnění 
Provedení viz výkresy D.1.5 
plocha*délka zdi [m3] 
0,24*6,35=1,524 [A]</t>
  </si>
  <si>
    <t>Výztuž římsy 
Přepočet z položky 317325 
Provedení viz výkresy D.1.5 
objem betonu*hmotnost výztuže/m3 (0,25 t/m3) [t] 
1,53*0,25=0,383 [A]</t>
  </si>
  <si>
    <t>327213</t>
  </si>
  <si>
    <t>OBKLAD ZDÍ OPĚR, ZÁRUB, NÁBŘEŽ Z LOM KAMENE</t>
  </si>
  <si>
    <t>Obklad zdi 
Provedení viz výkresy D.1.5 
výška*délka*tl [m*m*m] 
2,45*6,35*0,25=3,889 [A]</t>
  </si>
  <si>
    <t>položka zahrnuje dodávku a osazení lomového kamene, jeho výběr a případnou úpravu, jeho případné kotvení se všemi souvisejícími materiály a pracemi, dodávku předepsané malty, spárování.</t>
  </si>
  <si>
    <t>327215</t>
  </si>
  <si>
    <t>PŘEZDĚNÍ ZDÍ Z KAMENNÉHO ZDIVA</t>
  </si>
  <si>
    <t>Přeskládání stávající zdi 
Provedení viz výkresy D.1.5 
výška*délka*tl[m*m*m] 
3*1,5*0,5=2,250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</si>
  <si>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</si>
  <si>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Betonáž opěrné zdi z betonu C30/37 - XF3, XD1 
Provedení viz výkresy D.1.5 
plocha*délka zdi [m3] 
0,3*2,4*6,35=4,572 [A]</t>
  </si>
  <si>
    <t>Výztuž opěrné zdi 
Přepočet z položky 327325 
Provedení viz výkresy D.1.5 
objem betonu*hmotnost výztuže/m3 (0,2 t/m3) [t] 
4,572*0,2=0,914 [A]</t>
  </si>
  <si>
    <t>Podkladní beton pod opěrnou zdí 
tloušťka lože 150 mm 
Provedení viz výkresy D.1.5 
šířka*délka*tloušťka [m3] 
9,16*0,15=1,374 [A]</t>
  </si>
  <si>
    <t>Kamenný pohoz dna min.200kg min tl. 300mm 
Provedení viz výkresy D.1.5 
plocha*délka [m3] 
(1,6*0,5)*6,5=5,200 [A]</t>
  </si>
  <si>
    <t>58301</t>
  </si>
  <si>
    <t>KRYT ZE SINIČNÍCH DÍLCŮ (PANELŮ) TL 150MM, DODÁVKA, MONTÁŽ, DEMONTÁŽ</t>
  </si>
  <si>
    <t>Provizorní zakrytí vodoteče pro provádění objektu SO 203 (převedení vody a obsyr roury součástí SO 202) 
vrstvy*délka*šířka [m*m] 
2*7*1,5=21,000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</si>
  <si>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</si>
  <si>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1x ALP+2xALN izolace zdi na kontaktu se zemní vlhkostí: 
Provedení viz výkresy D.1.5 
ALP - asfaltový lak penetrační 
počet vrstev*výška*délka [m2] 
1*(3,53+3,4)*6,35=44,006 [A] 
ALN - asfaltový lak nátěrový (2 vrstvy) 
počet vrstev*výška*délka [m2] 
2*(3,53+3,4)*6,35=88,011 [B] 
Celkem: A+B=132,017 [C]</t>
  </si>
  <si>
    <t>Těsnící fólie za opěrnou zdí tloušťky 2 mm 
Provedení viz výkresy D.1.5 
šířka*délka [m2] 
1,1*6,35=6,985 [A]</t>
  </si>
  <si>
    <t>Vrstva geotextílie chránící izolaci 
hmotnost 600 kg/m2 
souvisí s položkou 711211 
Provedení viz D.1.5 
výška*délka [m2] 
1*(3,53+3,4)*6,35=44,006 [A]</t>
  </si>
  <si>
    <t>Ochranný nátěr pohledové plochy římsy 
Provedení viz výkresy D.1.5 
šířka*délka [m2] 
0,3*6,35=1,905 [A]</t>
  </si>
  <si>
    <t>Drenážnítrubka za rubem zdi DN150 
Provedení viz D.1.5 
délka [m] 
6,35=6,350 [A]</t>
  </si>
  <si>
    <t>Prostup odvodnění skrz opěrnou zeď 
Provedení dle D.1.5 
délka*počet [m] 
2*0,94=1,880 [A]</t>
  </si>
  <si>
    <t>SO 801-N</t>
  </si>
  <si>
    <t>Sadové úpravy</t>
  </si>
  <si>
    <t>11201</t>
  </si>
  <si>
    <t>KÁCENÍ STROMŮ D KMENE DO 0,5M S ODSTRANĚNÍM PAŘEZŮ</t>
  </si>
  <si>
    <t>Kácení stromů 
ks 
4=4,000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</si>
  <si>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</si>
  <si>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Sejmutí ornice tloušťky 200 mm 
Provedení viz výkresy C.3 
počet*plocha*hloubka [m3] 
170*0,2=34,000 [A]</t>
  </si>
  <si>
    <t>Vykopáníornice z mezideponie 
Objem dle položky 12110 [m3] 
170*0,2=34,000 [A]</t>
  </si>
  <si>
    <t>Uloženíornice na mezideponii 
Objem dle položky 12110 [m3] 
170*0,2=34,000 [A]</t>
  </si>
  <si>
    <t>18220</t>
  </si>
  <si>
    <t>ROZPROSTŘENÍ ORNICE VE SVAHU</t>
  </si>
  <si>
    <t>Rozprostření ornice tloušťky 200 mm 
Provedení viz výkresy C.3 
počet*plocha*hloubka [m3] 
170*0,2=34,000 [A]</t>
  </si>
  <si>
    <t>položka zahrnuje:  
nutné přemístění ornice z dočasných skládek vzdálených do 50m rozprostření ornice v předepsané tloušťce ve svahu přes 1:5</t>
  </si>
  <si>
    <t>18311</t>
  </si>
  <si>
    <t>ZALOŽENÍ ZÁHONU PRO VÝSADBU</t>
  </si>
  <si>
    <t>38,9=38,900 [A]</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</si>
  <si>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</si>
  <si>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</si>
  <si>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</si>
  <si>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</si>
  <si>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</si>
  <si>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</si>
  <si>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</si>
  <si>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</si>
  <si>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</si>
  <si>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</si>
  <si>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184A1</t>
  </si>
  <si>
    <t>VYSAZOVÁNÍ KEŘŮ LISTNATÝCH S BALEM VČETNĚ VÝKOPU JAMKY</t>
  </si>
  <si>
    <t>95=95,000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</si>
  <si>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</si>
  <si>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</si>
  <si>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</si>
  <si>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celkem</t>
  </si>
  <si>
    <t>2,723=2,723 [A]</t>
  </si>
  <si>
    <t>položka zahrnuje veškerý materiál, výrobky a polotovary, včetně mimostaveništní a  
vnitrostaveništní dopravy (rovněž přesuny), včetně naložení a složení, případně s uložením</t>
  </si>
  <si>
    <t>289971</t>
  </si>
  <si>
    <t>OPLÁŠTĚNÍ (ZPEVNĚNÍ) Z GEOTEXTILIE</t>
  </si>
  <si>
    <t>Jutová geotextilie 
plocha [m2] 
75=75,000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</si>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</sst>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sharedStrings" Target="sharedStrings.xml" /><Relationship Id="rId1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1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36</v>
      </c>
      <c s="19" t="s">
        <v>37</v>
      </c>
      <c s="24" t="s">
        <v>38</v>
      </c>
      <c s="25" t="s">
        <v>39</v>
      </c>
      <c s="26">
        <v>1</v>
      </c>
      <c s="27">
        <v>0</v>
      </c>
      <c s="27">
        <f>ROUND(ROUND(H9,2)*ROUND(G9,3),2)</f>
      </c>
      <c r="O9">
        <f>(I9*21)/100</f>
      </c>
      <c t="s">
        <v>13</v>
      </c>
    </row>
    <row r="10" spans="1:5" ht="51">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48</v>
      </c>
      <c s="26">
        <v>10</v>
      </c>
      <c s="27">
        <v>0</v>
      </c>
      <c s="27">
        <f>ROUND(ROUND(H13,2)*ROUND(G13,3),2)</f>
      </c>
      <c r="O13">
        <f>(I13*21)/100</f>
      </c>
      <c t="s">
        <v>13</v>
      </c>
    </row>
    <row r="14" spans="1:5" ht="76.5">
      <c r="A14" s="28" t="s">
        <v>40</v>
      </c>
      <c r="E14" s="29" t="s">
        <v>49</v>
      </c>
    </row>
    <row r="15" spans="1:5" ht="12.75">
      <c r="A15" s="30" t="s">
        <v>42</v>
      </c>
      <c r="E15" s="31" t="s">
        <v>50</v>
      </c>
    </row>
    <row r="16" spans="1:5" ht="12.75">
      <c r="A16" t="s">
        <v>44</v>
      </c>
      <c r="E16" s="29" t="s">
        <v>45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0+O8+O13+O34+O59+O84+O93+O98+O115</f>
      </c>
      <c t="s">
        <v>12</v>
      </c>
    </row>
    <row r="3" spans="1:16" ht="15" customHeight="1">
      <c r="A3" t="s">
        <v>1</v>
      </c>
      <c s="8" t="s">
        <v>4</v>
      </c>
      <c s="9" t="s">
        <v>5</v>
      </c>
      <c s="1"/>
      <c s="10" t="s">
        <v>6</v>
      </c>
      <c s="1"/>
      <c s="4"/>
      <c s="3" t="s">
        <v>734</v>
      </c>
      <c s="32">
        <f>0+I8+I13+I34+I59+I84+I93+I98+I115</f>
      </c>
      <c r="O3" t="s">
        <v>9</v>
      </c>
      <c t="s">
        <v>13</v>
      </c>
    </row>
    <row r="4" spans="1:16" ht="15" customHeight="1">
      <c r="A4" t="s">
        <v>7</v>
      </c>
      <c s="12" t="s">
        <v>8</v>
      </c>
      <c s="13" t="s">
        <v>734</v>
      </c>
      <c s="5"/>
      <c s="14" t="s">
        <v>735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25.5">
      <c r="A9" s="19" t="s">
        <v>35</v>
      </c>
      <c s="23" t="s">
        <v>19</v>
      </c>
      <c s="23" t="s">
        <v>103</v>
      </c>
      <c s="19" t="s">
        <v>45</v>
      </c>
      <c s="24" t="s">
        <v>104</v>
      </c>
      <c s="25" t="s">
        <v>105</v>
      </c>
      <c s="26">
        <v>85</v>
      </c>
      <c s="27">
        <v>0</v>
      </c>
      <c s="27">
        <f>ROUND(ROUND(H9,2)*ROUND(G9,3),2)</f>
      </c>
      <c r="O9">
        <f>(I9*21)/100</f>
      </c>
      <c t="s">
        <v>13</v>
      </c>
    </row>
    <row r="10" spans="1:5" ht="25.5">
      <c r="A10" s="28" t="s">
        <v>40</v>
      </c>
      <c r="E10" s="29" t="s">
        <v>106</v>
      </c>
    </row>
    <row r="11" spans="1:5" ht="89.25">
      <c r="A11" s="30" t="s">
        <v>42</v>
      </c>
      <c r="E11" s="31" t="s">
        <v>736</v>
      </c>
    </row>
    <row r="12" spans="1:5" ht="140.25">
      <c r="A12" t="s">
        <v>44</v>
      </c>
      <c r="E12" s="29" t="s">
        <v>108</v>
      </c>
    </row>
    <row r="13" spans="1:18" ht="12.75" customHeight="1">
      <c r="A13" s="5" t="s">
        <v>33</v>
      </c>
      <c s="5"/>
      <c s="35" t="s">
        <v>19</v>
      </c>
      <c s="5"/>
      <c s="21" t="s">
        <v>121</v>
      </c>
      <c s="5"/>
      <c s="5"/>
      <c s="5"/>
      <c s="36">
        <f>0+Q13</f>
      </c>
      <c r="O13">
        <f>0+R13</f>
      </c>
      <c r="Q13">
        <f>0+I14+I18+I22+I26+I30</f>
      </c>
      <c>
        <f>0+O14+O18+O22+O26+O30</f>
      </c>
    </row>
    <row r="14" spans="1:16" ht="12.75">
      <c r="A14" s="19" t="s">
        <v>35</v>
      </c>
      <c s="23" t="s">
        <v>13</v>
      </c>
      <c s="23" t="s">
        <v>147</v>
      </c>
      <c s="19" t="s">
        <v>45</v>
      </c>
      <c s="24" t="s">
        <v>148</v>
      </c>
      <c s="25" t="s">
        <v>130</v>
      </c>
      <c s="26">
        <v>42.5</v>
      </c>
      <c s="27">
        <v>0</v>
      </c>
      <c s="27">
        <f>ROUND(ROUND(H14,2)*ROUND(G14,3),2)</f>
      </c>
      <c r="O14">
        <f>(I14*21)/100</f>
      </c>
      <c t="s">
        <v>13</v>
      </c>
    </row>
    <row r="15" spans="1:5" ht="25.5">
      <c r="A15" s="28" t="s">
        <v>40</v>
      </c>
      <c r="E15" s="29" t="s">
        <v>688</v>
      </c>
    </row>
    <row r="16" spans="1:5" ht="102">
      <c r="A16" s="30" t="s">
        <v>42</v>
      </c>
      <c r="E16" s="31" t="s">
        <v>737</v>
      </c>
    </row>
    <row r="17" spans="1:5" ht="318.75">
      <c r="A17" t="s">
        <v>44</v>
      </c>
      <c r="E17" s="29" t="s">
        <v>151</v>
      </c>
    </row>
    <row r="18" spans="1:16" ht="12.75">
      <c r="A18" s="19" t="s">
        <v>35</v>
      </c>
      <c s="23" t="s">
        <v>12</v>
      </c>
      <c s="23" t="s">
        <v>237</v>
      </c>
      <c s="19" t="s">
        <v>19</v>
      </c>
      <c s="24" t="s">
        <v>238</v>
      </c>
      <c s="25" t="s">
        <v>130</v>
      </c>
      <c s="26">
        <v>2</v>
      </c>
      <c s="27">
        <v>0</v>
      </c>
      <c s="27">
        <f>ROUND(ROUND(H18,2)*ROUND(G18,3),2)</f>
      </c>
      <c r="O18">
        <f>(I18*21)/100</f>
      </c>
      <c t="s">
        <v>13</v>
      </c>
    </row>
    <row r="19" spans="1:5" ht="12.75">
      <c r="A19" s="28" t="s">
        <v>40</v>
      </c>
      <c r="E19" s="29" t="s">
        <v>144</v>
      </c>
    </row>
    <row r="20" spans="1:5" ht="51">
      <c r="A20" s="30" t="s">
        <v>42</v>
      </c>
      <c r="E20" s="31" t="s">
        <v>738</v>
      </c>
    </row>
    <row r="21" spans="1:5" ht="229.5">
      <c r="A21" t="s">
        <v>44</v>
      </c>
      <c r="E21" s="29" t="s">
        <v>241</v>
      </c>
    </row>
    <row r="22" spans="1:16" ht="12.75">
      <c r="A22" s="19" t="s">
        <v>35</v>
      </c>
      <c s="23" t="s">
        <v>23</v>
      </c>
      <c s="23" t="s">
        <v>237</v>
      </c>
      <c s="19" t="s">
        <v>13</v>
      </c>
      <c s="24" t="s">
        <v>238</v>
      </c>
      <c s="25" t="s">
        <v>130</v>
      </c>
      <c s="26">
        <v>18.56</v>
      </c>
      <c s="27">
        <v>0</v>
      </c>
      <c s="27">
        <f>ROUND(ROUND(H22,2)*ROUND(G22,3),2)</f>
      </c>
      <c r="O22">
        <f>(I22*21)/100</f>
      </c>
      <c t="s">
        <v>13</v>
      </c>
    </row>
    <row r="23" spans="1:5" ht="12.75">
      <c r="A23" s="28" t="s">
        <v>40</v>
      </c>
      <c r="E23" s="29" t="s">
        <v>144</v>
      </c>
    </row>
    <row r="24" spans="1:5" ht="63.75">
      <c r="A24" s="30" t="s">
        <v>42</v>
      </c>
      <c r="E24" s="31" t="s">
        <v>739</v>
      </c>
    </row>
    <row r="25" spans="1:5" ht="229.5">
      <c r="A25" t="s">
        <v>44</v>
      </c>
      <c r="E25" s="29" t="s">
        <v>241</v>
      </c>
    </row>
    <row r="26" spans="1:16" ht="12.75">
      <c r="A26" s="19" t="s">
        <v>35</v>
      </c>
      <c s="23" t="s">
        <v>25</v>
      </c>
      <c s="23" t="s">
        <v>237</v>
      </c>
      <c s="19" t="s">
        <v>12</v>
      </c>
      <c s="24" t="s">
        <v>238</v>
      </c>
      <c s="25" t="s">
        <v>130</v>
      </c>
      <c s="26">
        <v>13.589</v>
      </c>
      <c s="27">
        <v>0</v>
      </c>
      <c s="27">
        <f>ROUND(ROUND(H26,2)*ROUND(G26,3),2)</f>
      </c>
      <c r="O26">
        <f>(I26*21)/100</f>
      </c>
      <c t="s">
        <v>13</v>
      </c>
    </row>
    <row r="27" spans="1:5" ht="12.75">
      <c r="A27" s="28" t="s">
        <v>40</v>
      </c>
      <c r="E27" s="29" t="s">
        <v>144</v>
      </c>
    </row>
    <row r="28" spans="1:5" ht="63.75">
      <c r="A28" s="30" t="s">
        <v>42</v>
      </c>
      <c r="E28" s="31" t="s">
        <v>740</v>
      </c>
    </row>
    <row r="29" spans="1:5" ht="229.5">
      <c r="A29" t="s">
        <v>44</v>
      </c>
      <c r="E29" s="29" t="s">
        <v>241</v>
      </c>
    </row>
    <row r="30" spans="1:16" ht="12.75">
      <c r="A30" s="19" t="s">
        <v>35</v>
      </c>
      <c s="23" t="s">
        <v>27</v>
      </c>
      <c s="23" t="s">
        <v>519</v>
      </c>
      <c s="19" t="s">
        <v>45</v>
      </c>
      <c s="24" t="s">
        <v>520</v>
      </c>
      <c s="25" t="s">
        <v>124</v>
      </c>
      <c s="26">
        <v>17.365</v>
      </c>
      <c s="27">
        <v>0</v>
      </c>
      <c s="27">
        <f>ROUND(ROUND(H30,2)*ROUND(G30,3),2)</f>
      </c>
      <c r="O30">
        <f>(I30*21)/100</f>
      </c>
      <c t="s">
        <v>13</v>
      </c>
    </row>
    <row r="31" spans="1:5" ht="12.75">
      <c r="A31" s="28" t="s">
        <v>40</v>
      </c>
      <c r="E31" s="29" t="s">
        <v>685</v>
      </c>
    </row>
    <row r="32" spans="1:5" ht="51">
      <c r="A32" s="30" t="s">
        <v>42</v>
      </c>
      <c r="E32" s="31" t="s">
        <v>741</v>
      </c>
    </row>
    <row r="33" spans="1:5" ht="25.5">
      <c r="A33" t="s">
        <v>44</v>
      </c>
      <c r="E33" s="29" t="s">
        <v>522</v>
      </c>
    </row>
    <row r="34" spans="1:18" ht="12.75" customHeight="1">
      <c r="A34" s="5" t="s">
        <v>33</v>
      </c>
      <c s="5"/>
      <c s="35" t="s">
        <v>13</v>
      </c>
      <c s="5"/>
      <c s="21" t="s">
        <v>256</v>
      </c>
      <c s="5"/>
      <c s="5"/>
      <c s="5"/>
      <c s="36">
        <f>0+Q34</f>
      </c>
      <c r="O34">
        <f>0+R34</f>
      </c>
      <c r="Q34">
        <f>0+I35+I39+I43+I47+I51+I55</f>
      </c>
      <c>
        <f>0+O35+O39+O43+O47+O51+O55</f>
      </c>
    </row>
    <row r="35" spans="1:16" ht="12.75">
      <c r="A35" s="19" t="s">
        <v>35</v>
      </c>
      <c s="23" t="s">
        <v>73</v>
      </c>
      <c s="23" t="s">
        <v>531</v>
      </c>
      <c s="19" t="s">
        <v>45</v>
      </c>
      <c s="24" t="s">
        <v>532</v>
      </c>
      <c s="25" t="s">
        <v>130</v>
      </c>
      <c s="26">
        <v>0.572</v>
      </c>
      <c s="27">
        <v>0</v>
      </c>
      <c s="27">
        <f>ROUND(ROUND(H35,2)*ROUND(G35,3),2)</f>
      </c>
      <c r="O35">
        <f>(I35*21)/100</f>
      </c>
      <c t="s">
        <v>13</v>
      </c>
    </row>
    <row r="36" spans="1:5" ht="12.75">
      <c r="A36" s="28" t="s">
        <v>40</v>
      </c>
      <c r="E36" s="29" t="s">
        <v>685</v>
      </c>
    </row>
    <row r="37" spans="1:5" ht="51">
      <c r="A37" s="30" t="s">
        <v>42</v>
      </c>
      <c r="E37" s="31" t="s">
        <v>742</v>
      </c>
    </row>
    <row r="38" spans="1:5" ht="51">
      <c r="A38" t="s">
        <v>44</v>
      </c>
      <c r="E38" s="29" t="s">
        <v>534</v>
      </c>
    </row>
    <row r="39" spans="1:16" ht="12.75">
      <c r="A39" s="19" t="s">
        <v>35</v>
      </c>
      <c s="23" t="s">
        <v>77</v>
      </c>
      <c s="23" t="s">
        <v>696</v>
      </c>
      <c s="19" t="s">
        <v>45</v>
      </c>
      <c s="24" t="s">
        <v>697</v>
      </c>
      <c s="25" t="s">
        <v>105</v>
      </c>
      <c s="26">
        <v>0.895</v>
      </c>
      <c s="27">
        <v>0</v>
      </c>
      <c s="27">
        <f>ROUND(ROUND(H39,2)*ROUND(G39,3),2)</f>
      </c>
      <c r="O39">
        <f>(I39*21)/100</f>
      </c>
      <c t="s">
        <v>13</v>
      </c>
    </row>
    <row r="40" spans="1:5" ht="12.75">
      <c r="A40" s="28" t="s">
        <v>40</v>
      </c>
      <c r="E40" s="29" t="s">
        <v>685</v>
      </c>
    </row>
    <row r="41" spans="1:5" ht="51">
      <c r="A41" s="30" t="s">
        <v>42</v>
      </c>
      <c r="E41" s="31" t="s">
        <v>743</v>
      </c>
    </row>
    <row r="42" spans="1:5" ht="38.25">
      <c r="A42" t="s">
        <v>44</v>
      </c>
      <c r="E42" s="29" t="s">
        <v>699</v>
      </c>
    </row>
    <row r="43" spans="1:16" ht="12.75">
      <c r="A43" s="19" t="s">
        <v>35</v>
      </c>
      <c s="23" t="s">
        <v>30</v>
      </c>
      <c s="23" t="s">
        <v>700</v>
      </c>
      <c s="19" t="s">
        <v>45</v>
      </c>
      <c s="24" t="s">
        <v>701</v>
      </c>
      <c s="25" t="s">
        <v>124</v>
      </c>
      <c s="26">
        <v>36</v>
      </c>
      <c s="27">
        <v>0</v>
      </c>
      <c s="27">
        <f>ROUND(ROUND(H43,2)*ROUND(G43,3),2)</f>
      </c>
      <c r="O43">
        <f>(I43*21)/100</f>
      </c>
      <c t="s">
        <v>13</v>
      </c>
    </row>
    <row r="44" spans="1:5" ht="12.75">
      <c r="A44" s="28" t="s">
        <v>40</v>
      </c>
      <c r="E44" s="29" t="s">
        <v>685</v>
      </c>
    </row>
    <row r="45" spans="1:5" ht="51">
      <c r="A45" s="30" t="s">
        <v>42</v>
      </c>
      <c r="E45" s="31" t="s">
        <v>744</v>
      </c>
    </row>
    <row r="46" spans="1:5" ht="25.5">
      <c r="A46" t="s">
        <v>44</v>
      </c>
      <c r="E46" s="29" t="s">
        <v>703</v>
      </c>
    </row>
    <row r="47" spans="1:16" ht="12.75">
      <c r="A47" s="19" t="s">
        <v>35</v>
      </c>
      <c s="23" t="s">
        <v>32</v>
      </c>
      <c s="23" t="s">
        <v>704</v>
      </c>
      <c s="19" t="s">
        <v>45</v>
      </c>
      <c s="24" t="s">
        <v>705</v>
      </c>
      <c s="25" t="s">
        <v>155</v>
      </c>
      <c s="26">
        <v>21</v>
      </c>
      <c s="27">
        <v>0</v>
      </c>
      <c s="27">
        <f>ROUND(ROUND(H47,2)*ROUND(G47,3),2)</f>
      </c>
      <c r="O47">
        <f>(I47*21)/100</f>
      </c>
      <c t="s">
        <v>13</v>
      </c>
    </row>
    <row r="48" spans="1:5" ht="12.75">
      <c r="A48" s="28" t="s">
        <v>40</v>
      </c>
      <c r="E48" s="29" t="s">
        <v>685</v>
      </c>
    </row>
    <row r="49" spans="1:5" ht="51">
      <c r="A49" s="30" t="s">
        <v>42</v>
      </c>
      <c r="E49" s="31" t="s">
        <v>745</v>
      </c>
    </row>
    <row r="50" spans="1:5" ht="191.25">
      <c r="A50" t="s">
        <v>44</v>
      </c>
      <c r="E50" s="29" t="s">
        <v>707</v>
      </c>
    </row>
    <row r="51" spans="1:16" ht="12.75">
      <c r="A51" s="19" t="s">
        <v>35</v>
      </c>
      <c s="23" t="s">
        <v>90</v>
      </c>
      <c s="23" t="s">
        <v>543</v>
      </c>
      <c s="19" t="s">
        <v>45</v>
      </c>
      <c s="24" t="s">
        <v>544</v>
      </c>
      <c s="25" t="s">
        <v>130</v>
      </c>
      <c s="26">
        <v>3.493</v>
      </c>
      <c s="27">
        <v>0</v>
      </c>
      <c s="27">
        <f>ROUND(ROUND(H51,2)*ROUND(G51,3),2)</f>
      </c>
      <c r="O51">
        <f>(I51*21)/100</f>
      </c>
      <c t="s">
        <v>13</v>
      </c>
    </row>
    <row r="52" spans="1:5" ht="12.75">
      <c r="A52" s="28" t="s">
        <v>40</v>
      </c>
      <c r="E52" s="29" t="s">
        <v>685</v>
      </c>
    </row>
    <row r="53" spans="1:5" ht="51">
      <c r="A53" s="30" t="s">
        <v>42</v>
      </c>
      <c r="E53" s="31" t="s">
        <v>746</v>
      </c>
    </row>
    <row r="54" spans="1:5" ht="395.25">
      <c r="A54" t="s">
        <v>44</v>
      </c>
      <c r="E54" s="29" t="s">
        <v>285</v>
      </c>
    </row>
    <row r="55" spans="1:16" ht="12.75">
      <c r="A55" s="19" t="s">
        <v>35</v>
      </c>
      <c s="23" t="s">
        <v>96</v>
      </c>
      <c s="23" t="s">
        <v>546</v>
      </c>
      <c s="19" t="s">
        <v>45</v>
      </c>
      <c s="24" t="s">
        <v>547</v>
      </c>
      <c s="25" t="s">
        <v>105</v>
      </c>
      <c s="26">
        <v>0.699</v>
      </c>
      <c s="27">
        <v>0</v>
      </c>
      <c s="27">
        <f>ROUND(ROUND(H55,2)*ROUND(G55,3),2)</f>
      </c>
      <c r="O55">
        <f>(I55*21)/100</f>
      </c>
      <c t="s">
        <v>13</v>
      </c>
    </row>
    <row r="56" spans="1:5" ht="12.75">
      <c r="A56" s="28" t="s">
        <v>40</v>
      </c>
      <c r="E56" s="29" t="s">
        <v>685</v>
      </c>
    </row>
    <row r="57" spans="1:5" ht="63.75">
      <c r="A57" s="30" t="s">
        <v>42</v>
      </c>
      <c r="E57" s="31" t="s">
        <v>747</v>
      </c>
    </row>
    <row r="58" spans="1:5" ht="267.75">
      <c r="A58" t="s">
        <v>44</v>
      </c>
      <c r="E58" s="29" t="s">
        <v>710</v>
      </c>
    </row>
    <row r="59" spans="1:18" ht="12.75" customHeight="1">
      <c r="A59" s="5" t="s">
        <v>33</v>
      </c>
      <c s="5"/>
      <c s="35" t="s">
        <v>12</v>
      </c>
      <c s="5"/>
      <c s="21" t="s">
        <v>550</v>
      </c>
      <c s="5"/>
      <c s="5"/>
      <c s="5"/>
      <c s="36">
        <f>0+Q59</f>
      </c>
      <c r="O59">
        <f>0+R59</f>
      </c>
      <c r="Q59">
        <f>0+I60+I64+I68+I72+I76+I80</f>
      </c>
      <c>
        <f>0+O60+O64+O68+O72+O76+O80</f>
      </c>
    </row>
    <row r="60" spans="1:16" ht="12.75">
      <c r="A60" s="19" t="s">
        <v>35</v>
      </c>
      <c s="23" t="s">
        <v>162</v>
      </c>
      <c s="23" t="s">
        <v>556</v>
      </c>
      <c s="19" t="s">
        <v>45</v>
      </c>
      <c s="24" t="s">
        <v>557</v>
      </c>
      <c s="25" t="s">
        <v>130</v>
      </c>
      <c s="26">
        <v>1.524</v>
      </c>
      <c s="27">
        <v>0</v>
      </c>
      <c s="27">
        <f>ROUND(ROUND(H60,2)*ROUND(G60,3),2)</f>
      </c>
      <c r="O60">
        <f>(I60*21)/100</f>
      </c>
      <c t="s">
        <v>13</v>
      </c>
    </row>
    <row r="61" spans="1:5" ht="12.75">
      <c r="A61" s="28" t="s">
        <v>40</v>
      </c>
      <c r="E61" s="29" t="s">
        <v>685</v>
      </c>
    </row>
    <row r="62" spans="1:5" ht="63.75">
      <c r="A62" s="30" t="s">
        <v>42</v>
      </c>
      <c r="E62" s="31" t="s">
        <v>748</v>
      </c>
    </row>
    <row r="63" spans="1:5" ht="382.5">
      <c r="A63" t="s">
        <v>44</v>
      </c>
      <c r="E63" s="29" t="s">
        <v>559</v>
      </c>
    </row>
    <row r="64" spans="1:16" ht="12.75">
      <c r="A64" s="19" t="s">
        <v>35</v>
      </c>
      <c s="23" t="s">
        <v>167</v>
      </c>
      <c s="23" t="s">
        <v>560</v>
      </c>
      <c s="19" t="s">
        <v>45</v>
      </c>
      <c s="24" t="s">
        <v>561</v>
      </c>
      <c s="25" t="s">
        <v>105</v>
      </c>
      <c s="26">
        <v>0.383</v>
      </c>
      <c s="27">
        <v>0</v>
      </c>
      <c s="27">
        <f>ROUND(ROUND(H64,2)*ROUND(G64,3),2)</f>
      </c>
      <c r="O64">
        <f>(I64*21)/100</f>
      </c>
      <c t="s">
        <v>13</v>
      </c>
    </row>
    <row r="65" spans="1:5" ht="12.75">
      <c r="A65" s="28" t="s">
        <v>40</v>
      </c>
      <c r="E65" s="29" t="s">
        <v>685</v>
      </c>
    </row>
    <row r="66" spans="1:5" ht="63.75">
      <c r="A66" s="30" t="s">
        <v>42</v>
      </c>
      <c r="E66" s="31" t="s">
        <v>749</v>
      </c>
    </row>
    <row r="67" spans="1:5" ht="242.25">
      <c r="A67" t="s">
        <v>44</v>
      </c>
      <c r="E67" s="29" t="s">
        <v>563</v>
      </c>
    </row>
    <row r="68" spans="1:16" ht="12.75">
      <c r="A68" s="19" t="s">
        <v>35</v>
      </c>
      <c s="23" t="s">
        <v>171</v>
      </c>
      <c s="23" t="s">
        <v>750</v>
      </c>
      <c s="19" t="s">
        <v>45</v>
      </c>
      <c s="24" t="s">
        <v>751</v>
      </c>
      <c s="25" t="s">
        <v>130</v>
      </c>
      <c s="26">
        <v>3.889</v>
      </c>
      <c s="27">
        <v>0</v>
      </c>
      <c s="27">
        <f>ROUND(ROUND(H68,2)*ROUND(G68,3),2)</f>
      </c>
      <c r="O68">
        <f>(I68*21)/100</f>
      </c>
      <c t="s">
        <v>13</v>
      </c>
    </row>
    <row r="69" spans="1:5" ht="12.75">
      <c r="A69" s="28" t="s">
        <v>40</v>
      </c>
      <c r="E69" s="29" t="s">
        <v>685</v>
      </c>
    </row>
    <row r="70" spans="1:5" ht="51">
      <c r="A70" s="30" t="s">
        <v>42</v>
      </c>
      <c r="E70" s="31" t="s">
        <v>752</v>
      </c>
    </row>
    <row r="71" spans="1:5" ht="38.25">
      <c r="A71" t="s">
        <v>44</v>
      </c>
      <c r="E71" s="29" t="s">
        <v>753</v>
      </c>
    </row>
    <row r="72" spans="1:16" ht="12.75">
      <c r="A72" s="19" t="s">
        <v>35</v>
      </c>
      <c s="23" t="s">
        <v>175</v>
      </c>
      <c s="23" t="s">
        <v>754</v>
      </c>
      <c s="19" t="s">
        <v>45</v>
      </c>
      <c s="24" t="s">
        <v>755</v>
      </c>
      <c s="25" t="s">
        <v>130</v>
      </c>
      <c s="26">
        <v>2.25</v>
      </c>
      <c s="27">
        <v>0</v>
      </c>
      <c s="27">
        <f>ROUND(ROUND(H72,2)*ROUND(G72,3),2)</f>
      </c>
      <c r="O72">
        <f>(I72*21)/100</f>
      </c>
      <c t="s">
        <v>13</v>
      </c>
    </row>
    <row r="73" spans="1:5" ht="12.75">
      <c r="A73" s="28" t="s">
        <v>40</v>
      </c>
      <c r="E73" s="29" t="s">
        <v>685</v>
      </c>
    </row>
    <row r="74" spans="1:5" ht="51">
      <c r="A74" s="30" t="s">
        <v>42</v>
      </c>
      <c r="E74" s="31" t="s">
        <v>756</v>
      </c>
    </row>
    <row r="75" spans="1:5" ht="51">
      <c r="A75" t="s">
        <v>44</v>
      </c>
      <c r="E75" s="29" t="s">
        <v>757</v>
      </c>
    </row>
    <row r="76" spans="1:16" ht="12.75">
      <c r="A76" s="19" t="s">
        <v>35</v>
      </c>
      <c s="23" t="s">
        <v>244</v>
      </c>
      <c s="23" t="s">
        <v>713</v>
      </c>
      <c s="19" t="s">
        <v>45</v>
      </c>
      <c s="24" t="s">
        <v>714</v>
      </c>
      <c s="25" t="s">
        <v>130</v>
      </c>
      <c s="26">
        <v>4.572</v>
      </c>
      <c s="27">
        <v>0</v>
      </c>
      <c s="27">
        <f>ROUND(ROUND(H76,2)*ROUND(G76,3),2)</f>
      </c>
      <c r="O76">
        <f>(I76*21)/100</f>
      </c>
      <c t="s">
        <v>13</v>
      </c>
    </row>
    <row r="77" spans="1:5" ht="12.75">
      <c r="A77" s="28" t="s">
        <v>40</v>
      </c>
      <c r="E77" s="29" t="s">
        <v>685</v>
      </c>
    </row>
    <row r="78" spans="1:5" ht="51">
      <c r="A78" s="30" t="s">
        <v>42</v>
      </c>
      <c r="E78" s="31" t="s">
        <v>758</v>
      </c>
    </row>
    <row r="79" spans="1:5" ht="369.75">
      <c r="A79" t="s">
        <v>44</v>
      </c>
      <c r="E79" s="29" t="s">
        <v>571</v>
      </c>
    </row>
    <row r="80" spans="1:16" ht="12.75">
      <c r="A80" s="19" t="s">
        <v>35</v>
      </c>
      <c s="23" t="s">
        <v>250</v>
      </c>
      <c s="23" t="s">
        <v>716</v>
      </c>
      <c s="19" t="s">
        <v>45</v>
      </c>
      <c s="24" t="s">
        <v>717</v>
      </c>
      <c s="25" t="s">
        <v>105</v>
      </c>
      <c s="26">
        <v>0.914</v>
      </c>
      <c s="27">
        <v>0</v>
      </c>
      <c s="27">
        <f>ROUND(ROUND(H80,2)*ROUND(G80,3),2)</f>
      </c>
      <c r="O80">
        <f>(I80*21)/100</f>
      </c>
      <c t="s">
        <v>13</v>
      </c>
    </row>
    <row r="81" spans="1:5" ht="12.75">
      <c r="A81" s="28" t="s">
        <v>40</v>
      </c>
      <c r="E81" s="29" t="s">
        <v>685</v>
      </c>
    </row>
    <row r="82" spans="1:5" ht="63.75">
      <c r="A82" s="30" t="s">
        <v>42</v>
      </c>
      <c r="E82" s="31" t="s">
        <v>759</v>
      </c>
    </row>
    <row r="83" spans="1:5" ht="267.75">
      <c r="A83" t="s">
        <v>44</v>
      </c>
      <c r="E83" s="29" t="s">
        <v>549</v>
      </c>
    </row>
    <row r="84" spans="1:18" ht="12.75" customHeight="1">
      <c r="A84" s="5" t="s">
        <v>33</v>
      </c>
      <c s="5"/>
      <c s="35" t="s">
        <v>23</v>
      </c>
      <c s="5"/>
      <c s="21" t="s">
        <v>581</v>
      </c>
      <c s="5"/>
      <c s="5"/>
      <c s="5"/>
      <c s="36">
        <f>0+Q84</f>
      </c>
      <c r="O84">
        <f>0+R84</f>
      </c>
      <c r="Q84">
        <f>0+I85+I89</f>
      </c>
      <c>
        <f>0+O85+O89</f>
      </c>
    </row>
    <row r="85" spans="1:16" ht="12.75">
      <c r="A85" s="19" t="s">
        <v>35</v>
      </c>
      <c s="23" t="s">
        <v>257</v>
      </c>
      <c s="23" t="s">
        <v>582</v>
      </c>
      <c s="19" t="s">
        <v>45</v>
      </c>
      <c s="24" t="s">
        <v>583</v>
      </c>
      <c s="25" t="s">
        <v>130</v>
      </c>
      <c s="26">
        <v>1.374</v>
      </c>
      <c s="27">
        <v>0</v>
      </c>
      <c s="27">
        <f>ROUND(ROUND(H85,2)*ROUND(G85,3),2)</f>
      </c>
      <c r="O85">
        <f>(I85*21)/100</f>
      </c>
      <c t="s">
        <v>13</v>
      </c>
    </row>
    <row r="86" spans="1:5" ht="12.75">
      <c r="A86" s="28" t="s">
        <v>40</v>
      </c>
      <c r="E86" s="29" t="s">
        <v>685</v>
      </c>
    </row>
    <row r="87" spans="1:5" ht="63.75">
      <c r="A87" s="30" t="s">
        <v>42</v>
      </c>
      <c r="E87" s="31" t="s">
        <v>760</v>
      </c>
    </row>
    <row r="88" spans="1:5" ht="369.75">
      <c r="A88" t="s">
        <v>44</v>
      </c>
      <c r="E88" s="29" t="s">
        <v>571</v>
      </c>
    </row>
    <row r="89" spans="1:16" ht="12.75">
      <c r="A89" s="19" t="s">
        <v>35</v>
      </c>
      <c s="23" t="s">
        <v>263</v>
      </c>
      <c s="23" t="s">
        <v>720</v>
      </c>
      <c s="19" t="s">
        <v>45</v>
      </c>
      <c s="24" t="s">
        <v>721</v>
      </c>
      <c s="25" t="s">
        <v>130</v>
      </c>
      <c s="26">
        <v>5.2</v>
      </c>
      <c s="27">
        <v>0</v>
      </c>
      <c s="27">
        <f>ROUND(ROUND(H89,2)*ROUND(G89,3),2)</f>
      </c>
      <c r="O89">
        <f>(I89*21)/100</f>
      </c>
      <c t="s">
        <v>13</v>
      </c>
    </row>
    <row r="90" spans="1:5" ht="12.75">
      <c r="A90" s="28" t="s">
        <v>40</v>
      </c>
      <c r="E90" s="29" t="s">
        <v>685</v>
      </c>
    </row>
    <row r="91" spans="1:5" ht="51">
      <c r="A91" s="30" t="s">
        <v>42</v>
      </c>
      <c r="E91" s="31" t="s">
        <v>761</v>
      </c>
    </row>
    <row r="92" spans="1:5" ht="51">
      <c r="A92" t="s">
        <v>44</v>
      </c>
      <c r="E92" s="29" t="s">
        <v>723</v>
      </c>
    </row>
    <row r="93" spans="1:18" ht="12.75" customHeight="1">
      <c r="A93" s="5" t="s">
        <v>33</v>
      </c>
      <c s="5"/>
      <c s="35" t="s">
        <v>25</v>
      </c>
      <c s="5"/>
      <c s="21" t="s">
        <v>194</v>
      </c>
      <c s="5"/>
      <c s="5"/>
      <c s="5"/>
      <c s="36">
        <f>0+Q93</f>
      </c>
      <c r="O93">
        <f>0+R93</f>
      </c>
      <c r="Q93">
        <f>0+I94</f>
      </c>
      <c>
        <f>0+O94</f>
      </c>
    </row>
    <row r="94" spans="1:16" ht="25.5">
      <c r="A94" s="19" t="s">
        <v>35</v>
      </c>
      <c s="23" t="s">
        <v>269</v>
      </c>
      <c s="23" t="s">
        <v>762</v>
      </c>
      <c s="19" t="s">
        <v>37</v>
      </c>
      <c s="24" t="s">
        <v>763</v>
      </c>
      <c s="25" t="s">
        <v>124</v>
      </c>
      <c s="26">
        <v>21</v>
      </c>
      <c s="27">
        <v>0</v>
      </c>
      <c s="27">
        <f>ROUND(ROUND(H94,2)*ROUND(G94,3),2)</f>
      </c>
      <c r="O94">
        <f>(I94*21)/100</f>
      </c>
      <c t="s">
        <v>13</v>
      </c>
    </row>
    <row r="95" spans="1:5" ht="12.75">
      <c r="A95" s="28" t="s">
        <v>40</v>
      </c>
      <c r="E95" s="29" t="s">
        <v>45</v>
      </c>
    </row>
    <row r="96" spans="1:5" ht="51">
      <c r="A96" s="30" t="s">
        <v>42</v>
      </c>
      <c r="E96" s="31" t="s">
        <v>764</v>
      </c>
    </row>
    <row r="97" spans="1:5" ht="153">
      <c r="A97" t="s">
        <v>44</v>
      </c>
      <c r="E97" s="29" t="s">
        <v>765</v>
      </c>
    </row>
    <row r="98" spans="1:18" ht="12.75" customHeight="1">
      <c r="A98" s="5" t="s">
        <v>33</v>
      </c>
      <c s="5"/>
      <c s="35" t="s">
        <v>73</v>
      </c>
      <c s="5"/>
      <c s="21" t="s">
        <v>610</v>
      </c>
      <c s="5"/>
      <c s="5"/>
      <c s="5"/>
      <c s="36">
        <f>0+Q98</f>
      </c>
      <c r="O98">
        <f>0+R98</f>
      </c>
      <c r="Q98">
        <f>0+I99+I103+I107+I111</f>
      </c>
      <c>
        <f>0+O99+O103+O107+O111</f>
      </c>
    </row>
    <row r="99" spans="1:16" ht="12.75">
      <c r="A99" s="19" t="s">
        <v>35</v>
      </c>
      <c s="23" t="s">
        <v>274</v>
      </c>
      <c s="23" t="s">
        <v>611</v>
      </c>
      <c s="19" t="s">
        <v>45</v>
      </c>
      <c s="24" t="s">
        <v>612</v>
      </c>
      <c s="25" t="s">
        <v>124</v>
      </c>
      <c s="26">
        <v>132.017</v>
      </c>
      <c s="27">
        <v>0</v>
      </c>
      <c s="27">
        <f>ROUND(ROUND(H99,2)*ROUND(G99,3),2)</f>
      </c>
      <c r="O99">
        <f>(I99*21)/100</f>
      </c>
      <c t="s">
        <v>13</v>
      </c>
    </row>
    <row r="100" spans="1:5" ht="12.75">
      <c r="A100" s="28" t="s">
        <v>40</v>
      </c>
      <c r="E100" s="29" t="s">
        <v>685</v>
      </c>
    </row>
    <row r="101" spans="1:5" ht="114.75">
      <c r="A101" s="30" t="s">
        <v>42</v>
      </c>
      <c r="E101" s="31" t="s">
        <v>766</v>
      </c>
    </row>
    <row r="102" spans="1:5" ht="191.25">
      <c r="A102" t="s">
        <v>44</v>
      </c>
      <c r="E102" s="29" t="s">
        <v>614</v>
      </c>
    </row>
    <row r="103" spans="1:16" ht="12.75">
      <c r="A103" s="19" t="s">
        <v>35</v>
      </c>
      <c s="23" t="s">
        <v>280</v>
      </c>
      <c s="23" t="s">
        <v>615</v>
      </c>
      <c s="19" t="s">
        <v>45</v>
      </c>
      <c s="24" t="s">
        <v>616</v>
      </c>
      <c s="25" t="s">
        <v>124</v>
      </c>
      <c s="26">
        <v>6.985</v>
      </c>
      <c s="27">
        <v>0</v>
      </c>
      <c s="27">
        <f>ROUND(ROUND(H103,2)*ROUND(G103,3),2)</f>
      </c>
      <c r="O103">
        <f>(I103*21)/100</f>
      </c>
      <c t="s">
        <v>13</v>
      </c>
    </row>
    <row r="104" spans="1:5" ht="12.75">
      <c r="A104" s="28" t="s">
        <v>40</v>
      </c>
      <c r="E104" s="29" t="s">
        <v>685</v>
      </c>
    </row>
    <row r="105" spans="1:5" ht="51">
      <c r="A105" s="30" t="s">
        <v>42</v>
      </c>
      <c r="E105" s="31" t="s">
        <v>767</v>
      </c>
    </row>
    <row r="106" spans="1:5" ht="191.25">
      <c r="A106" t="s">
        <v>44</v>
      </c>
      <c r="E106" s="29" t="s">
        <v>614</v>
      </c>
    </row>
    <row r="107" spans="1:16" ht="12.75">
      <c r="A107" s="19" t="s">
        <v>35</v>
      </c>
      <c s="23" t="s">
        <v>286</v>
      </c>
      <c s="23" t="s">
        <v>626</v>
      </c>
      <c s="19" t="s">
        <v>45</v>
      </c>
      <c s="24" t="s">
        <v>627</v>
      </c>
      <c s="25" t="s">
        <v>124</v>
      </c>
      <c s="26">
        <v>44.006</v>
      </c>
      <c s="27">
        <v>0</v>
      </c>
      <c s="27">
        <f>ROUND(ROUND(H107,2)*ROUND(G107,3),2)</f>
      </c>
      <c r="O107">
        <f>(I107*21)/100</f>
      </c>
      <c t="s">
        <v>13</v>
      </c>
    </row>
    <row r="108" spans="1:5" ht="12.75">
      <c r="A108" s="28" t="s">
        <v>40</v>
      </c>
      <c r="E108" s="29" t="s">
        <v>685</v>
      </c>
    </row>
    <row r="109" spans="1:5" ht="76.5">
      <c r="A109" s="30" t="s">
        <v>42</v>
      </c>
      <c r="E109" s="31" t="s">
        <v>768</v>
      </c>
    </row>
    <row r="110" spans="1:5" ht="38.25">
      <c r="A110" t="s">
        <v>44</v>
      </c>
      <c r="E110" s="29" t="s">
        <v>629</v>
      </c>
    </row>
    <row r="111" spans="1:16" ht="12.75">
      <c r="A111" s="19" t="s">
        <v>35</v>
      </c>
      <c s="23" t="s">
        <v>291</v>
      </c>
      <c s="23" t="s">
        <v>634</v>
      </c>
      <c s="19" t="s">
        <v>45</v>
      </c>
      <c s="24" t="s">
        <v>635</v>
      </c>
      <c s="25" t="s">
        <v>124</v>
      </c>
      <c s="26">
        <v>1.905</v>
      </c>
      <c s="27">
        <v>0</v>
      </c>
      <c s="27">
        <f>ROUND(ROUND(H111,2)*ROUND(G111,3),2)</f>
      </c>
      <c r="O111">
        <f>(I111*21)/100</f>
      </c>
      <c t="s">
        <v>13</v>
      </c>
    </row>
    <row r="112" spans="1:5" ht="12.75">
      <c r="A112" s="28" t="s">
        <v>40</v>
      </c>
      <c r="E112" s="29" t="s">
        <v>685</v>
      </c>
    </row>
    <row r="113" spans="1:5" ht="51">
      <c r="A113" s="30" t="s">
        <v>42</v>
      </c>
      <c r="E113" s="31" t="s">
        <v>769</v>
      </c>
    </row>
    <row r="114" spans="1:5" ht="51">
      <c r="A114" t="s">
        <v>44</v>
      </c>
      <c r="E114" s="29" t="s">
        <v>633</v>
      </c>
    </row>
    <row r="115" spans="1:18" ht="12.75" customHeight="1">
      <c r="A115" s="5" t="s">
        <v>33</v>
      </c>
      <c s="5"/>
      <c s="35" t="s">
        <v>77</v>
      </c>
      <c s="5"/>
      <c s="21" t="s">
        <v>332</v>
      </c>
      <c s="5"/>
      <c s="5"/>
      <c s="5"/>
      <c s="36">
        <f>0+Q115</f>
      </c>
      <c r="O115">
        <f>0+R115</f>
      </c>
      <c r="Q115">
        <f>0+I116+I120</f>
      </c>
      <c>
        <f>0+O116+O120</f>
      </c>
    </row>
    <row r="116" spans="1:16" ht="12.75">
      <c r="A116" s="19" t="s">
        <v>35</v>
      </c>
      <c s="23" t="s">
        <v>297</v>
      </c>
      <c s="23" t="s">
        <v>637</v>
      </c>
      <c s="19" t="s">
        <v>45</v>
      </c>
      <c s="24" t="s">
        <v>638</v>
      </c>
      <c s="25" t="s">
        <v>155</v>
      </c>
      <c s="26">
        <v>6.35</v>
      </c>
      <c s="27">
        <v>0</v>
      </c>
      <c s="27">
        <f>ROUND(ROUND(H116,2)*ROUND(G116,3),2)</f>
      </c>
      <c r="O116">
        <f>(I116*21)/100</f>
      </c>
      <c t="s">
        <v>13</v>
      </c>
    </row>
    <row r="117" spans="1:5" ht="12.75">
      <c r="A117" s="28" t="s">
        <v>40</v>
      </c>
      <c r="E117" s="29" t="s">
        <v>685</v>
      </c>
    </row>
    <row r="118" spans="1:5" ht="51">
      <c r="A118" s="30" t="s">
        <v>42</v>
      </c>
      <c r="E118" s="31" t="s">
        <v>770</v>
      </c>
    </row>
    <row r="119" spans="1:5" ht="242.25">
      <c r="A119" t="s">
        <v>44</v>
      </c>
      <c r="E119" s="29" t="s">
        <v>640</v>
      </c>
    </row>
    <row r="120" spans="1:16" ht="12.75">
      <c r="A120" s="19" t="s">
        <v>35</v>
      </c>
      <c s="23" t="s">
        <v>300</v>
      </c>
      <c s="23" t="s">
        <v>641</v>
      </c>
      <c s="19" t="s">
        <v>45</v>
      </c>
      <c s="24" t="s">
        <v>642</v>
      </c>
      <c s="25" t="s">
        <v>155</v>
      </c>
      <c s="26">
        <v>1.88</v>
      </c>
      <c s="27">
        <v>0</v>
      </c>
      <c s="27">
        <f>ROUND(ROUND(H120,2)*ROUND(G120,3),2)</f>
      </c>
      <c r="O120">
        <f>(I120*21)/100</f>
      </c>
      <c t="s">
        <v>13</v>
      </c>
    </row>
    <row r="121" spans="1:5" ht="12.75">
      <c r="A121" s="28" t="s">
        <v>40</v>
      </c>
      <c r="E121" s="29" t="s">
        <v>685</v>
      </c>
    </row>
    <row r="122" spans="1:5" ht="51">
      <c r="A122" s="30" t="s">
        <v>42</v>
      </c>
      <c r="E122" s="31" t="s">
        <v>771</v>
      </c>
    </row>
    <row r="123" spans="1:5" ht="242.25">
      <c r="A123" t="s">
        <v>44</v>
      </c>
      <c r="E123" s="29" t="s">
        <v>640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0+O8+O53</f>
      </c>
      <c t="s">
        <v>12</v>
      </c>
    </row>
    <row r="3" spans="1:16" ht="15" customHeight="1">
      <c r="A3" t="s">
        <v>1</v>
      </c>
      <c s="8" t="s">
        <v>4</v>
      </c>
      <c s="9" t="s">
        <v>5</v>
      </c>
      <c s="1"/>
      <c s="10" t="s">
        <v>6</v>
      </c>
      <c s="1"/>
      <c s="4"/>
      <c s="3" t="s">
        <v>772</v>
      </c>
      <c s="32">
        <f>0+I8+I53</f>
      </c>
      <c r="O3" t="s">
        <v>9</v>
      </c>
      <c t="s">
        <v>13</v>
      </c>
    </row>
    <row r="4" spans="1:16" ht="15" customHeight="1">
      <c r="A4" t="s">
        <v>7</v>
      </c>
      <c s="12" t="s">
        <v>8</v>
      </c>
      <c s="13" t="s">
        <v>772</v>
      </c>
      <c s="5"/>
      <c s="14" t="s">
        <v>773</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121</v>
      </c>
      <c s="15"/>
      <c s="15"/>
      <c s="15"/>
      <c s="22">
        <f>0+Q8</f>
      </c>
      <c r="O8">
        <f>0+R8</f>
      </c>
      <c r="Q8">
        <f>0+I9+I13+I17+I21+I25+I29+I33+I37+I41+I45+I49</f>
      </c>
      <c>
        <f>0+O9+O13+O17+O21+O25+O29+O33+O37+O41+O45+O49</f>
      </c>
    </row>
    <row r="9" spans="1:16" ht="12.75">
      <c r="A9" s="19" t="s">
        <v>35</v>
      </c>
      <c s="23" t="s">
        <v>19</v>
      </c>
      <c s="23" t="s">
        <v>774</v>
      </c>
      <c s="19" t="s">
        <v>45</v>
      </c>
      <c s="24" t="s">
        <v>775</v>
      </c>
      <c s="25" t="s">
        <v>71</v>
      </c>
      <c s="26">
        <v>4</v>
      </c>
      <c s="27">
        <v>0</v>
      </c>
      <c s="27">
        <f>ROUND(ROUND(H9,2)*ROUND(G9,3),2)</f>
      </c>
      <c r="O9">
        <f>(I9*21)/100</f>
      </c>
      <c t="s">
        <v>13</v>
      </c>
    </row>
    <row r="10" spans="1:5" ht="12.75">
      <c r="A10" s="28" t="s">
        <v>40</v>
      </c>
      <c r="E10" s="29" t="s">
        <v>45</v>
      </c>
    </row>
    <row r="11" spans="1:5" ht="38.25">
      <c r="A11" s="30" t="s">
        <v>42</v>
      </c>
      <c r="E11" s="31" t="s">
        <v>776</v>
      </c>
    </row>
    <row r="12" spans="1:5" ht="165.75">
      <c r="A12" t="s">
        <v>44</v>
      </c>
      <c r="E12" s="29" t="s">
        <v>777</v>
      </c>
    </row>
    <row r="13" spans="1:16" ht="12.75">
      <c r="A13" s="19" t="s">
        <v>35</v>
      </c>
      <c s="23" t="s">
        <v>13</v>
      </c>
      <c s="23" t="s">
        <v>142</v>
      </c>
      <c s="19" t="s">
        <v>45</v>
      </c>
      <c s="24" t="s">
        <v>143</v>
      </c>
      <c s="25" t="s">
        <v>130</v>
      </c>
      <c s="26">
        <v>34</v>
      </c>
      <c s="27">
        <v>0</v>
      </c>
      <c s="27">
        <f>ROUND(ROUND(H13,2)*ROUND(G13,3),2)</f>
      </c>
      <c r="O13">
        <f>(I13*21)/100</f>
      </c>
      <c t="s">
        <v>13</v>
      </c>
    </row>
    <row r="14" spans="1:5" ht="12.75">
      <c r="A14" s="28" t="s">
        <v>40</v>
      </c>
      <c r="E14" s="29" t="s">
        <v>144</v>
      </c>
    </row>
    <row r="15" spans="1:5" ht="51">
      <c r="A15" s="30" t="s">
        <v>42</v>
      </c>
      <c r="E15" s="31" t="s">
        <v>778</v>
      </c>
    </row>
    <row r="16" spans="1:5" ht="38.25">
      <c r="A16" t="s">
        <v>44</v>
      </c>
      <c r="E16" s="29" t="s">
        <v>146</v>
      </c>
    </row>
    <row r="17" spans="1:16" ht="12.75">
      <c r="A17" s="19" t="s">
        <v>35</v>
      </c>
      <c s="23" t="s">
        <v>12</v>
      </c>
      <c s="23" t="s">
        <v>185</v>
      </c>
      <c s="19" t="s">
        <v>45</v>
      </c>
      <c s="24" t="s">
        <v>186</v>
      </c>
      <c s="25" t="s">
        <v>130</v>
      </c>
      <c s="26">
        <v>34</v>
      </c>
      <c s="27">
        <v>0</v>
      </c>
      <c s="27">
        <f>ROUND(ROUND(H17,2)*ROUND(G17,3),2)</f>
      </c>
      <c r="O17">
        <f>(I17*21)/100</f>
      </c>
      <c t="s">
        <v>13</v>
      </c>
    </row>
    <row r="18" spans="1:5" ht="12.75">
      <c r="A18" s="28" t="s">
        <v>40</v>
      </c>
      <c r="E18" s="29" t="s">
        <v>45</v>
      </c>
    </row>
    <row r="19" spans="1:5" ht="38.25">
      <c r="A19" s="30" t="s">
        <v>42</v>
      </c>
      <c r="E19" s="31" t="s">
        <v>779</v>
      </c>
    </row>
    <row r="20" spans="1:5" ht="318.75">
      <c r="A20" t="s">
        <v>44</v>
      </c>
      <c r="E20" s="29" t="s">
        <v>189</v>
      </c>
    </row>
    <row r="21" spans="1:16" ht="12.75">
      <c r="A21" s="19" t="s">
        <v>35</v>
      </c>
      <c s="23" t="s">
        <v>23</v>
      </c>
      <c s="23" t="s">
        <v>190</v>
      </c>
      <c s="19" t="s">
        <v>45</v>
      </c>
      <c s="24" t="s">
        <v>191</v>
      </c>
      <c s="25" t="s">
        <v>130</v>
      </c>
      <c s="26">
        <v>34</v>
      </c>
      <c s="27">
        <v>0</v>
      </c>
      <c s="27">
        <f>ROUND(ROUND(H21,2)*ROUND(G21,3),2)</f>
      </c>
      <c r="O21">
        <f>(I21*21)/100</f>
      </c>
      <c t="s">
        <v>13</v>
      </c>
    </row>
    <row r="22" spans="1:5" ht="12.75">
      <c r="A22" s="28" t="s">
        <v>40</v>
      </c>
      <c r="E22" s="29" t="s">
        <v>45</v>
      </c>
    </row>
    <row r="23" spans="1:5" ht="38.25">
      <c r="A23" s="30" t="s">
        <v>42</v>
      </c>
      <c r="E23" s="31" t="s">
        <v>780</v>
      </c>
    </row>
    <row r="24" spans="1:5" ht="191.25">
      <c r="A24" t="s">
        <v>44</v>
      </c>
      <c r="E24" s="29" t="s">
        <v>514</v>
      </c>
    </row>
    <row r="25" spans="1:16" ht="12.75">
      <c r="A25" s="19" t="s">
        <v>35</v>
      </c>
      <c s="23" t="s">
        <v>25</v>
      </c>
      <c s="23" t="s">
        <v>781</v>
      </c>
      <c s="19" t="s">
        <v>45</v>
      </c>
      <c s="24" t="s">
        <v>782</v>
      </c>
      <c s="25" t="s">
        <v>130</v>
      </c>
      <c s="26">
        <v>34</v>
      </c>
      <c s="27">
        <v>0</v>
      </c>
      <c s="27">
        <f>ROUND(ROUND(H25,2)*ROUND(G25,3),2)</f>
      </c>
      <c r="O25">
        <f>(I25*21)/100</f>
      </c>
      <c t="s">
        <v>13</v>
      </c>
    </row>
    <row r="26" spans="1:5" ht="12.75">
      <c r="A26" s="28" t="s">
        <v>40</v>
      </c>
      <c r="E26" s="29" t="s">
        <v>45</v>
      </c>
    </row>
    <row r="27" spans="1:5" ht="51">
      <c r="A27" s="30" t="s">
        <v>42</v>
      </c>
      <c r="E27" s="31" t="s">
        <v>783</v>
      </c>
    </row>
    <row r="28" spans="1:5" ht="38.25">
      <c r="A28" t="s">
        <v>44</v>
      </c>
      <c r="E28" s="29" t="s">
        <v>784</v>
      </c>
    </row>
    <row r="29" spans="1:16" ht="12.75">
      <c r="A29" s="19" t="s">
        <v>35</v>
      </c>
      <c s="23" t="s">
        <v>27</v>
      </c>
      <c s="23" t="s">
        <v>785</v>
      </c>
      <c s="19" t="s">
        <v>45</v>
      </c>
      <c s="24" t="s">
        <v>786</v>
      </c>
      <c s="25" t="s">
        <v>124</v>
      </c>
      <c s="26">
        <v>38.9</v>
      </c>
      <c s="27">
        <v>0</v>
      </c>
      <c s="27">
        <f>ROUND(ROUND(H29,2)*ROUND(G29,3),2)</f>
      </c>
      <c r="O29">
        <f>(I29*21)/100</f>
      </c>
      <c t="s">
        <v>13</v>
      </c>
    </row>
    <row r="30" spans="1:5" ht="12.75">
      <c r="A30" s="28" t="s">
        <v>40</v>
      </c>
      <c r="E30" s="29" t="s">
        <v>45</v>
      </c>
    </row>
    <row r="31" spans="1:5" ht="12.75">
      <c r="A31" s="30" t="s">
        <v>42</v>
      </c>
      <c r="E31" s="31" t="s">
        <v>787</v>
      </c>
    </row>
    <row r="32" spans="1:5" ht="38.25">
      <c r="A32" t="s">
        <v>44</v>
      </c>
      <c r="E32" s="29" t="s">
        <v>788</v>
      </c>
    </row>
    <row r="33" spans="1:16" ht="12.75">
      <c r="A33" s="19" t="s">
        <v>35</v>
      </c>
      <c s="23" t="s">
        <v>73</v>
      </c>
      <c s="23" t="s">
        <v>789</v>
      </c>
      <c s="19" t="s">
        <v>45</v>
      </c>
      <c s="24" t="s">
        <v>790</v>
      </c>
      <c s="25" t="s">
        <v>124</v>
      </c>
      <c s="26">
        <v>38.9</v>
      </c>
      <c s="27">
        <v>0</v>
      </c>
      <c s="27">
        <f>ROUND(ROUND(H33,2)*ROUND(G33,3),2)</f>
      </c>
      <c r="O33">
        <f>(I33*21)/100</f>
      </c>
      <c t="s">
        <v>13</v>
      </c>
    </row>
    <row r="34" spans="1:5" ht="12.75">
      <c r="A34" s="28" t="s">
        <v>40</v>
      </c>
      <c r="E34" s="29" t="s">
        <v>45</v>
      </c>
    </row>
    <row r="35" spans="1:5" ht="12.75">
      <c r="A35" s="30" t="s">
        <v>42</v>
      </c>
      <c r="E35" s="31" t="s">
        <v>787</v>
      </c>
    </row>
    <row r="36" spans="1:5" ht="51">
      <c r="A36" t="s">
        <v>44</v>
      </c>
      <c r="E36" s="29" t="s">
        <v>791</v>
      </c>
    </row>
    <row r="37" spans="1:16" ht="12.75">
      <c r="A37" s="19" t="s">
        <v>35</v>
      </c>
      <c s="23" t="s">
        <v>77</v>
      </c>
      <c s="23" t="s">
        <v>792</v>
      </c>
      <c s="19" t="s">
        <v>45</v>
      </c>
      <c s="24" t="s">
        <v>793</v>
      </c>
      <c s="25" t="s">
        <v>124</v>
      </c>
      <c s="26">
        <v>38.9</v>
      </c>
      <c s="27">
        <v>0</v>
      </c>
      <c s="27">
        <f>ROUND(ROUND(H37,2)*ROUND(G37,3),2)</f>
      </c>
      <c r="O37">
        <f>(I37*21)/100</f>
      </c>
      <c t="s">
        <v>13</v>
      </c>
    </row>
    <row r="38" spans="1:5" ht="12.75">
      <c r="A38" s="28" t="s">
        <v>40</v>
      </c>
      <c r="E38" s="29" t="s">
        <v>45</v>
      </c>
    </row>
    <row r="39" spans="1:5" ht="12.75">
      <c r="A39" s="30" t="s">
        <v>42</v>
      </c>
      <c r="E39" s="31" t="s">
        <v>787</v>
      </c>
    </row>
    <row r="40" spans="1:5" ht="25.5">
      <c r="A40" t="s">
        <v>44</v>
      </c>
      <c r="E40" s="29" t="s">
        <v>794</v>
      </c>
    </row>
    <row r="41" spans="1:16" ht="12.75">
      <c r="A41" s="19" t="s">
        <v>35</v>
      </c>
      <c s="23" t="s">
        <v>30</v>
      </c>
      <c s="23" t="s">
        <v>795</v>
      </c>
      <c s="19" t="s">
        <v>45</v>
      </c>
      <c s="24" t="s">
        <v>796</v>
      </c>
      <c s="25" t="s">
        <v>124</v>
      </c>
      <c s="26">
        <v>38.9</v>
      </c>
      <c s="27">
        <v>0</v>
      </c>
      <c s="27">
        <f>ROUND(ROUND(H41,2)*ROUND(G41,3),2)</f>
      </c>
      <c r="O41">
        <f>(I41*21)/100</f>
      </c>
      <c t="s">
        <v>13</v>
      </c>
    </row>
    <row r="42" spans="1:5" ht="12.75">
      <c r="A42" s="28" t="s">
        <v>40</v>
      </c>
      <c r="E42" s="29" t="s">
        <v>45</v>
      </c>
    </row>
    <row r="43" spans="1:5" ht="12.75">
      <c r="A43" s="30" t="s">
        <v>42</v>
      </c>
      <c r="E43" s="31" t="s">
        <v>787</v>
      </c>
    </row>
    <row r="44" spans="1:5" ht="51">
      <c r="A44" t="s">
        <v>44</v>
      </c>
      <c r="E44" s="29" t="s">
        <v>797</v>
      </c>
    </row>
    <row r="45" spans="1:16" ht="12.75">
      <c r="A45" s="19" t="s">
        <v>35</v>
      </c>
      <c s="23" t="s">
        <v>32</v>
      </c>
      <c s="23" t="s">
        <v>798</v>
      </c>
      <c s="19" t="s">
        <v>45</v>
      </c>
      <c s="24" t="s">
        <v>799</v>
      </c>
      <c s="25" t="s">
        <v>71</v>
      </c>
      <c s="26">
        <v>95</v>
      </c>
      <c s="27">
        <v>0</v>
      </c>
      <c s="27">
        <f>ROUND(ROUND(H45,2)*ROUND(G45,3),2)</f>
      </c>
      <c r="O45">
        <f>(I45*21)/100</f>
      </c>
      <c t="s">
        <v>13</v>
      </c>
    </row>
    <row r="46" spans="1:5" ht="12.75">
      <c r="A46" s="28" t="s">
        <v>40</v>
      </c>
      <c r="E46" s="29" t="s">
        <v>45</v>
      </c>
    </row>
    <row r="47" spans="1:5" ht="12.75">
      <c r="A47" s="30" t="s">
        <v>42</v>
      </c>
      <c r="E47" s="31" t="s">
        <v>800</v>
      </c>
    </row>
    <row r="48" spans="1:5" ht="89.25">
      <c r="A48" t="s">
        <v>44</v>
      </c>
      <c r="E48" s="29" t="s">
        <v>801</v>
      </c>
    </row>
    <row r="49" spans="1:16" ht="12.75">
      <c r="A49" s="19" t="s">
        <v>35</v>
      </c>
      <c s="23" t="s">
        <v>90</v>
      </c>
      <c s="23" t="s">
        <v>802</v>
      </c>
      <c s="19" t="s">
        <v>45</v>
      </c>
      <c s="24" t="s">
        <v>803</v>
      </c>
      <c s="25" t="s">
        <v>130</v>
      </c>
      <c s="26">
        <v>2.723</v>
      </c>
      <c s="27">
        <v>0</v>
      </c>
      <c s="27">
        <f>ROUND(ROUND(H49,2)*ROUND(G49,3),2)</f>
      </c>
      <c r="O49">
        <f>(I49*21)/100</f>
      </c>
      <c t="s">
        <v>13</v>
      </c>
    </row>
    <row r="50" spans="1:5" ht="12.75">
      <c r="A50" s="28" t="s">
        <v>40</v>
      </c>
      <c r="E50" s="29" t="s">
        <v>804</v>
      </c>
    </row>
    <row r="51" spans="1:5" ht="12.75">
      <c r="A51" s="30" t="s">
        <v>42</v>
      </c>
      <c r="E51" s="31" t="s">
        <v>805</v>
      </c>
    </row>
    <row r="52" spans="1:5" ht="38.25">
      <c r="A52" t="s">
        <v>44</v>
      </c>
      <c r="E52" s="29" t="s">
        <v>806</v>
      </c>
    </row>
    <row r="53" spans="1:18" ht="12.75" customHeight="1">
      <c r="A53" s="5" t="s">
        <v>33</v>
      </c>
      <c s="5"/>
      <c s="35" t="s">
        <v>13</v>
      </c>
      <c s="5"/>
      <c s="21" t="s">
        <v>256</v>
      </c>
      <c s="5"/>
      <c s="5"/>
      <c s="5"/>
      <c s="36">
        <f>0+Q53</f>
      </c>
      <c r="O53">
        <f>0+R53</f>
      </c>
      <c r="Q53">
        <f>0+I54</f>
      </c>
      <c>
        <f>0+O54</f>
      </c>
    </row>
    <row r="54" spans="1:16" ht="12.75">
      <c r="A54" s="19" t="s">
        <v>35</v>
      </c>
      <c s="23" t="s">
        <v>96</v>
      </c>
      <c s="23" t="s">
        <v>807</v>
      </c>
      <c s="19" t="s">
        <v>45</v>
      </c>
      <c s="24" t="s">
        <v>808</v>
      </c>
      <c s="25" t="s">
        <v>124</v>
      </c>
      <c s="26">
        <v>75</v>
      </c>
      <c s="27">
        <v>0</v>
      </c>
      <c s="27">
        <f>ROUND(ROUND(H54,2)*ROUND(G54,3),2)</f>
      </c>
      <c r="O54">
        <f>(I54*21)/100</f>
      </c>
      <c t="s">
        <v>13</v>
      </c>
    </row>
    <row r="55" spans="1:5" ht="12.75">
      <c r="A55" s="28" t="s">
        <v>40</v>
      </c>
      <c r="E55" s="29" t="s">
        <v>45</v>
      </c>
    </row>
    <row r="56" spans="1:5" ht="38.25">
      <c r="A56" s="30" t="s">
        <v>42</v>
      </c>
      <c r="E56" s="31" t="s">
        <v>809</v>
      </c>
    </row>
    <row r="57" spans="1:5" ht="102">
      <c r="A57" t="s">
        <v>44</v>
      </c>
      <c r="E57" s="29" t="s">
        <v>810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51</v>
      </c>
      <c s="32">
        <f>0+I8</f>
      </c>
      <c r="O3" t="s">
        <v>9</v>
      </c>
      <c t="s">
        <v>13</v>
      </c>
    </row>
    <row r="4" spans="1:16" ht="15" customHeight="1">
      <c r="A4" t="s">
        <v>7</v>
      </c>
      <c s="12" t="s">
        <v>8</v>
      </c>
      <c s="13" t="s">
        <v>51</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f>
      </c>
      <c>
        <f>0+O9+O13+O17+O21+O25+O29+O33+O37+O41+O45+O49+O53</f>
      </c>
    </row>
    <row r="9" spans="1:16" ht="12.75">
      <c r="A9" s="19" t="s">
        <v>35</v>
      </c>
      <c s="23" t="s">
        <v>19</v>
      </c>
      <c s="23" t="s">
        <v>52</v>
      </c>
      <c s="19" t="s">
        <v>45</v>
      </c>
      <c s="24" t="s">
        <v>53</v>
      </c>
      <c s="25" t="s">
        <v>54</v>
      </c>
      <c s="26">
        <v>1</v>
      </c>
      <c s="27">
        <v>0</v>
      </c>
      <c s="27">
        <f>ROUND(ROUND(H9,2)*ROUND(G9,3),2)</f>
      </c>
      <c r="O9">
        <f>(I9*21)/100</f>
      </c>
      <c t="s">
        <v>13</v>
      </c>
    </row>
    <row r="10" spans="1:5" ht="51">
      <c r="A10" s="28" t="s">
        <v>40</v>
      </c>
      <c r="E10" s="29" t="s">
        <v>55</v>
      </c>
    </row>
    <row r="11" spans="1:5" ht="12.75">
      <c r="A11" s="30" t="s">
        <v>42</v>
      </c>
      <c r="E11" s="31" t="s">
        <v>43</v>
      </c>
    </row>
    <row r="12" spans="1:5" ht="12.75">
      <c r="A12" t="s">
        <v>44</v>
      </c>
      <c r="E12" s="29" t="s">
        <v>56</v>
      </c>
    </row>
    <row r="13" spans="1:16" ht="12.75">
      <c r="A13" s="19" t="s">
        <v>35</v>
      </c>
      <c s="23" t="s">
        <v>13</v>
      </c>
      <c s="23" t="s">
        <v>57</v>
      </c>
      <c s="19" t="s">
        <v>45</v>
      </c>
      <c s="24" t="s">
        <v>58</v>
      </c>
      <c s="25" t="s">
        <v>54</v>
      </c>
      <c s="26">
        <v>1</v>
      </c>
      <c s="27">
        <v>0</v>
      </c>
      <c s="27">
        <f>ROUND(ROUND(H13,2)*ROUND(G13,3),2)</f>
      </c>
      <c r="O13">
        <f>(I13*21)/100</f>
      </c>
      <c t="s">
        <v>13</v>
      </c>
    </row>
    <row r="14" spans="1:5" ht="51">
      <c r="A14" s="28" t="s">
        <v>40</v>
      </c>
      <c r="E14" s="29" t="s">
        <v>59</v>
      </c>
    </row>
    <row r="15" spans="1:5" ht="12.75">
      <c r="A15" s="30" t="s">
        <v>42</v>
      </c>
      <c r="E15" s="31" t="s">
        <v>43</v>
      </c>
    </row>
    <row r="16" spans="1:5" ht="38.25">
      <c r="A16" t="s">
        <v>44</v>
      </c>
      <c r="E16" s="29" t="s">
        <v>60</v>
      </c>
    </row>
    <row r="17" spans="1:16" ht="12.75">
      <c r="A17" s="19" t="s">
        <v>35</v>
      </c>
      <c s="23" t="s">
        <v>12</v>
      </c>
      <c s="23" t="s">
        <v>61</v>
      </c>
      <c s="19" t="s">
        <v>19</v>
      </c>
      <c s="24" t="s">
        <v>62</v>
      </c>
      <c s="25" t="s">
        <v>54</v>
      </c>
      <c s="26">
        <v>1</v>
      </c>
      <c s="27">
        <v>0</v>
      </c>
      <c s="27">
        <f>ROUND(ROUND(H17,2)*ROUND(G17,3),2)</f>
      </c>
      <c r="O17">
        <f>(I17*21)/100</f>
      </c>
      <c t="s">
        <v>13</v>
      </c>
    </row>
    <row r="18" spans="1:5" ht="38.25">
      <c r="A18" s="28" t="s">
        <v>40</v>
      </c>
      <c r="E18" s="29" t="s">
        <v>63</v>
      </c>
    </row>
    <row r="19" spans="1:5" ht="12.75">
      <c r="A19" s="30" t="s">
        <v>42</v>
      </c>
      <c r="E19" s="31" t="s">
        <v>43</v>
      </c>
    </row>
    <row r="20" spans="1:5" ht="12.75">
      <c r="A20" t="s">
        <v>44</v>
      </c>
      <c r="E20" s="29" t="s">
        <v>64</v>
      </c>
    </row>
    <row r="21" spans="1:16" ht="12.75">
      <c r="A21" s="19" t="s">
        <v>35</v>
      </c>
      <c s="23" t="s">
        <v>23</v>
      </c>
      <c s="23" t="s">
        <v>61</v>
      </c>
      <c s="19" t="s">
        <v>13</v>
      </c>
      <c s="24" t="s">
        <v>62</v>
      </c>
      <c s="25" t="s">
        <v>54</v>
      </c>
      <c s="26">
        <v>1</v>
      </c>
      <c s="27">
        <v>0</v>
      </c>
      <c s="27">
        <f>ROUND(ROUND(H21,2)*ROUND(G21,3),2)</f>
      </c>
      <c r="O21">
        <f>(I21*21)/100</f>
      </c>
      <c t="s">
        <v>13</v>
      </c>
    </row>
    <row r="22" spans="1:5" ht="51">
      <c r="A22" s="28" t="s">
        <v>40</v>
      </c>
      <c r="E22" s="29" t="s">
        <v>65</v>
      </c>
    </row>
    <row r="23" spans="1:5" ht="12.75">
      <c r="A23" s="30" t="s">
        <v>42</v>
      </c>
      <c r="E23" s="31" t="s">
        <v>43</v>
      </c>
    </row>
    <row r="24" spans="1:5" ht="12.75">
      <c r="A24" t="s">
        <v>44</v>
      </c>
      <c r="E24" s="29" t="s">
        <v>64</v>
      </c>
    </row>
    <row r="25" spans="1:16" ht="12.75">
      <c r="A25" s="19" t="s">
        <v>35</v>
      </c>
      <c s="23" t="s">
        <v>25</v>
      </c>
      <c s="23" t="s">
        <v>66</v>
      </c>
      <c s="19" t="s">
        <v>45</v>
      </c>
      <c s="24" t="s">
        <v>67</v>
      </c>
      <c s="25" t="s">
        <v>54</v>
      </c>
      <c s="26">
        <v>1</v>
      </c>
      <c s="27">
        <v>0</v>
      </c>
      <c s="27">
        <f>ROUND(ROUND(H25,2)*ROUND(G25,3),2)</f>
      </c>
      <c r="O25">
        <f>(I25*21)/100</f>
      </c>
      <c t="s">
        <v>13</v>
      </c>
    </row>
    <row r="26" spans="1:5" ht="89.25">
      <c r="A26" s="28" t="s">
        <v>40</v>
      </c>
      <c r="E26" s="29" t="s">
        <v>68</v>
      </c>
    </row>
    <row r="27" spans="1:5" ht="12.75">
      <c r="A27" s="30" t="s">
        <v>42</v>
      </c>
      <c r="E27" s="31" t="s">
        <v>43</v>
      </c>
    </row>
    <row r="28" spans="1:5" ht="12.75">
      <c r="A28" t="s">
        <v>44</v>
      </c>
      <c r="E28" s="29" t="s">
        <v>64</v>
      </c>
    </row>
    <row r="29" spans="1:16" ht="12.75">
      <c r="A29" s="19" t="s">
        <v>35</v>
      </c>
      <c s="23" t="s">
        <v>27</v>
      </c>
      <c s="23" t="s">
        <v>69</v>
      </c>
      <c s="19" t="s">
        <v>45</v>
      </c>
      <c s="24" t="s">
        <v>70</v>
      </c>
      <c s="25" t="s">
        <v>71</v>
      </c>
      <c s="26">
        <v>1</v>
      </c>
      <c s="27">
        <v>0</v>
      </c>
      <c s="27">
        <f>ROUND(ROUND(H29,2)*ROUND(G29,3),2)</f>
      </c>
      <c r="O29">
        <f>(I29*21)/100</f>
      </c>
      <c t="s">
        <v>13</v>
      </c>
    </row>
    <row r="30" spans="1:5" ht="38.25">
      <c r="A30" s="28" t="s">
        <v>40</v>
      </c>
      <c r="E30" s="29" t="s">
        <v>72</v>
      </c>
    </row>
    <row r="31" spans="1:5" ht="12.75">
      <c r="A31" s="30" t="s">
        <v>42</v>
      </c>
      <c r="E31" s="31" t="s">
        <v>43</v>
      </c>
    </row>
    <row r="32" spans="1:5" ht="12.75">
      <c r="A32" t="s">
        <v>44</v>
      </c>
      <c r="E32" s="29" t="s">
        <v>64</v>
      </c>
    </row>
    <row r="33" spans="1:16" ht="12.75">
      <c r="A33" s="19" t="s">
        <v>35</v>
      </c>
      <c s="23" t="s">
        <v>73</v>
      </c>
      <c s="23" t="s">
        <v>74</v>
      </c>
      <c s="19" t="s">
        <v>45</v>
      </c>
      <c s="24" t="s">
        <v>75</v>
      </c>
      <c s="25" t="s">
        <v>54</v>
      </c>
      <c s="26">
        <v>1</v>
      </c>
      <c s="27">
        <v>0</v>
      </c>
      <c s="27">
        <f>ROUND(ROUND(H33,2)*ROUND(G33,3),2)</f>
      </c>
      <c r="O33">
        <f>(I33*21)/100</f>
      </c>
      <c t="s">
        <v>13</v>
      </c>
    </row>
    <row r="34" spans="1:5" ht="140.25">
      <c r="A34" s="28" t="s">
        <v>40</v>
      </c>
      <c r="E34" s="29" t="s">
        <v>76</v>
      </c>
    </row>
    <row r="35" spans="1:5" ht="12.75">
      <c r="A35" s="30" t="s">
        <v>42</v>
      </c>
      <c r="E35" s="31" t="s">
        <v>43</v>
      </c>
    </row>
    <row r="36" spans="1:5" ht="12.75">
      <c r="A36" t="s">
        <v>44</v>
      </c>
      <c r="E36" s="29" t="s">
        <v>64</v>
      </c>
    </row>
    <row r="37" spans="1:16" ht="12.75">
      <c r="A37" s="19" t="s">
        <v>35</v>
      </c>
      <c s="23" t="s">
        <v>77</v>
      </c>
      <c s="23" t="s">
        <v>78</v>
      </c>
      <c s="19" t="s">
        <v>45</v>
      </c>
      <c s="24" t="s">
        <v>79</v>
      </c>
      <c s="25" t="s">
        <v>54</v>
      </c>
      <c s="26">
        <v>1</v>
      </c>
      <c s="27">
        <v>0</v>
      </c>
      <c s="27">
        <f>ROUND(ROUND(H37,2)*ROUND(G37,3),2)</f>
      </c>
      <c r="O37">
        <f>(I37*21)/100</f>
      </c>
      <c t="s">
        <v>13</v>
      </c>
    </row>
    <row r="38" spans="1:5" ht="63.75">
      <c r="A38" s="28" t="s">
        <v>40</v>
      </c>
      <c r="E38" s="29" t="s">
        <v>80</v>
      </c>
    </row>
    <row r="39" spans="1:5" ht="12.75">
      <c r="A39" s="30" t="s">
        <v>42</v>
      </c>
      <c r="E39" s="31" t="s">
        <v>43</v>
      </c>
    </row>
    <row r="40" spans="1:5" ht="76.5">
      <c r="A40" t="s">
        <v>44</v>
      </c>
      <c r="E40" s="29" t="s">
        <v>81</v>
      </c>
    </row>
    <row r="41" spans="1:16" ht="12.75">
      <c r="A41" s="19" t="s">
        <v>35</v>
      </c>
      <c s="23" t="s">
        <v>30</v>
      </c>
      <c s="23" t="s">
        <v>82</v>
      </c>
      <c s="19" t="s">
        <v>45</v>
      </c>
      <c s="24" t="s">
        <v>83</v>
      </c>
      <c s="25" t="s">
        <v>54</v>
      </c>
      <c s="26">
        <v>1</v>
      </c>
      <c s="27">
        <v>0</v>
      </c>
      <c s="27">
        <f>ROUND(ROUND(H41,2)*ROUND(G41,3),2)</f>
      </c>
      <c r="O41">
        <f>(I41*21)/100</f>
      </c>
      <c t="s">
        <v>13</v>
      </c>
    </row>
    <row r="42" spans="1:5" ht="38.25">
      <c r="A42" s="28" t="s">
        <v>40</v>
      </c>
      <c r="E42" s="29" t="s">
        <v>84</v>
      </c>
    </row>
    <row r="43" spans="1:5" ht="12.75">
      <c r="A43" s="30" t="s">
        <v>42</v>
      </c>
      <c r="E43" s="31" t="s">
        <v>43</v>
      </c>
    </row>
    <row r="44" spans="1:5" ht="63.75">
      <c r="A44" t="s">
        <v>44</v>
      </c>
      <c r="E44" s="29" t="s">
        <v>85</v>
      </c>
    </row>
    <row r="45" spans="1:16" ht="12.75">
      <c r="A45" s="19" t="s">
        <v>35</v>
      </c>
      <c s="23" t="s">
        <v>32</v>
      </c>
      <c s="23" t="s">
        <v>86</v>
      </c>
      <c s="19" t="s">
        <v>45</v>
      </c>
      <c s="24" t="s">
        <v>87</v>
      </c>
      <c s="25" t="s">
        <v>71</v>
      </c>
      <c s="26">
        <v>1</v>
      </c>
      <c s="27">
        <v>0</v>
      </c>
      <c s="27">
        <f>ROUND(ROUND(H45,2)*ROUND(G45,3),2)</f>
      </c>
      <c r="O45">
        <f>(I45*21)/100</f>
      </c>
      <c t="s">
        <v>13</v>
      </c>
    </row>
    <row r="46" spans="1:5" ht="38.25">
      <c r="A46" s="28" t="s">
        <v>40</v>
      </c>
      <c r="E46" s="29" t="s">
        <v>88</v>
      </c>
    </row>
    <row r="47" spans="1:5" ht="12.75">
      <c r="A47" s="30" t="s">
        <v>42</v>
      </c>
      <c r="E47" s="31" t="s">
        <v>43</v>
      </c>
    </row>
    <row r="48" spans="1:5" ht="51">
      <c r="A48" t="s">
        <v>44</v>
      </c>
      <c r="E48" s="29" t="s">
        <v>89</v>
      </c>
    </row>
    <row r="49" spans="1:16" ht="12.75">
      <c r="A49" s="19" t="s">
        <v>35</v>
      </c>
      <c s="23" t="s">
        <v>90</v>
      </c>
      <c s="23" t="s">
        <v>91</v>
      </c>
      <c s="19" t="s">
        <v>45</v>
      </c>
      <c s="24" t="s">
        <v>92</v>
      </c>
      <c s="25" t="s">
        <v>71</v>
      </c>
      <c s="26">
        <v>2</v>
      </c>
      <c s="27">
        <v>0</v>
      </c>
      <c s="27">
        <f>ROUND(ROUND(H49,2)*ROUND(G49,3),2)</f>
      </c>
      <c r="O49">
        <f>(I49*21)/100</f>
      </c>
      <c t="s">
        <v>13</v>
      </c>
    </row>
    <row r="50" spans="1:5" ht="38.25">
      <c r="A50" s="28" t="s">
        <v>40</v>
      </c>
      <c r="E50" s="29" t="s">
        <v>93</v>
      </c>
    </row>
    <row r="51" spans="1:5" ht="12.75">
      <c r="A51" s="30" t="s">
        <v>42</v>
      </c>
      <c r="E51" s="31" t="s">
        <v>94</v>
      </c>
    </row>
    <row r="52" spans="1:5" ht="89.25">
      <c r="A52" t="s">
        <v>44</v>
      </c>
      <c r="E52" s="29" t="s">
        <v>95</v>
      </c>
    </row>
    <row r="53" spans="1:16" ht="12.75">
      <c r="A53" s="19" t="s">
        <v>35</v>
      </c>
      <c s="23" t="s">
        <v>96</v>
      </c>
      <c s="23" t="s">
        <v>97</v>
      </c>
      <c s="19" t="s">
        <v>45</v>
      </c>
      <c s="24" t="s">
        <v>98</v>
      </c>
      <c s="25" t="s">
        <v>54</v>
      </c>
      <c s="26">
        <v>1</v>
      </c>
      <c s="27">
        <v>0</v>
      </c>
      <c s="27">
        <f>ROUND(ROUND(H53,2)*ROUND(G53,3),2)</f>
      </c>
      <c r="O53">
        <f>(I53*21)/100</f>
      </c>
      <c t="s">
        <v>13</v>
      </c>
    </row>
    <row r="54" spans="1:5" ht="89.25">
      <c r="A54" s="28" t="s">
        <v>40</v>
      </c>
      <c r="E54" s="29" t="s">
        <v>99</v>
      </c>
    </row>
    <row r="55" spans="1:5" ht="12.75">
      <c r="A55" s="30" t="s">
        <v>42</v>
      </c>
      <c r="E55" s="31" t="s">
        <v>43</v>
      </c>
    </row>
    <row r="56" spans="1:5" ht="12.75">
      <c r="A56" t="s">
        <v>44</v>
      </c>
      <c r="E56" s="29" t="s">
        <v>100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0+O8+O25+O50</f>
      </c>
      <c t="s">
        <v>12</v>
      </c>
    </row>
    <row r="3" spans="1:16" ht="15" customHeight="1">
      <c r="A3" t="s">
        <v>1</v>
      </c>
      <c s="8" t="s">
        <v>4</v>
      </c>
      <c s="9" t="s">
        <v>5</v>
      </c>
      <c s="1"/>
      <c s="10" t="s">
        <v>6</v>
      </c>
      <c s="1"/>
      <c s="4"/>
      <c s="3" t="s">
        <v>101</v>
      </c>
      <c s="32">
        <f>0+I8+I25+I50</f>
      </c>
      <c r="O3" t="s">
        <v>9</v>
      </c>
      <c t="s">
        <v>13</v>
      </c>
    </row>
    <row r="4" spans="1:16" ht="15" customHeight="1">
      <c r="A4" t="s">
        <v>7</v>
      </c>
      <c s="12" t="s">
        <v>8</v>
      </c>
      <c s="13" t="s">
        <v>101</v>
      </c>
      <c s="5"/>
      <c s="14" t="s">
        <v>102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25.5">
      <c r="A9" s="19" t="s">
        <v>35</v>
      </c>
      <c s="23" t="s">
        <v>19</v>
      </c>
      <c s="23" t="s">
        <v>103</v>
      </c>
      <c s="19" t="s">
        <v>45</v>
      </c>
      <c s="24" t="s">
        <v>104</v>
      </c>
      <c s="25" t="s">
        <v>105</v>
      </c>
      <c s="26">
        <v>598.48</v>
      </c>
      <c s="27">
        <v>0</v>
      </c>
      <c s="27">
        <f>ROUND(ROUND(H9,2)*ROUND(G9,3),2)</f>
      </c>
      <c r="O9">
        <f>(I9*21)/100</f>
      </c>
      <c t="s">
        <v>13</v>
      </c>
    </row>
    <row r="10" spans="1:5" ht="25.5">
      <c r="A10" s="28" t="s">
        <v>40</v>
      </c>
      <c r="E10" s="29" t="s">
        <v>106</v>
      </c>
    </row>
    <row r="11" spans="1:5" ht="114.75">
      <c r="A11" s="30" t="s">
        <v>42</v>
      </c>
      <c r="E11" s="31" t="s">
        <v>107</v>
      </c>
    </row>
    <row r="12" spans="1:5" ht="140.25">
      <c r="A12" t="s">
        <v>44</v>
      </c>
      <c r="E12" s="29" t="s">
        <v>108</v>
      </c>
    </row>
    <row r="13" spans="1:16" ht="25.5">
      <c r="A13" s="19" t="s">
        <v>35</v>
      </c>
      <c s="23" t="s">
        <v>13</v>
      </c>
      <c s="23" t="s">
        <v>109</v>
      </c>
      <c s="19" t="s">
        <v>45</v>
      </c>
      <c s="24" t="s">
        <v>110</v>
      </c>
      <c s="25" t="s">
        <v>105</v>
      </c>
      <c s="26">
        <v>1.344</v>
      </c>
      <c s="27">
        <v>0</v>
      </c>
      <c s="27">
        <f>ROUND(ROUND(H13,2)*ROUND(G13,3),2)</f>
      </c>
      <c r="O13">
        <f>(I13*21)/100</f>
      </c>
      <c t="s">
        <v>13</v>
      </c>
    </row>
    <row r="14" spans="1:5" ht="25.5">
      <c r="A14" s="28" t="s">
        <v>40</v>
      </c>
      <c r="E14" s="29" t="s">
        <v>111</v>
      </c>
    </row>
    <row r="15" spans="1:5" ht="12.75">
      <c r="A15" s="30" t="s">
        <v>42</v>
      </c>
      <c r="E15" s="31" t="s">
        <v>112</v>
      </c>
    </row>
    <row r="16" spans="1:5" ht="140.25">
      <c r="A16" t="s">
        <v>44</v>
      </c>
      <c r="E16" s="29" t="s">
        <v>108</v>
      </c>
    </row>
    <row r="17" spans="1:16" ht="25.5">
      <c r="A17" s="19" t="s">
        <v>35</v>
      </c>
      <c s="23" t="s">
        <v>12</v>
      </c>
      <c s="23" t="s">
        <v>113</v>
      </c>
      <c s="19" t="s">
        <v>45</v>
      </c>
      <c s="24" t="s">
        <v>114</v>
      </c>
      <c s="25" t="s">
        <v>105</v>
      </c>
      <c s="26">
        <v>98.118</v>
      </c>
      <c s="27">
        <v>0</v>
      </c>
      <c s="27">
        <f>ROUND(ROUND(H17,2)*ROUND(G17,3),2)</f>
      </c>
      <c r="O17">
        <f>(I17*21)/100</f>
      </c>
      <c t="s">
        <v>13</v>
      </c>
    </row>
    <row r="18" spans="1:5" ht="25.5">
      <c r="A18" s="28" t="s">
        <v>40</v>
      </c>
      <c r="E18" s="29" t="s">
        <v>115</v>
      </c>
    </row>
    <row r="19" spans="1:5" ht="102">
      <c r="A19" s="30" t="s">
        <v>42</v>
      </c>
      <c r="E19" s="31" t="s">
        <v>116</v>
      </c>
    </row>
    <row r="20" spans="1:5" ht="140.25">
      <c r="A20" t="s">
        <v>44</v>
      </c>
      <c r="E20" s="29" t="s">
        <v>108</v>
      </c>
    </row>
    <row r="21" spans="1:16" ht="25.5">
      <c r="A21" s="19" t="s">
        <v>35</v>
      </c>
      <c s="23" t="s">
        <v>23</v>
      </c>
      <c s="23" t="s">
        <v>117</v>
      </c>
      <c s="19" t="s">
        <v>45</v>
      </c>
      <c s="24" t="s">
        <v>118</v>
      </c>
      <c s="25" t="s">
        <v>105</v>
      </c>
      <c s="26">
        <v>1.296</v>
      </c>
      <c s="27">
        <v>0</v>
      </c>
      <c s="27">
        <f>ROUND(ROUND(H21,2)*ROUND(G21,3),2)</f>
      </c>
      <c r="O21">
        <f>(I21*21)/100</f>
      </c>
      <c t="s">
        <v>13</v>
      </c>
    </row>
    <row r="22" spans="1:5" ht="25.5">
      <c r="A22" s="28" t="s">
        <v>40</v>
      </c>
      <c r="E22" s="29" t="s">
        <v>119</v>
      </c>
    </row>
    <row r="23" spans="1:5" ht="89.25">
      <c r="A23" s="30" t="s">
        <v>42</v>
      </c>
      <c r="E23" s="31" t="s">
        <v>120</v>
      </c>
    </row>
    <row r="24" spans="1:5" ht="140.25">
      <c r="A24" t="s">
        <v>44</v>
      </c>
      <c r="E24" s="29" t="s">
        <v>108</v>
      </c>
    </row>
    <row r="25" spans="1:18" ht="12.75" customHeight="1">
      <c r="A25" s="5" t="s">
        <v>33</v>
      </c>
      <c s="5"/>
      <c s="35" t="s">
        <v>19</v>
      </c>
      <c s="5"/>
      <c s="21" t="s">
        <v>121</v>
      </c>
      <c s="5"/>
      <c s="5"/>
      <c s="5"/>
      <c s="36">
        <f>0+Q25</f>
      </c>
      <c r="O25">
        <f>0+R25</f>
      </c>
      <c r="Q25">
        <f>0+I26+I30+I34+I38+I42+I46</f>
      </c>
      <c>
        <f>0+O26+O30+O34+O38+O42+O46</f>
      </c>
    </row>
    <row r="26" spans="1:16" ht="12.75">
      <c r="A26" s="19" t="s">
        <v>35</v>
      </c>
      <c s="23" t="s">
        <v>25</v>
      </c>
      <c s="23" t="s">
        <v>122</v>
      </c>
      <c s="19" t="s">
        <v>45</v>
      </c>
      <c s="24" t="s">
        <v>123</v>
      </c>
      <c s="25" t="s">
        <v>124</v>
      </c>
      <c s="26">
        <v>15</v>
      </c>
      <c s="27">
        <v>0</v>
      </c>
      <c s="27">
        <f>ROUND(ROUND(H26,2)*ROUND(G26,3),2)</f>
      </c>
      <c r="O26">
        <f>(I26*21)/100</f>
      </c>
      <c t="s">
        <v>13</v>
      </c>
    </row>
    <row r="27" spans="1:5" ht="25.5">
      <c r="A27" s="28" t="s">
        <v>40</v>
      </c>
      <c r="E27" s="29" t="s">
        <v>125</v>
      </c>
    </row>
    <row r="28" spans="1:5" ht="51">
      <c r="A28" s="30" t="s">
        <v>42</v>
      </c>
      <c r="E28" s="31" t="s">
        <v>126</v>
      </c>
    </row>
    <row r="29" spans="1:5" ht="38.25">
      <c r="A29" t="s">
        <v>44</v>
      </c>
      <c r="E29" s="29" t="s">
        <v>127</v>
      </c>
    </row>
    <row r="30" spans="1:16" ht="25.5">
      <c r="A30" s="19" t="s">
        <v>35</v>
      </c>
      <c s="23" t="s">
        <v>27</v>
      </c>
      <c s="23" t="s">
        <v>128</v>
      </c>
      <c s="19" t="s">
        <v>45</v>
      </c>
      <c s="24" t="s">
        <v>129</v>
      </c>
      <c s="25" t="s">
        <v>130</v>
      </c>
      <c s="26">
        <v>0.56</v>
      </c>
      <c s="27">
        <v>0</v>
      </c>
      <c s="27">
        <f>ROUND(ROUND(H30,2)*ROUND(G30,3),2)</f>
      </c>
      <c r="O30">
        <f>(I30*21)/100</f>
      </c>
      <c t="s">
        <v>13</v>
      </c>
    </row>
    <row r="31" spans="1:5" ht="38.25">
      <c r="A31" s="28" t="s">
        <v>40</v>
      </c>
      <c r="E31" s="29" t="s">
        <v>131</v>
      </c>
    </row>
    <row r="32" spans="1:5" ht="51">
      <c r="A32" s="30" t="s">
        <v>42</v>
      </c>
      <c r="E32" s="31" t="s">
        <v>132</v>
      </c>
    </row>
    <row r="33" spans="1:5" ht="63.75">
      <c r="A33" t="s">
        <v>44</v>
      </c>
      <c r="E33" s="29" t="s">
        <v>133</v>
      </c>
    </row>
    <row r="34" spans="1:16" ht="25.5">
      <c r="A34" s="19" t="s">
        <v>35</v>
      </c>
      <c s="23" t="s">
        <v>73</v>
      </c>
      <c s="23" t="s">
        <v>134</v>
      </c>
      <c s="19" t="s">
        <v>45</v>
      </c>
      <c s="24" t="s">
        <v>135</v>
      </c>
      <c s="25" t="s">
        <v>130</v>
      </c>
      <c s="26">
        <v>17.84</v>
      </c>
      <c s="27">
        <v>0</v>
      </c>
      <c s="27">
        <f>ROUND(ROUND(H34,2)*ROUND(G34,3),2)</f>
      </c>
      <c r="O34">
        <f>(I34*21)/100</f>
      </c>
      <c t="s">
        <v>13</v>
      </c>
    </row>
    <row r="35" spans="1:5" ht="25.5">
      <c r="A35" s="28" t="s">
        <v>40</v>
      </c>
      <c r="E35" s="29" t="s">
        <v>136</v>
      </c>
    </row>
    <row r="36" spans="1:5" ht="51">
      <c r="A36" s="30" t="s">
        <v>42</v>
      </c>
      <c r="E36" s="31" t="s">
        <v>137</v>
      </c>
    </row>
    <row r="37" spans="1:5" ht="63.75">
      <c r="A37" t="s">
        <v>44</v>
      </c>
      <c r="E37" s="29" t="s">
        <v>133</v>
      </c>
    </row>
    <row r="38" spans="1:16" ht="12.75">
      <c r="A38" s="19" t="s">
        <v>35</v>
      </c>
      <c s="23" t="s">
        <v>77</v>
      </c>
      <c s="23" t="s">
        <v>138</v>
      </c>
      <c s="19" t="s">
        <v>45</v>
      </c>
      <c s="24" t="s">
        <v>139</v>
      </c>
      <c s="25" t="s">
        <v>130</v>
      </c>
      <c s="26">
        <v>1.6</v>
      </c>
      <c s="27">
        <v>0</v>
      </c>
      <c s="27">
        <f>ROUND(ROUND(H38,2)*ROUND(G38,3),2)</f>
      </c>
      <c r="O38">
        <f>(I38*21)/100</f>
      </c>
      <c t="s">
        <v>13</v>
      </c>
    </row>
    <row r="39" spans="1:5" ht="51">
      <c r="A39" s="28" t="s">
        <v>40</v>
      </c>
      <c r="E39" s="29" t="s">
        <v>140</v>
      </c>
    </row>
    <row r="40" spans="1:5" ht="51">
      <c r="A40" s="30" t="s">
        <v>42</v>
      </c>
      <c r="E40" s="31" t="s">
        <v>141</v>
      </c>
    </row>
    <row r="41" spans="1:5" ht="63.75">
      <c r="A41" t="s">
        <v>44</v>
      </c>
      <c r="E41" s="29" t="s">
        <v>133</v>
      </c>
    </row>
    <row r="42" spans="1:16" ht="12.75">
      <c r="A42" s="19" t="s">
        <v>35</v>
      </c>
      <c s="23" t="s">
        <v>30</v>
      </c>
      <c s="23" t="s">
        <v>142</v>
      </c>
      <c s="19" t="s">
        <v>45</v>
      </c>
      <c s="24" t="s">
        <v>143</v>
      </c>
      <c s="25" t="s">
        <v>130</v>
      </c>
      <c s="26">
        <v>4</v>
      </c>
      <c s="27">
        <v>0</v>
      </c>
      <c s="27">
        <f>ROUND(ROUND(H42,2)*ROUND(G42,3),2)</f>
      </c>
      <c r="O42">
        <f>(I42*21)/100</f>
      </c>
      <c t="s">
        <v>13</v>
      </c>
    </row>
    <row r="43" spans="1:5" ht="12.75">
      <c r="A43" s="28" t="s">
        <v>40</v>
      </c>
      <c r="E43" s="29" t="s">
        <v>144</v>
      </c>
    </row>
    <row r="44" spans="1:5" ht="51">
      <c r="A44" s="30" t="s">
        <v>42</v>
      </c>
      <c r="E44" s="31" t="s">
        <v>145</v>
      </c>
    </row>
    <row r="45" spans="1:5" ht="38.25">
      <c r="A45" t="s">
        <v>44</v>
      </c>
      <c r="E45" s="29" t="s">
        <v>146</v>
      </c>
    </row>
    <row r="46" spans="1:16" ht="12.75">
      <c r="A46" s="19" t="s">
        <v>35</v>
      </c>
      <c s="23" t="s">
        <v>32</v>
      </c>
      <c s="23" t="s">
        <v>147</v>
      </c>
      <c s="19" t="s">
        <v>45</v>
      </c>
      <c s="24" t="s">
        <v>148</v>
      </c>
      <c s="25" t="s">
        <v>130</v>
      </c>
      <c s="26">
        <v>253</v>
      </c>
      <c s="27">
        <v>0</v>
      </c>
      <c s="27">
        <f>ROUND(ROUND(H46,2)*ROUND(G46,3),2)</f>
      </c>
      <c r="O46">
        <f>(I46*21)/100</f>
      </c>
      <c t="s">
        <v>13</v>
      </c>
    </row>
    <row r="47" spans="1:5" ht="25.5">
      <c r="A47" s="28" t="s">
        <v>40</v>
      </c>
      <c r="E47" s="29" t="s">
        <v>149</v>
      </c>
    </row>
    <row r="48" spans="1:5" ht="51">
      <c r="A48" s="30" t="s">
        <v>42</v>
      </c>
      <c r="E48" s="31" t="s">
        <v>150</v>
      </c>
    </row>
    <row r="49" spans="1:5" ht="318.75">
      <c r="A49" t="s">
        <v>44</v>
      </c>
      <c r="E49" s="29" t="s">
        <v>151</v>
      </c>
    </row>
    <row r="50" spans="1:18" ht="12.75" customHeight="1">
      <c r="A50" s="5" t="s">
        <v>33</v>
      </c>
      <c s="5"/>
      <c s="35" t="s">
        <v>30</v>
      </c>
      <c s="5"/>
      <c s="21" t="s">
        <v>152</v>
      </c>
      <c s="5"/>
      <c s="5"/>
      <c s="5"/>
      <c s="36">
        <f>0+Q50</f>
      </c>
      <c r="O50">
        <f>0+R50</f>
      </c>
      <c r="Q50">
        <f>0+I51+I55+I59+I63+I67+I71</f>
      </c>
      <c>
        <f>0+O51+O55+O59+O63+O67+O71</f>
      </c>
    </row>
    <row r="51" spans="1:16" ht="12.75">
      <c r="A51" s="19" t="s">
        <v>35</v>
      </c>
      <c s="23" t="s">
        <v>90</v>
      </c>
      <c s="23" t="s">
        <v>153</v>
      </c>
      <c s="19" t="s">
        <v>45</v>
      </c>
      <c s="24" t="s">
        <v>154</v>
      </c>
      <c s="25" t="s">
        <v>155</v>
      </c>
      <c s="26">
        <v>13</v>
      </c>
      <c s="27">
        <v>0</v>
      </c>
      <c s="27">
        <f>ROUND(ROUND(H51,2)*ROUND(G51,3),2)</f>
      </c>
      <c r="O51">
        <f>(I51*21)/100</f>
      </c>
      <c t="s">
        <v>13</v>
      </c>
    </row>
    <row r="52" spans="1:5" ht="12.75">
      <c r="A52" s="28" t="s">
        <v>40</v>
      </c>
      <c r="E52" s="29" t="s">
        <v>156</v>
      </c>
    </row>
    <row r="53" spans="1:5" ht="51">
      <c r="A53" s="30" t="s">
        <v>42</v>
      </c>
      <c r="E53" s="31" t="s">
        <v>157</v>
      </c>
    </row>
    <row r="54" spans="1:5" ht="38.25">
      <c r="A54" t="s">
        <v>44</v>
      </c>
      <c r="E54" s="29" t="s">
        <v>158</v>
      </c>
    </row>
    <row r="55" spans="1:16" ht="25.5">
      <c r="A55" s="19" t="s">
        <v>35</v>
      </c>
      <c s="23" t="s">
        <v>96</v>
      </c>
      <c s="23" t="s">
        <v>159</v>
      </c>
      <c s="19" t="s">
        <v>45</v>
      </c>
      <c s="24" t="s">
        <v>160</v>
      </c>
      <c s="25" t="s">
        <v>155</v>
      </c>
      <c s="26">
        <v>5</v>
      </c>
      <c s="27">
        <v>0</v>
      </c>
      <c s="27">
        <f>ROUND(ROUND(H55,2)*ROUND(G55,3),2)</f>
      </c>
      <c r="O55">
        <f>(I55*21)/100</f>
      </c>
      <c t="s">
        <v>13</v>
      </c>
    </row>
    <row r="56" spans="1:5" ht="12.75">
      <c r="A56" s="28" t="s">
        <v>40</v>
      </c>
      <c r="E56" s="29" t="s">
        <v>156</v>
      </c>
    </row>
    <row r="57" spans="1:5" ht="51">
      <c r="A57" s="30" t="s">
        <v>42</v>
      </c>
      <c r="E57" s="31" t="s">
        <v>161</v>
      </c>
    </row>
    <row r="58" spans="1:5" ht="38.25">
      <c r="A58" t="s">
        <v>44</v>
      </c>
      <c r="E58" s="29" t="s">
        <v>158</v>
      </c>
    </row>
    <row r="59" spans="1:16" ht="12.75">
      <c r="A59" s="19" t="s">
        <v>35</v>
      </c>
      <c s="23" t="s">
        <v>162</v>
      </c>
      <c s="23" t="s">
        <v>163</v>
      </c>
      <c s="19" t="s">
        <v>45</v>
      </c>
      <c s="24" t="s">
        <v>164</v>
      </c>
      <c s="25" t="s">
        <v>130</v>
      </c>
      <c s="26">
        <v>28.4</v>
      </c>
      <c s="27">
        <v>0</v>
      </c>
      <c s="27">
        <f>ROUND(ROUND(H59,2)*ROUND(G59,3),2)</f>
      </c>
      <c r="O59">
        <f>(I59*21)/100</f>
      </c>
      <c t="s">
        <v>13</v>
      </c>
    </row>
    <row r="60" spans="1:5" ht="25.5">
      <c r="A60" s="28" t="s">
        <v>40</v>
      </c>
      <c r="E60" s="29" t="s">
        <v>149</v>
      </c>
    </row>
    <row r="61" spans="1:5" ht="127.5">
      <c r="A61" s="30" t="s">
        <v>42</v>
      </c>
      <c r="E61" s="31" t="s">
        <v>165</v>
      </c>
    </row>
    <row r="62" spans="1:5" ht="102">
      <c r="A62" t="s">
        <v>44</v>
      </c>
      <c r="E62" s="29" t="s">
        <v>166</v>
      </c>
    </row>
    <row r="63" spans="1:16" ht="12.75">
      <c r="A63" s="19" t="s">
        <v>35</v>
      </c>
      <c s="23" t="s">
        <v>167</v>
      </c>
      <c s="23" t="s">
        <v>168</v>
      </c>
      <c s="19" t="s">
        <v>45</v>
      </c>
      <c s="24" t="s">
        <v>169</v>
      </c>
      <c s="25" t="s">
        <v>130</v>
      </c>
      <c s="26">
        <v>27.9</v>
      </c>
      <c s="27">
        <v>0</v>
      </c>
      <c s="27">
        <f>ROUND(ROUND(H63,2)*ROUND(G63,3),2)</f>
      </c>
      <c r="O63">
        <f>(I63*21)/100</f>
      </c>
      <c t="s">
        <v>13</v>
      </c>
    </row>
    <row r="64" spans="1:5" ht="25.5">
      <c r="A64" s="28" t="s">
        <v>40</v>
      </c>
      <c r="E64" s="29" t="s">
        <v>149</v>
      </c>
    </row>
    <row r="65" spans="1:5" ht="114.75">
      <c r="A65" s="30" t="s">
        <v>42</v>
      </c>
      <c r="E65" s="31" t="s">
        <v>170</v>
      </c>
    </row>
    <row r="66" spans="1:5" ht="102">
      <c r="A66" t="s">
        <v>44</v>
      </c>
      <c r="E66" s="29" t="s">
        <v>166</v>
      </c>
    </row>
    <row r="67" spans="1:16" ht="12.75">
      <c r="A67" s="19" t="s">
        <v>35</v>
      </c>
      <c s="23" t="s">
        <v>171</v>
      </c>
      <c s="23" t="s">
        <v>172</v>
      </c>
      <c s="19" t="s">
        <v>45</v>
      </c>
      <c s="24" t="s">
        <v>173</v>
      </c>
      <c s="25" t="s">
        <v>130</v>
      </c>
      <c s="26">
        <v>14.76</v>
      </c>
      <c s="27">
        <v>0</v>
      </c>
      <c s="27">
        <f>ROUND(ROUND(H67,2)*ROUND(G67,3),2)</f>
      </c>
      <c r="O67">
        <f>(I67*21)/100</f>
      </c>
      <c t="s">
        <v>13</v>
      </c>
    </row>
    <row r="68" spans="1:5" ht="25.5">
      <c r="A68" s="28" t="s">
        <v>40</v>
      </c>
      <c r="E68" s="29" t="s">
        <v>149</v>
      </c>
    </row>
    <row r="69" spans="1:5" ht="63.75">
      <c r="A69" s="30" t="s">
        <v>42</v>
      </c>
      <c r="E69" s="31" t="s">
        <v>174</v>
      </c>
    </row>
    <row r="70" spans="1:5" ht="102">
      <c r="A70" t="s">
        <v>44</v>
      </c>
      <c r="E70" s="29" t="s">
        <v>166</v>
      </c>
    </row>
    <row r="71" spans="1:16" ht="12.75">
      <c r="A71" s="19" t="s">
        <v>35</v>
      </c>
      <c s="23" t="s">
        <v>175</v>
      </c>
      <c s="23" t="s">
        <v>176</v>
      </c>
      <c s="19" t="s">
        <v>45</v>
      </c>
      <c s="24" t="s">
        <v>177</v>
      </c>
      <c s="25" t="s">
        <v>124</v>
      </c>
      <c s="26">
        <v>54</v>
      </c>
      <c s="27">
        <v>0</v>
      </c>
      <c s="27">
        <f>ROUND(ROUND(H71,2)*ROUND(G71,3),2)</f>
      </c>
      <c r="O71">
        <f>(I71*21)/100</f>
      </c>
      <c t="s">
        <v>13</v>
      </c>
    </row>
    <row r="72" spans="1:5" ht="25.5">
      <c r="A72" s="28" t="s">
        <v>40</v>
      </c>
      <c r="E72" s="29" t="s">
        <v>125</v>
      </c>
    </row>
    <row r="73" spans="1:5" ht="51">
      <c r="A73" s="30" t="s">
        <v>42</v>
      </c>
      <c r="E73" s="31" t="s">
        <v>178</v>
      </c>
    </row>
    <row r="74" spans="1:5" ht="76.5">
      <c r="A74" t="s">
        <v>44</v>
      </c>
      <c r="E74" s="29" t="s">
        <v>179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f>
      </c>
      <c t="s">
        <v>12</v>
      </c>
    </row>
    <row r="3" spans="1:16" ht="15" customHeight="1">
      <c r="A3" t="s">
        <v>1</v>
      </c>
      <c s="8" t="s">
        <v>4</v>
      </c>
      <c s="9" t="s">
        <v>5</v>
      </c>
      <c s="1"/>
      <c s="10" t="s">
        <v>6</v>
      </c>
      <c s="1"/>
      <c s="4"/>
      <c s="3" t="s">
        <v>184</v>
      </c>
      <c s="32">
        <f>0+I9+I18</f>
      </c>
      <c r="O3" t="s">
        <v>9</v>
      </c>
      <c t="s">
        <v>13</v>
      </c>
    </row>
    <row r="4" spans="1:16" ht="15" customHeight="1">
      <c r="A4" t="s">
        <v>7</v>
      </c>
      <c s="8" t="s">
        <v>180</v>
      </c>
      <c s="9" t="s">
        <v>181</v>
      </c>
      <c s="1"/>
      <c s="10" t="s">
        <v>182</v>
      </c>
      <c s="1"/>
      <c s="1"/>
      <c s="7"/>
      <c s="7"/>
      <c r="O4" t="s">
        <v>10</v>
      </c>
      <c t="s">
        <v>13</v>
      </c>
    </row>
    <row r="5" spans="1:16" ht="12.75" customHeight="1">
      <c r="A5" t="s">
        <v>183</v>
      </c>
      <c s="12" t="s">
        <v>8</v>
      </c>
      <c s="13" t="s">
        <v>184</v>
      </c>
      <c s="5"/>
      <c s="14" t="s">
        <v>182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19</v>
      </c>
      <c s="15"/>
      <c s="21" t="s">
        <v>121</v>
      </c>
      <c s="15"/>
      <c s="15"/>
      <c s="15"/>
      <c s="22">
        <f>0+Q9</f>
      </c>
      <c r="O9">
        <f>0+R9</f>
      </c>
      <c r="Q9">
        <f>0+I10+I14</f>
      </c>
      <c>
        <f>0+O10+O14</f>
      </c>
    </row>
    <row r="10" spans="1:16" ht="12.75">
      <c r="A10" s="19" t="s">
        <v>35</v>
      </c>
      <c s="23" t="s">
        <v>19</v>
      </c>
      <c s="23" t="s">
        <v>185</v>
      </c>
      <c s="19" t="s">
        <v>45</v>
      </c>
      <c s="24" t="s">
        <v>186</v>
      </c>
      <c s="25" t="s">
        <v>130</v>
      </c>
      <c s="26">
        <v>1.065</v>
      </c>
      <c s="27">
        <v>0</v>
      </c>
      <c s="27">
        <f>ROUND(ROUND(H10,2)*ROUND(G10,3),2)</f>
      </c>
      <c r="O10">
        <f>(I10*21)/100</f>
      </c>
      <c t="s">
        <v>13</v>
      </c>
    </row>
    <row r="11" spans="1:5" ht="25.5">
      <c r="A11" s="28" t="s">
        <v>40</v>
      </c>
      <c r="E11" s="29" t="s">
        <v>187</v>
      </c>
    </row>
    <row r="12" spans="1:5" ht="12.75">
      <c r="A12" s="30" t="s">
        <v>42</v>
      </c>
      <c r="E12" s="31" t="s">
        <v>188</v>
      </c>
    </row>
    <row r="13" spans="1:5" ht="318.75">
      <c r="A13" t="s">
        <v>44</v>
      </c>
      <c r="E13" s="29" t="s">
        <v>189</v>
      </c>
    </row>
    <row r="14" spans="1:16" ht="12.75">
      <c r="A14" s="19" t="s">
        <v>35</v>
      </c>
      <c s="23" t="s">
        <v>13</v>
      </c>
      <c s="23" t="s">
        <v>190</v>
      </c>
      <c s="19" t="s">
        <v>45</v>
      </c>
      <c s="24" t="s">
        <v>191</v>
      </c>
      <c s="25" t="s">
        <v>130</v>
      </c>
      <c s="26">
        <v>1.065</v>
      </c>
      <c s="27">
        <v>0</v>
      </c>
      <c s="27">
        <f>ROUND(ROUND(H14,2)*ROUND(G14,3),2)</f>
      </c>
      <c r="O14">
        <f>(I14*21)/100</f>
      </c>
      <c t="s">
        <v>13</v>
      </c>
    </row>
    <row r="15" spans="1:5" ht="25.5">
      <c r="A15" s="28" t="s">
        <v>40</v>
      </c>
      <c r="E15" s="29" t="s">
        <v>192</v>
      </c>
    </row>
    <row r="16" spans="1:5" ht="12.75">
      <c r="A16" s="30" t="s">
        <v>42</v>
      </c>
      <c r="E16" s="31" t="s">
        <v>188</v>
      </c>
    </row>
    <row r="17" spans="1:5" ht="191.25">
      <c r="A17" t="s">
        <v>44</v>
      </c>
      <c r="E17" s="29" t="s">
        <v>193</v>
      </c>
    </row>
    <row r="18" spans="1:18" ht="12.75" customHeight="1">
      <c r="A18" s="5" t="s">
        <v>33</v>
      </c>
      <c s="5"/>
      <c s="35" t="s">
        <v>25</v>
      </c>
      <c s="5"/>
      <c s="21" t="s">
        <v>194</v>
      </c>
      <c s="5"/>
      <c s="5"/>
      <c s="5"/>
      <c s="36">
        <f>0+Q18</f>
      </c>
      <c r="O18">
        <f>0+R18</f>
      </c>
      <c r="Q18">
        <f>0+I19</f>
      </c>
      <c>
        <f>0+O19</f>
      </c>
    </row>
    <row r="19" spans="1:16" ht="12.75">
      <c r="A19" s="19" t="s">
        <v>35</v>
      </c>
      <c s="23" t="s">
        <v>12</v>
      </c>
      <c s="23" t="s">
        <v>195</v>
      </c>
      <c s="19" t="s">
        <v>45</v>
      </c>
      <c s="24" t="s">
        <v>196</v>
      </c>
      <c s="25" t="s">
        <v>124</v>
      </c>
      <c s="26">
        <v>7.1</v>
      </c>
      <c s="27">
        <v>0</v>
      </c>
      <c s="27">
        <f>ROUND(ROUND(H19,2)*ROUND(G19,3),2)</f>
      </c>
      <c r="O19">
        <f>(I19*21)/100</f>
      </c>
      <c t="s">
        <v>13</v>
      </c>
    </row>
    <row r="20" spans="1:5" ht="38.25">
      <c r="A20" s="28" t="s">
        <v>40</v>
      </c>
      <c r="E20" s="29" t="s">
        <v>197</v>
      </c>
    </row>
    <row r="21" spans="1:5" ht="25.5">
      <c r="A21" s="30" t="s">
        <v>42</v>
      </c>
      <c r="E21" s="31" t="s">
        <v>198</v>
      </c>
    </row>
    <row r="22" spans="1:5" ht="102">
      <c r="A22" t="s">
        <v>44</v>
      </c>
      <c r="E22" s="29" t="s">
        <v>199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21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0+O9+O26+O83+O108+O141+O150</f>
      </c>
      <c t="s">
        <v>12</v>
      </c>
    </row>
    <row r="3" spans="1:16" ht="15" customHeight="1">
      <c r="A3" t="s">
        <v>1</v>
      </c>
      <c s="8" t="s">
        <v>4</v>
      </c>
      <c s="9" t="s">
        <v>5</v>
      </c>
      <c s="1"/>
      <c s="10" t="s">
        <v>6</v>
      </c>
      <c s="1"/>
      <c s="4"/>
      <c s="3" t="s">
        <v>200</v>
      </c>
      <c s="32">
        <f>0+I9+I26+I83+I108+I141+I150</f>
      </c>
      <c r="O3" t="s">
        <v>9</v>
      </c>
      <c t="s">
        <v>13</v>
      </c>
    </row>
    <row r="4" spans="1:16" ht="15" customHeight="1">
      <c r="A4" t="s">
        <v>7</v>
      </c>
      <c s="8" t="s">
        <v>180</v>
      </c>
      <c s="9" t="s">
        <v>181</v>
      </c>
      <c s="1"/>
      <c s="10" t="s">
        <v>182</v>
      </c>
      <c s="1"/>
      <c s="1"/>
      <c s="7"/>
      <c s="7"/>
      <c r="O4" t="s">
        <v>10</v>
      </c>
      <c t="s">
        <v>13</v>
      </c>
    </row>
    <row r="5" spans="1:16" ht="12.75" customHeight="1">
      <c r="A5" t="s">
        <v>183</v>
      </c>
      <c s="12" t="s">
        <v>8</v>
      </c>
      <c s="13" t="s">
        <v>200</v>
      </c>
      <c s="5"/>
      <c s="14" t="s">
        <v>182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0+I10+I14+I18+I22</f>
      </c>
      <c>
        <f>0+O10+O14+O18+O22</f>
      </c>
    </row>
    <row r="10" spans="1:16" ht="25.5">
      <c r="A10" s="19" t="s">
        <v>35</v>
      </c>
      <c s="23" t="s">
        <v>19</v>
      </c>
      <c s="23" t="s">
        <v>103</v>
      </c>
      <c s="19" t="s">
        <v>19</v>
      </c>
      <c s="24" t="s">
        <v>104</v>
      </c>
      <c s="25" t="s">
        <v>105</v>
      </c>
      <c s="26">
        <v>331.514</v>
      </c>
      <c s="27">
        <v>0</v>
      </c>
      <c s="27">
        <f>ROUND(ROUND(H10,2)*ROUND(G10,3),2)</f>
      </c>
      <c r="O10">
        <f>(I10*21)/100</f>
      </c>
      <c t="s">
        <v>13</v>
      </c>
    </row>
    <row r="11" spans="1:5" ht="25.5">
      <c r="A11" s="28" t="s">
        <v>40</v>
      </c>
      <c r="E11" s="29" t="s">
        <v>201</v>
      </c>
    </row>
    <row r="12" spans="1:5" ht="51">
      <c r="A12" s="30" t="s">
        <v>42</v>
      </c>
      <c r="E12" s="31" t="s">
        <v>202</v>
      </c>
    </row>
    <row r="13" spans="1:5" ht="140.25">
      <c r="A13" t="s">
        <v>44</v>
      </c>
      <c r="E13" s="29" t="s">
        <v>108</v>
      </c>
    </row>
    <row r="14" spans="1:16" ht="25.5">
      <c r="A14" s="19" t="s">
        <v>35</v>
      </c>
      <c s="23" t="s">
        <v>13</v>
      </c>
      <c s="23" t="s">
        <v>103</v>
      </c>
      <c s="19" t="s">
        <v>203</v>
      </c>
      <c s="24" t="s">
        <v>104</v>
      </c>
      <c s="25" t="s">
        <v>105</v>
      </c>
      <c s="26">
        <v>365.76</v>
      </c>
      <c s="27">
        <v>0</v>
      </c>
      <c s="27">
        <f>ROUND(ROUND(H14,2)*ROUND(G14,3),2)</f>
      </c>
      <c r="O14">
        <f>(I14*21)/100</f>
      </c>
      <c t="s">
        <v>13</v>
      </c>
    </row>
    <row r="15" spans="1:5" ht="25.5">
      <c r="A15" s="28" t="s">
        <v>40</v>
      </c>
      <c r="E15" s="29" t="s">
        <v>204</v>
      </c>
    </row>
    <row r="16" spans="1:5" ht="12.75">
      <c r="A16" s="30" t="s">
        <v>42</v>
      </c>
      <c r="E16" s="31" t="s">
        <v>205</v>
      </c>
    </row>
    <row r="17" spans="1:5" ht="140.25">
      <c r="A17" t="s">
        <v>44</v>
      </c>
      <c r="E17" s="29" t="s">
        <v>108</v>
      </c>
    </row>
    <row r="18" spans="1:16" ht="25.5">
      <c r="A18" s="19" t="s">
        <v>35</v>
      </c>
      <c s="23" t="s">
        <v>12</v>
      </c>
      <c s="23" t="s">
        <v>109</v>
      </c>
      <c s="19" t="s">
        <v>45</v>
      </c>
      <c s="24" t="s">
        <v>110</v>
      </c>
      <c s="25" t="s">
        <v>105</v>
      </c>
      <c s="26">
        <v>12.025</v>
      </c>
      <c s="27">
        <v>0</v>
      </c>
      <c s="27">
        <f>ROUND(ROUND(H18,2)*ROUND(G18,3),2)</f>
      </c>
      <c r="O18">
        <f>(I18*21)/100</f>
      </c>
      <c t="s">
        <v>13</v>
      </c>
    </row>
    <row r="19" spans="1:5" ht="25.5">
      <c r="A19" s="28" t="s">
        <v>40</v>
      </c>
      <c r="E19" s="29" t="s">
        <v>111</v>
      </c>
    </row>
    <row r="20" spans="1:5" ht="12.75">
      <c r="A20" s="30" t="s">
        <v>42</v>
      </c>
      <c r="E20" s="31" t="s">
        <v>206</v>
      </c>
    </row>
    <row r="21" spans="1:5" ht="140.25">
      <c r="A21" t="s">
        <v>44</v>
      </c>
      <c r="E21" s="29" t="s">
        <v>108</v>
      </c>
    </row>
    <row r="22" spans="1:16" ht="25.5">
      <c r="A22" s="19" t="s">
        <v>35</v>
      </c>
      <c s="23" t="s">
        <v>23</v>
      </c>
      <c s="23" t="s">
        <v>113</v>
      </c>
      <c s="19" t="s">
        <v>45</v>
      </c>
      <c s="24" t="s">
        <v>114</v>
      </c>
      <c s="25" t="s">
        <v>105</v>
      </c>
      <c s="26">
        <v>0.874</v>
      </c>
      <c s="27">
        <v>0</v>
      </c>
      <c s="27">
        <f>ROUND(ROUND(H22,2)*ROUND(G22,3),2)</f>
      </c>
      <c r="O22">
        <f>(I22*21)/100</f>
      </c>
      <c t="s">
        <v>13</v>
      </c>
    </row>
    <row r="23" spans="1:5" ht="25.5">
      <c r="A23" s="28" t="s">
        <v>40</v>
      </c>
      <c r="E23" s="29" t="s">
        <v>115</v>
      </c>
    </row>
    <row r="24" spans="1:5" ht="38.25">
      <c r="A24" s="30" t="s">
        <v>42</v>
      </c>
      <c r="E24" s="31" t="s">
        <v>207</v>
      </c>
    </row>
    <row r="25" spans="1:5" ht="140.25">
      <c r="A25" t="s">
        <v>44</v>
      </c>
      <c r="E25" s="29" t="s">
        <v>108</v>
      </c>
    </row>
    <row r="26" spans="1:18" ht="12.75" customHeight="1">
      <c r="A26" s="5" t="s">
        <v>33</v>
      </c>
      <c s="5"/>
      <c s="35" t="s">
        <v>19</v>
      </c>
      <c s="5"/>
      <c s="21" t="s">
        <v>121</v>
      </c>
      <c s="5"/>
      <c s="5"/>
      <c s="5"/>
      <c s="36">
        <f>0+Q26</f>
      </c>
      <c r="O26">
        <f>0+R26</f>
      </c>
      <c r="Q26">
        <f>0+I27+I31+I35+I39+I43+I47+I51+I55+I59+I63+I67+I71+I75+I79</f>
      </c>
      <c>
        <f>0+O27+O31+O35+O39+O43+O47+O51+O55+O59+O63+O67+O71+O75+O79</f>
      </c>
    </row>
    <row r="27" spans="1:16" ht="25.5">
      <c r="A27" s="19" t="s">
        <v>35</v>
      </c>
      <c s="23" t="s">
        <v>25</v>
      </c>
      <c s="23" t="s">
        <v>128</v>
      </c>
      <c s="19" t="s">
        <v>45</v>
      </c>
      <c s="24" t="s">
        <v>129</v>
      </c>
      <c s="25" t="s">
        <v>130</v>
      </c>
      <c s="26">
        <v>5.011</v>
      </c>
      <c s="27">
        <v>0</v>
      </c>
      <c s="27">
        <f>ROUND(ROUND(H27,2)*ROUND(G27,3),2)</f>
      </c>
      <c r="O27">
        <f>(I27*21)/100</f>
      </c>
      <c t="s">
        <v>13</v>
      </c>
    </row>
    <row r="28" spans="1:5" ht="38.25">
      <c r="A28" s="28" t="s">
        <v>40</v>
      </c>
      <c r="E28" s="29" t="s">
        <v>131</v>
      </c>
    </row>
    <row r="29" spans="1:5" ht="25.5">
      <c r="A29" s="30" t="s">
        <v>42</v>
      </c>
      <c r="E29" s="31" t="s">
        <v>208</v>
      </c>
    </row>
    <row r="30" spans="1:5" ht="63.75">
      <c r="A30" t="s">
        <v>44</v>
      </c>
      <c r="E30" s="29" t="s">
        <v>133</v>
      </c>
    </row>
    <row r="31" spans="1:16" ht="25.5">
      <c r="A31" s="19" t="s">
        <v>35</v>
      </c>
      <c s="23" t="s">
        <v>27</v>
      </c>
      <c s="23" t="s">
        <v>134</v>
      </c>
      <c s="19" t="s">
        <v>45</v>
      </c>
      <c s="24" t="s">
        <v>135</v>
      </c>
      <c s="25" t="s">
        <v>130</v>
      </c>
      <c s="26">
        <v>159.623</v>
      </c>
      <c s="27">
        <v>0</v>
      </c>
      <c s="27">
        <f>ROUND(ROUND(H31,2)*ROUND(G31,3),2)</f>
      </c>
      <c r="O31">
        <f>(I31*21)/100</f>
      </c>
      <c t="s">
        <v>13</v>
      </c>
    </row>
    <row r="32" spans="1:5" ht="25.5">
      <c r="A32" s="28" t="s">
        <v>40</v>
      </c>
      <c r="E32" s="29" t="s">
        <v>136</v>
      </c>
    </row>
    <row r="33" spans="1:5" ht="25.5">
      <c r="A33" s="30" t="s">
        <v>42</v>
      </c>
      <c r="E33" s="31" t="s">
        <v>209</v>
      </c>
    </row>
    <row r="34" spans="1:5" ht="63.75">
      <c r="A34" t="s">
        <v>44</v>
      </c>
      <c r="E34" s="29" t="s">
        <v>133</v>
      </c>
    </row>
    <row r="35" spans="1:16" ht="12.75">
      <c r="A35" s="19" t="s">
        <v>35</v>
      </c>
      <c s="23" t="s">
        <v>73</v>
      </c>
      <c s="23" t="s">
        <v>138</v>
      </c>
      <c s="19" t="s">
        <v>45</v>
      </c>
      <c s="24" t="s">
        <v>139</v>
      </c>
      <c s="25" t="s">
        <v>130</v>
      </c>
      <c s="26">
        <v>14.78</v>
      </c>
      <c s="27">
        <v>0</v>
      </c>
      <c s="27">
        <f>ROUND(ROUND(H35,2)*ROUND(G35,3),2)</f>
      </c>
      <c r="O35">
        <f>(I35*21)/100</f>
      </c>
      <c t="s">
        <v>13</v>
      </c>
    </row>
    <row r="36" spans="1:5" ht="51">
      <c r="A36" s="28" t="s">
        <v>40</v>
      </c>
      <c r="E36" s="29" t="s">
        <v>210</v>
      </c>
    </row>
    <row r="37" spans="1:5" ht="25.5">
      <c r="A37" s="30" t="s">
        <v>42</v>
      </c>
      <c r="E37" s="31" t="s">
        <v>211</v>
      </c>
    </row>
    <row r="38" spans="1:5" ht="63.75">
      <c r="A38" t="s">
        <v>44</v>
      </c>
      <c r="E38" s="29" t="s">
        <v>133</v>
      </c>
    </row>
    <row r="39" spans="1:16" ht="12.75">
      <c r="A39" s="19" t="s">
        <v>35</v>
      </c>
      <c s="23" t="s">
        <v>77</v>
      </c>
      <c s="23" t="s">
        <v>212</v>
      </c>
      <c s="19" t="s">
        <v>45</v>
      </c>
      <c s="24" t="s">
        <v>213</v>
      </c>
      <c s="25" t="s">
        <v>130</v>
      </c>
      <c s="26">
        <v>6.165</v>
      </c>
      <c s="27">
        <v>0</v>
      </c>
      <c s="27">
        <f>ROUND(ROUND(H39,2)*ROUND(G39,3),2)</f>
      </c>
      <c r="O39">
        <f>(I39*21)/100</f>
      </c>
      <c t="s">
        <v>13</v>
      </c>
    </row>
    <row r="40" spans="1:5" ht="38.25">
      <c r="A40" s="28" t="s">
        <v>40</v>
      </c>
      <c r="E40" s="29" t="s">
        <v>214</v>
      </c>
    </row>
    <row r="41" spans="1:5" ht="63.75">
      <c r="A41" s="30" t="s">
        <v>42</v>
      </c>
      <c r="E41" s="31" t="s">
        <v>215</v>
      </c>
    </row>
    <row r="42" spans="1:5" ht="382.5">
      <c r="A42" t="s">
        <v>44</v>
      </c>
      <c r="E42" s="29" t="s">
        <v>216</v>
      </c>
    </row>
    <row r="43" spans="1:16" ht="12.75">
      <c r="A43" s="19" t="s">
        <v>35</v>
      </c>
      <c s="23" t="s">
        <v>30</v>
      </c>
      <c s="23" t="s">
        <v>212</v>
      </c>
      <c s="19" t="s">
        <v>217</v>
      </c>
      <c s="24" t="s">
        <v>213</v>
      </c>
      <c s="25" t="s">
        <v>130</v>
      </c>
      <c s="26">
        <v>182.88</v>
      </c>
      <c s="27">
        <v>0</v>
      </c>
      <c s="27">
        <f>ROUND(ROUND(H43,2)*ROUND(G43,3),2)</f>
      </c>
      <c r="O43">
        <f>(I43*21)/100</f>
      </c>
      <c t="s">
        <v>13</v>
      </c>
    </row>
    <row r="44" spans="1:5" ht="63.75">
      <c r="A44" s="28" t="s">
        <v>40</v>
      </c>
      <c r="E44" s="29" t="s">
        <v>218</v>
      </c>
    </row>
    <row r="45" spans="1:5" ht="25.5">
      <c r="A45" s="30" t="s">
        <v>42</v>
      </c>
      <c r="E45" s="31" t="s">
        <v>219</v>
      </c>
    </row>
    <row r="46" spans="1:5" ht="382.5">
      <c r="A46" t="s">
        <v>44</v>
      </c>
      <c r="E46" s="29" t="s">
        <v>216</v>
      </c>
    </row>
    <row r="47" spans="1:16" ht="12.75">
      <c r="A47" s="19" t="s">
        <v>35</v>
      </c>
      <c s="23" t="s">
        <v>32</v>
      </c>
      <c s="23" t="s">
        <v>185</v>
      </c>
      <c s="19" t="s">
        <v>45</v>
      </c>
      <c s="24" t="s">
        <v>186</v>
      </c>
      <c s="25" t="s">
        <v>130</v>
      </c>
      <c s="26">
        <v>0.9</v>
      </c>
      <c s="27">
        <v>0</v>
      </c>
      <c s="27">
        <f>ROUND(ROUND(H47,2)*ROUND(G47,3),2)</f>
      </c>
      <c r="O47">
        <f>(I47*21)/100</f>
      </c>
      <c t="s">
        <v>13</v>
      </c>
    </row>
    <row r="48" spans="1:5" ht="25.5">
      <c r="A48" s="28" t="s">
        <v>40</v>
      </c>
      <c r="E48" s="29" t="s">
        <v>220</v>
      </c>
    </row>
    <row r="49" spans="1:5" ht="12.75">
      <c r="A49" s="30" t="s">
        <v>42</v>
      </c>
      <c r="E49" s="31" t="s">
        <v>221</v>
      </c>
    </row>
    <row r="50" spans="1:5" ht="318.75">
      <c r="A50" t="s">
        <v>44</v>
      </c>
      <c r="E50" s="29" t="s">
        <v>189</v>
      </c>
    </row>
    <row r="51" spans="1:16" ht="12.75">
      <c r="A51" s="19" t="s">
        <v>35</v>
      </c>
      <c s="23" t="s">
        <v>90</v>
      </c>
      <c s="23" t="s">
        <v>222</v>
      </c>
      <c s="19" t="s">
        <v>45</v>
      </c>
      <c s="24" t="s">
        <v>223</v>
      </c>
      <c s="25" t="s">
        <v>130</v>
      </c>
      <c s="26">
        <v>7.95</v>
      </c>
      <c s="27">
        <v>0</v>
      </c>
      <c s="27">
        <f>ROUND(ROUND(H51,2)*ROUND(G51,3),2)</f>
      </c>
      <c r="O51">
        <f>(I51*21)/100</f>
      </c>
      <c t="s">
        <v>13</v>
      </c>
    </row>
    <row r="52" spans="1:5" ht="38.25">
      <c r="A52" s="28" t="s">
        <v>40</v>
      </c>
      <c r="E52" s="29" t="s">
        <v>224</v>
      </c>
    </row>
    <row r="53" spans="1:5" ht="51">
      <c r="A53" s="30" t="s">
        <v>42</v>
      </c>
      <c r="E53" s="31" t="s">
        <v>225</v>
      </c>
    </row>
    <row r="54" spans="1:5" ht="344.25">
      <c r="A54" t="s">
        <v>44</v>
      </c>
      <c r="E54" s="29" t="s">
        <v>226</v>
      </c>
    </row>
    <row r="55" spans="1:16" ht="12.75">
      <c r="A55" s="19" t="s">
        <v>35</v>
      </c>
      <c s="23" t="s">
        <v>96</v>
      </c>
      <c s="23" t="s">
        <v>190</v>
      </c>
      <c s="19" t="s">
        <v>45</v>
      </c>
      <c s="24" t="s">
        <v>191</v>
      </c>
      <c s="25" t="s">
        <v>130</v>
      </c>
      <c s="26">
        <v>0.9</v>
      </c>
      <c s="27">
        <v>0</v>
      </c>
      <c s="27">
        <f>ROUND(ROUND(H55,2)*ROUND(G55,3),2)</f>
      </c>
      <c r="O55">
        <f>(I55*21)/100</f>
      </c>
      <c t="s">
        <v>13</v>
      </c>
    </row>
    <row r="56" spans="1:5" ht="25.5">
      <c r="A56" s="28" t="s">
        <v>40</v>
      </c>
      <c r="E56" s="29" t="s">
        <v>227</v>
      </c>
    </row>
    <row r="57" spans="1:5" ht="12.75">
      <c r="A57" s="30" t="s">
        <v>42</v>
      </c>
      <c r="E57" s="31" t="s">
        <v>221</v>
      </c>
    </row>
    <row r="58" spans="1:5" ht="191.25">
      <c r="A58" t="s">
        <v>44</v>
      </c>
      <c r="E58" s="29" t="s">
        <v>193</v>
      </c>
    </row>
    <row r="59" spans="1:16" ht="12.75">
      <c r="A59" s="19" t="s">
        <v>35</v>
      </c>
      <c s="23" t="s">
        <v>162</v>
      </c>
      <c s="23" t="s">
        <v>228</v>
      </c>
      <c s="19" t="s">
        <v>229</v>
      </c>
      <c s="24" t="s">
        <v>230</v>
      </c>
      <c s="25" t="s">
        <v>130</v>
      </c>
      <c s="26">
        <v>101.9</v>
      </c>
      <c s="27">
        <v>0</v>
      </c>
      <c s="27">
        <f>ROUND(ROUND(H59,2)*ROUND(G59,3),2)</f>
      </c>
      <c r="O59">
        <f>(I59*21)/100</f>
      </c>
      <c t="s">
        <v>13</v>
      </c>
    </row>
    <row r="60" spans="1:5" ht="38.25">
      <c r="A60" s="28" t="s">
        <v>40</v>
      </c>
      <c r="E60" s="29" t="s">
        <v>231</v>
      </c>
    </row>
    <row r="61" spans="1:5" ht="25.5">
      <c r="A61" s="30" t="s">
        <v>42</v>
      </c>
      <c r="E61" s="31" t="s">
        <v>232</v>
      </c>
    </row>
    <row r="62" spans="1:5" ht="293.25">
      <c r="A62" t="s">
        <v>44</v>
      </c>
      <c r="E62" s="29" t="s">
        <v>233</v>
      </c>
    </row>
    <row r="63" spans="1:16" ht="12.75">
      <c r="A63" s="19" t="s">
        <v>35</v>
      </c>
      <c s="23" t="s">
        <v>167</v>
      </c>
      <c s="23" t="s">
        <v>228</v>
      </c>
      <c s="19" t="s">
        <v>234</v>
      </c>
      <c s="24" t="s">
        <v>230</v>
      </c>
      <c s="25" t="s">
        <v>130</v>
      </c>
      <c s="26">
        <v>2</v>
      </c>
      <c s="27">
        <v>0</v>
      </c>
      <c s="27">
        <f>ROUND(ROUND(H63,2)*ROUND(G63,3),2)</f>
      </c>
      <c r="O63">
        <f>(I63*21)/100</f>
      </c>
      <c t="s">
        <v>13</v>
      </c>
    </row>
    <row r="64" spans="1:5" ht="25.5">
      <c r="A64" s="28" t="s">
        <v>40</v>
      </c>
      <c r="E64" s="29" t="s">
        <v>235</v>
      </c>
    </row>
    <row r="65" spans="1:5" ht="25.5">
      <c r="A65" s="30" t="s">
        <v>42</v>
      </c>
      <c r="E65" s="31" t="s">
        <v>236</v>
      </c>
    </row>
    <row r="66" spans="1:5" ht="293.25">
      <c r="A66" t="s">
        <v>44</v>
      </c>
      <c r="E66" s="29" t="s">
        <v>233</v>
      </c>
    </row>
    <row r="67" spans="1:16" ht="12.75">
      <c r="A67" s="19" t="s">
        <v>35</v>
      </c>
      <c s="23" t="s">
        <v>171</v>
      </c>
      <c s="23" t="s">
        <v>237</v>
      </c>
      <c s="19" t="s">
        <v>229</v>
      </c>
      <c s="24" t="s">
        <v>238</v>
      </c>
      <c s="25" t="s">
        <v>130</v>
      </c>
      <c s="26">
        <v>4</v>
      </c>
      <c s="27">
        <v>0</v>
      </c>
      <c s="27">
        <f>ROUND(ROUND(H67,2)*ROUND(G67,3),2)</f>
      </c>
      <c r="O67">
        <f>(I67*21)/100</f>
      </c>
      <c t="s">
        <v>13</v>
      </c>
    </row>
    <row r="68" spans="1:5" ht="12.75">
      <c r="A68" s="28" t="s">
        <v>40</v>
      </c>
      <c r="E68" s="29" t="s">
        <v>239</v>
      </c>
    </row>
    <row r="69" spans="1:5" ht="51">
      <c r="A69" s="30" t="s">
        <v>42</v>
      </c>
      <c r="E69" s="31" t="s">
        <v>240</v>
      </c>
    </row>
    <row r="70" spans="1:5" ht="229.5">
      <c r="A70" t="s">
        <v>44</v>
      </c>
      <c r="E70" s="29" t="s">
        <v>241</v>
      </c>
    </row>
    <row r="71" spans="1:16" ht="12.75">
      <c r="A71" s="19" t="s">
        <v>35</v>
      </c>
      <c s="23" t="s">
        <v>175</v>
      </c>
      <c s="23" t="s">
        <v>237</v>
      </c>
      <c s="19" t="s">
        <v>234</v>
      </c>
      <c s="24" t="s">
        <v>238</v>
      </c>
      <c s="25" t="s">
        <v>130</v>
      </c>
      <c s="26">
        <v>1.89</v>
      </c>
      <c s="27">
        <v>0</v>
      </c>
      <c s="27">
        <f>ROUND(ROUND(H71,2)*ROUND(G71,3),2)</f>
      </c>
      <c r="O71">
        <f>(I71*21)/100</f>
      </c>
      <c t="s">
        <v>13</v>
      </c>
    </row>
    <row r="72" spans="1:5" ht="12.75">
      <c r="A72" s="28" t="s">
        <v>40</v>
      </c>
      <c r="E72" s="29" t="s">
        <v>242</v>
      </c>
    </row>
    <row r="73" spans="1:5" ht="25.5">
      <c r="A73" s="30" t="s">
        <v>42</v>
      </c>
      <c r="E73" s="31" t="s">
        <v>243</v>
      </c>
    </row>
    <row r="74" spans="1:5" ht="229.5">
      <c r="A74" t="s">
        <v>44</v>
      </c>
      <c r="E74" s="29" t="s">
        <v>241</v>
      </c>
    </row>
    <row r="75" spans="1:16" ht="12.75">
      <c r="A75" s="19" t="s">
        <v>35</v>
      </c>
      <c s="23" t="s">
        <v>244</v>
      </c>
      <c s="23" t="s">
        <v>245</v>
      </c>
      <c s="19" t="s">
        <v>45</v>
      </c>
      <c s="24" t="s">
        <v>246</v>
      </c>
      <c s="25" t="s">
        <v>130</v>
      </c>
      <c s="26">
        <v>1.4</v>
      </c>
      <c s="27">
        <v>0</v>
      </c>
      <c s="27">
        <f>ROUND(ROUND(H75,2)*ROUND(G75,3),2)</f>
      </c>
      <c r="O75">
        <f>(I75*21)/100</f>
      </c>
      <c t="s">
        <v>13</v>
      </c>
    </row>
    <row r="76" spans="1:5" ht="12.75">
      <c r="A76" s="28" t="s">
        <v>40</v>
      </c>
      <c r="E76" s="29" t="s">
        <v>247</v>
      </c>
    </row>
    <row r="77" spans="1:5" ht="25.5">
      <c r="A77" s="30" t="s">
        <v>42</v>
      </c>
      <c r="E77" s="31" t="s">
        <v>248</v>
      </c>
    </row>
    <row r="78" spans="1:5" ht="293.25">
      <c r="A78" t="s">
        <v>44</v>
      </c>
      <c r="E78" s="29" t="s">
        <v>249</v>
      </c>
    </row>
    <row r="79" spans="1:16" ht="12.75">
      <c r="A79" s="19" t="s">
        <v>35</v>
      </c>
      <c s="23" t="s">
        <v>250</v>
      </c>
      <c s="23" t="s">
        <v>251</v>
      </c>
      <c s="19" t="s">
        <v>45</v>
      </c>
      <c s="24" t="s">
        <v>252</v>
      </c>
      <c s="25" t="s">
        <v>124</v>
      </c>
      <c s="26">
        <v>365.76</v>
      </c>
      <c s="27">
        <v>0</v>
      </c>
      <c s="27">
        <f>ROUND(ROUND(H79,2)*ROUND(G79,3),2)</f>
      </c>
      <c r="O79">
        <f>(I79*21)/100</f>
      </c>
      <c t="s">
        <v>13</v>
      </c>
    </row>
    <row r="80" spans="1:5" ht="25.5">
      <c r="A80" s="28" t="s">
        <v>40</v>
      </c>
      <c r="E80" s="29" t="s">
        <v>253</v>
      </c>
    </row>
    <row r="81" spans="1:5" ht="25.5">
      <c r="A81" s="30" t="s">
        <v>42</v>
      </c>
      <c r="E81" s="31" t="s">
        <v>254</v>
      </c>
    </row>
    <row r="82" spans="1:5" ht="38.25">
      <c r="A82" t="s">
        <v>44</v>
      </c>
      <c r="E82" s="29" t="s">
        <v>255</v>
      </c>
    </row>
    <row r="83" spans="1:18" ht="12.75" customHeight="1">
      <c r="A83" s="5" t="s">
        <v>33</v>
      </c>
      <c s="5"/>
      <c s="35" t="s">
        <v>13</v>
      </c>
      <c s="5"/>
      <c s="21" t="s">
        <v>256</v>
      </c>
      <c s="5"/>
      <c s="5"/>
      <c s="5"/>
      <c s="36">
        <f>0+Q83</f>
      </c>
      <c r="O83">
        <f>0+R83</f>
      </c>
      <c r="Q83">
        <f>0+I84+I88+I92+I96+I100+I104</f>
      </c>
      <c>
        <f>0+O84+O88+O92+O96+O100+O104</f>
      </c>
    </row>
    <row r="84" spans="1:16" ht="12.75">
      <c r="A84" s="19" t="s">
        <v>35</v>
      </c>
      <c s="23" t="s">
        <v>257</v>
      </c>
      <c s="23" t="s">
        <v>258</v>
      </c>
      <c s="19" t="s">
        <v>45</v>
      </c>
      <c s="24" t="s">
        <v>259</v>
      </c>
      <c s="25" t="s">
        <v>124</v>
      </c>
      <c s="26">
        <v>69</v>
      </c>
      <c s="27">
        <v>0</v>
      </c>
      <c s="27">
        <f>ROUND(ROUND(H84,2)*ROUND(G84,3),2)</f>
      </c>
      <c r="O84">
        <f>(I84*21)/100</f>
      </c>
      <c t="s">
        <v>13</v>
      </c>
    </row>
    <row r="85" spans="1:5" ht="51">
      <c r="A85" s="28" t="s">
        <v>40</v>
      </c>
      <c r="E85" s="29" t="s">
        <v>260</v>
      </c>
    </row>
    <row r="86" spans="1:5" ht="25.5">
      <c r="A86" s="30" t="s">
        <v>42</v>
      </c>
      <c r="E86" s="31" t="s">
        <v>261</v>
      </c>
    </row>
    <row r="87" spans="1:5" ht="25.5">
      <c r="A87" t="s">
        <v>44</v>
      </c>
      <c r="E87" s="29" t="s">
        <v>262</v>
      </c>
    </row>
    <row r="88" spans="1:16" ht="12.75">
      <c r="A88" s="19" t="s">
        <v>35</v>
      </c>
      <c s="23" t="s">
        <v>263</v>
      </c>
      <c s="23" t="s">
        <v>264</v>
      </c>
      <c s="19" t="s">
        <v>45</v>
      </c>
      <c s="24" t="s">
        <v>265</v>
      </c>
      <c s="25" t="s">
        <v>155</v>
      </c>
      <c s="26">
        <v>46</v>
      </c>
      <c s="27">
        <v>0</v>
      </c>
      <c s="27">
        <f>ROUND(ROUND(H88,2)*ROUND(G88,3),2)</f>
      </c>
      <c r="O88">
        <f>(I88*21)/100</f>
      </c>
      <c t="s">
        <v>13</v>
      </c>
    </row>
    <row r="89" spans="1:5" ht="63.75">
      <c r="A89" s="28" t="s">
        <v>40</v>
      </c>
      <c r="E89" s="29" t="s">
        <v>266</v>
      </c>
    </row>
    <row r="90" spans="1:5" ht="25.5">
      <c r="A90" s="30" t="s">
        <v>42</v>
      </c>
      <c r="E90" s="31" t="s">
        <v>267</v>
      </c>
    </row>
    <row r="91" spans="1:5" ht="165.75">
      <c r="A91" t="s">
        <v>44</v>
      </c>
      <c r="E91" s="29" t="s">
        <v>268</v>
      </c>
    </row>
    <row r="92" spans="1:16" ht="12.75">
      <c r="A92" s="19" t="s">
        <v>35</v>
      </c>
      <c s="23" t="s">
        <v>269</v>
      </c>
      <c s="23" t="s">
        <v>270</v>
      </c>
      <c s="19" t="s">
        <v>217</v>
      </c>
      <c s="24" t="s">
        <v>271</v>
      </c>
      <c s="25" t="s">
        <v>124</v>
      </c>
      <c s="26">
        <v>365.76</v>
      </c>
      <c s="27">
        <v>0</v>
      </c>
      <c s="27">
        <f>ROUND(ROUND(H92,2)*ROUND(G92,3),2)</f>
      </c>
      <c r="O92">
        <f>(I92*21)/100</f>
      </c>
      <c t="s">
        <v>13</v>
      </c>
    </row>
    <row r="93" spans="1:5" ht="102">
      <c r="A93" s="28" t="s">
        <v>40</v>
      </c>
      <c r="E93" s="29" t="s">
        <v>272</v>
      </c>
    </row>
    <row r="94" spans="1:5" ht="25.5">
      <c r="A94" s="30" t="s">
        <v>42</v>
      </c>
      <c r="E94" s="31" t="s">
        <v>254</v>
      </c>
    </row>
    <row r="95" spans="1:5" ht="51">
      <c r="A95" t="s">
        <v>44</v>
      </c>
      <c r="E95" s="29" t="s">
        <v>273</v>
      </c>
    </row>
    <row r="96" spans="1:16" ht="12.75">
      <c r="A96" s="19" t="s">
        <v>35</v>
      </c>
      <c s="23" t="s">
        <v>274</v>
      </c>
      <c s="23" t="s">
        <v>275</v>
      </c>
      <c s="19" t="s">
        <v>217</v>
      </c>
      <c s="24" t="s">
        <v>276</v>
      </c>
      <c s="25" t="s">
        <v>130</v>
      </c>
      <c s="26">
        <v>182.88</v>
      </c>
      <c s="27">
        <v>0</v>
      </c>
      <c s="27">
        <f>ROUND(ROUND(H96,2)*ROUND(G96,3),2)</f>
      </c>
      <c r="O96">
        <f>(I96*21)/100</f>
      </c>
      <c t="s">
        <v>13</v>
      </c>
    </row>
    <row r="97" spans="1:5" ht="51">
      <c r="A97" s="28" t="s">
        <v>40</v>
      </c>
      <c r="E97" s="29" t="s">
        <v>277</v>
      </c>
    </row>
    <row r="98" spans="1:5" ht="25.5">
      <c r="A98" s="30" t="s">
        <v>42</v>
      </c>
      <c r="E98" s="31" t="s">
        <v>278</v>
      </c>
    </row>
    <row r="99" spans="1:5" ht="38.25">
      <c r="A99" t="s">
        <v>44</v>
      </c>
      <c r="E99" s="29" t="s">
        <v>279</v>
      </c>
    </row>
    <row r="100" spans="1:16" ht="12.75">
      <c r="A100" s="19" t="s">
        <v>35</v>
      </c>
      <c s="23" t="s">
        <v>280</v>
      </c>
      <c s="23" t="s">
        <v>281</v>
      </c>
      <c s="19" t="s">
        <v>45</v>
      </c>
      <c s="24" t="s">
        <v>282</v>
      </c>
      <c s="25" t="s">
        <v>130</v>
      </c>
      <c s="26">
        <v>1.5</v>
      </c>
      <c s="27">
        <v>0</v>
      </c>
      <c s="27">
        <f>ROUND(ROUND(H100,2)*ROUND(G100,3),2)</f>
      </c>
      <c r="O100">
        <f>(I100*21)/100</f>
      </c>
      <c t="s">
        <v>13</v>
      </c>
    </row>
    <row r="101" spans="1:5" ht="12.75">
      <c r="A101" s="28" t="s">
        <v>40</v>
      </c>
      <c r="E101" s="29" t="s">
        <v>283</v>
      </c>
    </row>
    <row r="102" spans="1:5" ht="25.5">
      <c r="A102" s="30" t="s">
        <v>42</v>
      </c>
      <c r="E102" s="31" t="s">
        <v>284</v>
      </c>
    </row>
    <row r="103" spans="1:5" ht="395.25">
      <c r="A103" t="s">
        <v>44</v>
      </c>
      <c r="E103" s="29" t="s">
        <v>285</v>
      </c>
    </row>
    <row r="104" spans="1:16" ht="12.75">
      <c r="A104" s="19" t="s">
        <v>35</v>
      </c>
      <c s="23" t="s">
        <v>286</v>
      </c>
      <c s="23" t="s">
        <v>287</v>
      </c>
      <c s="19" t="s">
        <v>45</v>
      </c>
      <c s="24" t="s">
        <v>288</v>
      </c>
      <c s="25" t="s">
        <v>130</v>
      </c>
      <c s="26">
        <v>1.5</v>
      </c>
      <c s="27">
        <v>0</v>
      </c>
      <c s="27">
        <f>ROUND(ROUND(H104,2)*ROUND(G104,3),2)</f>
      </c>
      <c r="O104">
        <f>(I104*21)/100</f>
      </c>
      <c t="s">
        <v>13</v>
      </c>
    </row>
    <row r="105" spans="1:5" ht="12.75">
      <c r="A105" s="28" t="s">
        <v>40</v>
      </c>
      <c r="E105" s="29" t="s">
        <v>289</v>
      </c>
    </row>
    <row r="106" spans="1:5" ht="25.5">
      <c r="A106" s="30" t="s">
        <v>42</v>
      </c>
      <c r="E106" s="31" t="s">
        <v>284</v>
      </c>
    </row>
    <row r="107" spans="1:5" ht="369.75">
      <c r="A107" t="s">
        <v>44</v>
      </c>
      <c r="E107" s="29" t="s">
        <v>290</v>
      </c>
    </row>
    <row r="108" spans="1:18" ht="12.75" customHeight="1">
      <c r="A108" s="5" t="s">
        <v>33</v>
      </c>
      <c s="5"/>
      <c s="35" t="s">
        <v>25</v>
      </c>
      <c s="5"/>
      <c s="21" t="s">
        <v>194</v>
      </c>
      <c s="5"/>
      <c s="5"/>
      <c s="5"/>
      <c s="36">
        <f>0+Q108</f>
      </c>
      <c r="O108">
        <f>0+R108</f>
      </c>
      <c r="Q108">
        <f>0+I109+I113+I117+I121+I125+I129+I133+I137</f>
      </c>
      <c>
        <f>0+O109+O113+O117+O121+O125+O129+O133+O137</f>
      </c>
    </row>
    <row r="109" spans="1:16" ht="12.75">
      <c r="A109" s="19" t="s">
        <v>35</v>
      </c>
      <c s="23" t="s">
        <v>291</v>
      </c>
      <c s="23" t="s">
        <v>292</v>
      </c>
      <c s="19" t="s">
        <v>229</v>
      </c>
      <c s="24" t="s">
        <v>293</v>
      </c>
      <c s="25" t="s">
        <v>124</v>
      </c>
      <c s="26">
        <v>350.52</v>
      </c>
      <c s="27">
        <v>0</v>
      </c>
      <c s="27">
        <f>ROUND(ROUND(H109,2)*ROUND(G109,3),2)</f>
      </c>
      <c r="O109">
        <f>(I109*21)/100</f>
      </c>
      <c t="s">
        <v>13</v>
      </c>
    </row>
    <row r="110" spans="1:5" ht="12.75">
      <c r="A110" s="28" t="s">
        <v>40</v>
      </c>
      <c r="E110" s="29" t="s">
        <v>294</v>
      </c>
    </row>
    <row r="111" spans="1:5" ht="25.5">
      <c r="A111" s="30" t="s">
        <v>42</v>
      </c>
      <c r="E111" s="31" t="s">
        <v>295</v>
      </c>
    </row>
    <row r="112" spans="1:5" ht="51">
      <c r="A112" t="s">
        <v>44</v>
      </c>
      <c r="E112" s="29" t="s">
        <v>296</v>
      </c>
    </row>
    <row r="113" spans="1:16" ht="12.75">
      <c r="A113" s="19" t="s">
        <v>35</v>
      </c>
      <c s="23" t="s">
        <v>297</v>
      </c>
      <c s="23" t="s">
        <v>292</v>
      </c>
      <c s="19" t="s">
        <v>234</v>
      </c>
      <c s="24" t="s">
        <v>293</v>
      </c>
      <c s="25" t="s">
        <v>124</v>
      </c>
      <c s="26">
        <v>335.28</v>
      </c>
      <c s="27">
        <v>0</v>
      </c>
      <c s="27">
        <f>ROUND(ROUND(H113,2)*ROUND(G113,3),2)</f>
      </c>
      <c r="O113">
        <f>(I113*21)/100</f>
      </c>
      <c t="s">
        <v>13</v>
      </c>
    </row>
    <row r="114" spans="1:5" ht="12.75">
      <c r="A114" s="28" t="s">
        <v>40</v>
      </c>
      <c r="E114" s="29" t="s">
        <v>298</v>
      </c>
    </row>
    <row r="115" spans="1:5" ht="25.5">
      <c r="A115" s="30" t="s">
        <v>42</v>
      </c>
      <c r="E115" s="31" t="s">
        <v>299</v>
      </c>
    </row>
    <row r="116" spans="1:5" ht="51">
      <c r="A116" t="s">
        <v>44</v>
      </c>
      <c r="E116" s="29" t="s">
        <v>296</v>
      </c>
    </row>
    <row r="117" spans="1:16" ht="12.75">
      <c r="A117" s="19" t="s">
        <v>35</v>
      </c>
      <c s="23" t="s">
        <v>300</v>
      </c>
      <c s="23" t="s">
        <v>301</v>
      </c>
      <c s="19" t="s">
        <v>45</v>
      </c>
      <c s="24" t="s">
        <v>302</v>
      </c>
      <c s="25" t="s">
        <v>130</v>
      </c>
      <c s="26">
        <v>0.9</v>
      </c>
      <c s="27">
        <v>0</v>
      </c>
      <c s="27">
        <f>ROUND(ROUND(H117,2)*ROUND(G117,3),2)</f>
      </c>
      <c r="O117">
        <f>(I117*21)/100</f>
      </c>
      <c t="s">
        <v>13</v>
      </c>
    </row>
    <row r="118" spans="1:5" ht="25.5">
      <c r="A118" s="28" t="s">
        <v>40</v>
      </c>
      <c r="E118" s="29" t="s">
        <v>303</v>
      </c>
    </row>
    <row r="119" spans="1:5" ht="25.5">
      <c r="A119" s="30" t="s">
        <v>42</v>
      </c>
      <c r="E119" s="31" t="s">
        <v>304</v>
      </c>
    </row>
    <row r="120" spans="1:5" ht="102">
      <c r="A120" t="s">
        <v>44</v>
      </c>
      <c r="E120" s="29" t="s">
        <v>199</v>
      </c>
    </row>
    <row r="121" spans="1:16" ht="12.75">
      <c r="A121" s="19" t="s">
        <v>35</v>
      </c>
      <c s="23" t="s">
        <v>305</v>
      </c>
      <c s="23" t="s">
        <v>306</v>
      </c>
      <c s="19" t="s">
        <v>45</v>
      </c>
      <c s="24" t="s">
        <v>307</v>
      </c>
      <c s="25" t="s">
        <v>124</v>
      </c>
      <c s="26">
        <v>335.28</v>
      </c>
      <c s="27">
        <v>0</v>
      </c>
      <c s="27">
        <f>ROUND(ROUND(H121,2)*ROUND(G121,3),2)</f>
      </c>
      <c r="O121">
        <f>(I121*21)/100</f>
      </c>
      <c t="s">
        <v>13</v>
      </c>
    </row>
    <row r="122" spans="1:5" ht="12.75">
      <c r="A122" s="28" t="s">
        <v>40</v>
      </c>
      <c r="E122" s="29" t="s">
        <v>308</v>
      </c>
    </row>
    <row r="123" spans="1:5" ht="25.5">
      <c r="A123" s="30" t="s">
        <v>42</v>
      </c>
      <c r="E123" s="31" t="s">
        <v>309</v>
      </c>
    </row>
    <row r="124" spans="1:5" ht="51">
      <c r="A124" t="s">
        <v>44</v>
      </c>
      <c r="E124" s="29" t="s">
        <v>310</v>
      </c>
    </row>
    <row r="125" spans="1:16" ht="12.75">
      <c r="A125" s="19" t="s">
        <v>35</v>
      </c>
      <c s="23" t="s">
        <v>311</v>
      </c>
      <c s="23" t="s">
        <v>312</v>
      </c>
      <c s="19" t="s">
        <v>45</v>
      </c>
      <c s="24" t="s">
        <v>313</v>
      </c>
      <c s="25" t="s">
        <v>124</v>
      </c>
      <c s="26">
        <v>320.04</v>
      </c>
      <c s="27">
        <v>0</v>
      </c>
      <c s="27">
        <f>ROUND(ROUND(H125,2)*ROUND(G125,3),2)</f>
      </c>
      <c r="O125">
        <f>(I125*21)/100</f>
      </c>
      <c t="s">
        <v>13</v>
      </c>
    </row>
    <row r="126" spans="1:5" ht="38.25">
      <c r="A126" s="28" t="s">
        <v>40</v>
      </c>
      <c r="E126" s="29" t="s">
        <v>314</v>
      </c>
    </row>
    <row r="127" spans="1:5" ht="25.5">
      <c r="A127" s="30" t="s">
        <v>42</v>
      </c>
      <c r="E127" s="31" t="s">
        <v>315</v>
      </c>
    </row>
    <row r="128" spans="1:5" ht="51">
      <c r="A128" t="s">
        <v>44</v>
      </c>
      <c r="E128" s="29" t="s">
        <v>310</v>
      </c>
    </row>
    <row r="129" spans="1:16" ht="12.75">
      <c r="A129" s="19" t="s">
        <v>35</v>
      </c>
      <c s="23" t="s">
        <v>316</v>
      </c>
      <c s="23" t="s">
        <v>317</v>
      </c>
      <c s="19" t="s">
        <v>45</v>
      </c>
      <c s="24" t="s">
        <v>318</v>
      </c>
      <c s="25" t="s">
        <v>124</v>
      </c>
      <c s="26">
        <v>304.82</v>
      </c>
      <c s="27">
        <v>0</v>
      </c>
      <c s="27">
        <f>ROUND(ROUND(H129,2)*ROUND(G129,3),2)</f>
      </c>
      <c r="O129">
        <f>(I129*21)/100</f>
      </c>
      <c t="s">
        <v>13</v>
      </c>
    </row>
    <row r="130" spans="1:5" ht="25.5">
      <c r="A130" s="28" t="s">
        <v>40</v>
      </c>
      <c r="E130" s="29" t="s">
        <v>319</v>
      </c>
    </row>
    <row r="131" spans="1:5" ht="25.5">
      <c r="A131" s="30" t="s">
        <v>42</v>
      </c>
      <c r="E131" s="31" t="s">
        <v>320</v>
      </c>
    </row>
    <row r="132" spans="1:5" ht="140.25">
      <c r="A132" t="s">
        <v>44</v>
      </c>
      <c r="E132" s="29" t="s">
        <v>321</v>
      </c>
    </row>
    <row r="133" spans="1:16" ht="12.75">
      <c r="A133" s="19" t="s">
        <v>35</v>
      </c>
      <c s="23" t="s">
        <v>322</v>
      </c>
      <c s="23" t="s">
        <v>323</v>
      </c>
      <c s="19" t="s">
        <v>45</v>
      </c>
      <c s="24" t="s">
        <v>324</v>
      </c>
      <c s="25" t="s">
        <v>124</v>
      </c>
      <c s="26">
        <v>320.04</v>
      </c>
      <c s="27">
        <v>0</v>
      </c>
      <c s="27">
        <f>ROUND(ROUND(H133,2)*ROUND(G133,3),2)</f>
      </c>
      <c r="O133">
        <f>(I133*21)/100</f>
      </c>
      <c t="s">
        <v>13</v>
      </c>
    </row>
    <row r="134" spans="1:5" ht="25.5">
      <c r="A134" s="28" t="s">
        <v>40</v>
      </c>
      <c r="E134" s="29" t="s">
        <v>325</v>
      </c>
    </row>
    <row r="135" spans="1:5" ht="25.5">
      <c r="A135" s="30" t="s">
        <v>42</v>
      </c>
      <c r="E135" s="31" t="s">
        <v>315</v>
      </c>
    </row>
    <row r="136" spans="1:5" ht="140.25">
      <c r="A136" t="s">
        <v>44</v>
      </c>
      <c r="E136" s="29" t="s">
        <v>321</v>
      </c>
    </row>
    <row r="137" spans="1:16" ht="12.75">
      <c r="A137" s="19" t="s">
        <v>35</v>
      </c>
      <c s="23" t="s">
        <v>326</v>
      </c>
      <c s="23" t="s">
        <v>327</v>
      </c>
      <c s="19" t="s">
        <v>45</v>
      </c>
      <c s="24" t="s">
        <v>328</v>
      </c>
      <c s="25" t="s">
        <v>124</v>
      </c>
      <c s="26">
        <v>14.4</v>
      </c>
      <c s="27">
        <v>0</v>
      </c>
      <c s="27">
        <f>ROUND(ROUND(H137,2)*ROUND(G137,3),2)</f>
      </c>
      <c r="O137">
        <f>(I137*21)/100</f>
      </c>
      <c t="s">
        <v>13</v>
      </c>
    </row>
    <row r="138" spans="1:5" ht="25.5">
      <c r="A138" s="28" t="s">
        <v>40</v>
      </c>
      <c r="E138" s="29" t="s">
        <v>329</v>
      </c>
    </row>
    <row r="139" spans="1:5" ht="25.5">
      <c r="A139" s="30" t="s">
        <v>42</v>
      </c>
      <c r="E139" s="31" t="s">
        <v>330</v>
      </c>
    </row>
    <row r="140" spans="1:5" ht="153">
      <c r="A140" t="s">
        <v>44</v>
      </c>
      <c r="E140" s="29" t="s">
        <v>331</v>
      </c>
    </row>
    <row r="141" spans="1:18" ht="12.75" customHeight="1">
      <c r="A141" s="5" t="s">
        <v>33</v>
      </c>
      <c s="5"/>
      <c s="35" t="s">
        <v>77</v>
      </c>
      <c s="5"/>
      <c s="21" t="s">
        <v>332</v>
      </c>
      <c s="5"/>
      <c s="5"/>
      <c s="5"/>
      <c s="36">
        <f>0+Q141</f>
      </c>
      <c r="O141">
        <f>0+R141</f>
      </c>
      <c r="Q141">
        <f>0+I142+I146</f>
      </c>
      <c>
        <f>0+O142+O146</f>
      </c>
    </row>
    <row r="142" spans="1:16" ht="12.75">
      <c r="A142" s="19" t="s">
        <v>35</v>
      </c>
      <c s="23" t="s">
        <v>333</v>
      </c>
      <c s="23" t="s">
        <v>334</v>
      </c>
      <c s="19" t="s">
        <v>45</v>
      </c>
      <c s="24" t="s">
        <v>335</v>
      </c>
      <c s="25" t="s">
        <v>155</v>
      </c>
      <c s="26">
        <v>7</v>
      </c>
      <c s="27">
        <v>0</v>
      </c>
      <c s="27">
        <f>ROUND(ROUND(H142,2)*ROUND(G142,3),2)</f>
      </c>
      <c r="O142">
        <f>(I142*21)/100</f>
      </c>
      <c t="s">
        <v>13</v>
      </c>
    </row>
    <row r="143" spans="1:5" ht="12.75">
      <c r="A143" s="28" t="s">
        <v>40</v>
      </c>
      <c r="E143" s="29" t="s">
        <v>336</v>
      </c>
    </row>
    <row r="144" spans="1:5" ht="25.5">
      <c r="A144" s="30" t="s">
        <v>42</v>
      </c>
      <c r="E144" s="31" t="s">
        <v>337</v>
      </c>
    </row>
    <row r="145" spans="1:5" ht="255">
      <c r="A145" t="s">
        <v>44</v>
      </c>
      <c r="E145" s="29" t="s">
        <v>338</v>
      </c>
    </row>
    <row r="146" spans="1:16" ht="12.75">
      <c r="A146" s="19" t="s">
        <v>35</v>
      </c>
      <c s="23" t="s">
        <v>339</v>
      </c>
      <c s="23" t="s">
        <v>340</v>
      </c>
      <c s="19" t="s">
        <v>45</v>
      </c>
      <c s="24" t="s">
        <v>341</v>
      </c>
      <c s="25" t="s">
        <v>71</v>
      </c>
      <c s="26">
        <v>1</v>
      </c>
      <c s="27">
        <v>0</v>
      </c>
      <c s="27">
        <f>ROUND(ROUND(H146,2)*ROUND(G146,3),2)</f>
      </c>
      <c r="O146">
        <f>(I146*21)/100</f>
      </c>
      <c t="s">
        <v>13</v>
      </c>
    </row>
    <row r="147" spans="1:5" ht="12.75">
      <c r="A147" s="28" t="s">
        <v>40</v>
      </c>
      <c r="E147" s="29" t="s">
        <v>342</v>
      </c>
    </row>
    <row r="148" spans="1:5" ht="25.5">
      <c r="A148" s="30" t="s">
        <v>42</v>
      </c>
      <c r="E148" s="31" t="s">
        <v>343</v>
      </c>
    </row>
    <row r="149" spans="1:5" ht="76.5">
      <c r="A149" t="s">
        <v>44</v>
      </c>
      <c r="E149" s="29" t="s">
        <v>344</v>
      </c>
    </row>
    <row r="150" spans="1:18" ht="12.75" customHeight="1">
      <c r="A150" s="5" t="s">
        <v>33</v>
      </c>
      <c s="5"/>
      <c s="35" t="s">
        <v>30</v>
      </c>
      <c s="5"/>
      <c s="21" t="s">
        <v>152</v>
      </c>
      <c s="5"/>
      <c s="5"/>
      <c s="5"/>
      <c s="36">
        <f>0+Q150</f>
      </c>
      <c r="O150">
        <f>0+R150</f>
      </c>
      <c r="Q150">
        <f>0+I151+I155+I159+I163+I167+I171+I175+I179+I183+I187+I191+I195+I199+I203+I207+I211</f>
      </c>
      <c>
        <f>0+O151+O155+O159+O163+O167+O171+O175+O179+O183+O187+O191+O195+O199+O203+O207+O211</f>
      </c>
    </row>
    <row r="151" spans="1:16" ht="12.75">
      <c r="A151" s="19" t="s">
        <v>35</v>
      </c>
      <c s="23" t="s">
        <v>345</v>
      </c>
      <c s="23" t="s">
        <v>346</v>
      </c>
      <c s="19" t="s">
        <v>45</v>
      </c>
      <c s="24" t="s">
        <v>347</v>
      </c>
      <c s="25" t="s">
        <v>155</v>
      </c>
      <c s="26">
        <v>28.3</v>
      </c>
      <c s="27">
        <v>0</v>
      </c>
      <c s="27">
        <f>ROUND(ROUND(H151,2)*ROUND(G151,3),2)</f>
      </c>
      <c r="O151">
        <f>(I151*21)/100</f>
      </c>
      <c t="s">
        <v>13</v>
      </c>
    </row>
    <row r="152" spans="1:5" ht="38.25">
      <c r="A152" s="28" t="s">
        <v>40</v>
      </c>
      <c r="E152" s="29" t="s">
        <v>348</v>
      </c>
    </row>
    <row r="153" spans="1:5" ht="25.5">
      <c r="A153" s="30" t="s">
        <v>42</v>
      </c>
      <c r="E153" s="31" t="s">
        <v>349</v>
      </c>
    </row>
    <row r="154" spans="1:5" ht="38.25">
      <c r="A154" t="s">
        <v>44</v>
      </c>
      <c r="E154" s="29" t="s">
        <v>158</v>
      </c>
    </row>
    <row r="155" spans="1:16" ht="12.75">
      <c r="A155" s="19" t="s">
        <v>35</v>
      </c>
      <c s="23" t="s">
        <v>350</v>
      </c>
      <c s="23" t="s">
        <v>351</v>
      </c>
      <c s="19" t="s">
        <v>45</v>
      </c>
      <c s="24" t="s">
        <v>352</v>
      </c>
      <c s="25" t="s">
        <v>71</v>
      </c>
      <c s="26">
        <v>8</v>
      </c>
      <c s="27">
        <v>0</v>
      </c>
      <c s="27">
        <f>ROUND(ROUND(H155,2)*ROUND(G155,3),2)</f>
      </c>
      <c r="O155">
        <f>(I155*21)/100</f>
      </c>
      <c t="s">
        <v>13</v>
      </c>
    </row>
    <row r="156" spans="1:5" ht="25.5">
      <c r="A156" s="28" t="s">
        <v>40</v>
      </c>
      <c r="E156" s="29" t="s">
        <v>353</v>
      </c>
    </row>
    <row r="157" spans="1:5" ht="25.5">
      <c r="A157" s="30" t="s">
        <v>42</v>
      </c>
      <c r="E157" s="31" t="s">
        <v>354</v>
      </c>
    </row>
    <row r="158" spans="1:5" ht="25.5">
      <c r="A158" t="s">
        <v>44</v>
      </c>
      <c r="E158" s="29" t="s">
        <v>355</v>
      </c>
    </row>
    <row r="159" spans="1:16" ht="12.75">
      <c r="A159" s="19" t="s">
        <v>35</v>
      </c>
      <c s="23" t="s">
        <v>356</v>
      </c>
      <c s="23" t="s">
        <v>357</v>
      </c>
      <c s="19" t="s">
        <v>45</v>
      </c>
      <c s="24" t="s">
        <v>358</v>
      </c>
      <c s="25" t="s">
        <v>71</v>
      </c>
      <c s="26">
        <v>2</v>
      </c>
      <c s="27">
        <v>0</v>
      </c>
      <c s="27">
        <f>ROUND(ROUND(H159,2)*ROUND(G159,3),2)</f>
      </c>
      <c r="O159">
        <f>(I159*21)/100</f>
      </c>
      <c t="s">
        <v>13</v>
      </c>
    </row>
    <row r="160" spans="1:5" ht="12.75">
      <c r="A160" s="28" t="s">
        <v>40</v>
      </c>
      <c r="E160" s="29" t="s">
        <v>359</v>
      </c>
    </row>
    <row r="161" spans="1:5" ht="25.5">
      <c r="A161" s="30" t="s">
        <v>42</v>
      </c>
      <c r="E161" s="31" t="s">
        <v>360</v>
      </c>
    </row>
    <row r="162" spans="1:5" ht="51">
      <c r="A162" t="s">
        <v>44</v>
      </c>
      <c r="E162" s="29" t="s">
        <v>361</v>
      </c>
    </row>
    <row r="163" spans="1:16" ht="12.75">
      <c r="A163" s="19" t="s">
        <v>35</v>
      </c>
      <c s="23" t="s">
        <v>362</v>
      </c>
      <c s="23" t="s">
        <v>363</v>
      </c>
      <c s="19" t="s">
        <v>229</v>
      </c>
      <c s="24" t="s">
        <v>364</v>
      </c>
      <c s="25" t="s">
        <v>71</v>
      </c>
      <c s="26">
        <v>5</v>
      </c>
      <c s="27">
        <v>0</v>
      </c>
      <c s="27">
        <f>ROUND(ROUND(H163,2)*ROUND(G163,3),2)</f>
      </c>
      <c r="O163">
        <f>(I163*21)/100</f>
      </c>
      <c t="s">
        <v>13</v>
      </c>
    </row>
    <row r="164" spans="1:5" ht="25.5">
      <c r="A164" s="28" t="s">
        <v>40</v>
      </c>
      <c r="E164" s="29" t="s">
        <v>365</v>
      </c>
    </row>
    <row r="165" spans="1:5" ht="25.5">
      <c r="A165" s="30" t="s">
        <v>42</v>
      </c>
      <c r="E165" s="31" t="s">
        <v>366</v>
      </c>
    </row>
    <row r="166" spans="1:5" ht="38.25">
      <c r="A166" t="s">
        <v>44</v>
      </c>
      <c r="E166" s="29" t="s">
        <v>367</v>
      </c>
    </row>
    <row r="167" spans="1:16" ht="12.75">
      <c r="A167" s="19" t="s">
        <v>35</v>
      </c>
      <c s="23" t="s">
        <v>368</v>
      </c>
      <c s="23" t="s">
        <v>363</v>
      </c>
      <c s="19" t="s">
        <v>234</v>
      </c>
      <c s="24" t="s">
        <v>364</v>
      </c>
      <c s="25" t="s">
        <v>71</v>
      </c>
      <c s="26">
        <v>2</v>
      </c>
      <c s="27">
        <v>0</v>
      </c>
      <c s="27">
        <f>ROUND(ROUND(H167,2)*ROUND(G167,3),2)</f>
      </c>
      <c r="O167">
        <f>(I167*21)/100</f>
      </c>
      <c t="s">
        <v>13</v>
      </c>
    </row>
    <row r="168" spans="1:5" ht="25.5">
      <c r="A168" s="28" t="s">
        <v>40</v>
      </c>
      <c r="E168" s="29" t="s">
        <v>369</v>
      </c>
    </row>
    <row r="169" spans="1:5" ht="25.5">
      <c r="A169" s="30" t="s">
        <v>42</v>
      </c>
      <c r="E169" s="31" t="s">
        <v>360</v>
      </c>
    </row>
    <row r="170" spans="1:5" ht="38.25">
      <c r="A170" t="s">
        <v>44</v>
      </c>
      <c r="E170" s="29" t="s">
        <v>367</v>
      </c>
    </row>
    <row r="171" spans="1:16" ht="12.75">
      <c r="A171" s="19" t="s">
        <v>35</v>
      </c>
      <c s="23" t="s">
        <v>370</v>
      </c>
      <c s="23" t="s">
        <v>371</v>
      </c>
      <c s="19" t="s">
        <v>45</v>
      </c>
      <c s="24" t="s">
        <v>372</v>
      </c>
      <c s="25" t="s">
        <v>71</v>
      </c>
      <c s="26">
        <v>3</v>
      </c>
      <c s="27">
        <v>0</v>
      </c>
      <c s="27">
        <f>ROUND(ROUND(H171,2)*ROUND(G171,3),2)</f>
      </c>
      <c r="O171">
        <f>(I171*21)/100</f>
      </c>
      <c t="s">
        <v>13</v>
      </c>
    </row>
    <row r="172" spans="1:5" ht="25.5">
      <c r="A172" s="28" t="s">
        <v>40</v>
      </c>
      <c r="E172" s="29" t="s">
        <v>373</v>
      </c>
    </row>
    <row r="173" spans="1:5" ht="25.5">
      <c r="A173" s="30" t="s">
        <v>42</v>
      </c>
      <c r="E173" s="31" t="s">
        <v>374</v>
      </c>
    </row>
    <row r="174" spans="1:5" ht="38.25">
      <c r="A174" t="s">
        <v>44</v>
      </c>
      <c r="E174" s="29" t="s">
        <v>367</v>
      </c>
    </row>
    <row r="175" spans="1:16" ht="25.5">
      <c r="A175" s="19" t="s">
        <v>35</v>
      </c>
      <c s="23" t="s">
        <v>375</v>
      </c>
      <c s="23" t="s">
        <v>376</v>
      </c>
      <c s="19" t="s">
        <v>45</v>
      </c>
      <c s="24" t="s">
        <v>377</v>
      </c>
      <c s="25" t="s">
        <v>124</v>
      </c>
      <c s="26">
        <v>13.688</v>
      </c>
      <c s="27">
        <v>0</v>
      </c>
      <c s="27">
        <f>ROUND(ROUND(H175,2)*ROUND(G175,3),2)</f>
      </c>
      <c r="O175">
        <f>(I175*21)/100</f>
      </c>
      <c t="s">
        <v>13</v>
      </c>
    </row>
    <row r="176" spans="1:5" ht="51">
      <c r="A176" s="28" t="s">
        <v>40</v>
      </c>
      <c r="E176" s="29" t="s">
        <v>378</v>
      </c>
    </row>
    <row r="177" spans="1:5" ht="63.75">
      <c r="A177" s="30" t="s">
        <v>42</v>
      </c>
      <c r="E177" s="31" t="s">
        <v>379</v>
      </c>
    </row>
    <row r="178" spans="1:5" ht="38.25">
      <c r="A178" t="s">
        <v>44</v>
      </c>
      <c r="E178" s="29" t="s">
        <v>380</v>
      </c>
    </row>
    <row r="179" spans="1:16" ht="25.5">
      <c r="A179" s="19" t="s">
        <v>35</v>
      </c>
      <c s="23" t="s">
        <v>381</v>
      </c>
      <c s="23" t="s">
        <v>382</v>
      </c>
      <c s="19" t="s">
        <v>45</v>
      </c>
      <c s="24" t="s">
        <v>383</v>
      </c>
      <c s="25" t="s">
        <v>124</v>
      </c>
      <c s="26">
        <v>13.688</v>
      </c>
      <c s="27">
        <v>0</v>
      </c>
      <c s="27">
        <f>ROUND(ROUND(H179,2)*ROUND(G179,3),2)</f>
      </c>
      <c r="O179">
        <f>(I179*21)/100</f>
      </c>
      <c t="s">
        <v>13</v>
      </c>
    </row>
    <row r="180" spans="1:5" ht="38.25">
      <c r="A180" s="28" t="s">
        <v>40</v>
      </c>
      <c r="E180" s="29" t="s">
        <v>384</v>
      </c>
    </row>
    <row r="181" spans="1:5" ht="63.75">
      <c r="A181" s="30" t="s">
        <v>42</v>
      </c>
      <c r="E181" s="31" t="s">
        <v>379</v>
      </c>
    </row>
    <row r="182" spans="1:5" ht="38.25">
      <c r="A182" t="s">
        <v>44</v>
      </c>
      <c r="E182" s="29" t="s">
        <v>380</v>
      </c>
    </row>
    <row r="183" spans="1:16" ht="12.75">
      <c r="A183" s="19" t="s">
        <v>35</v>
      </c>
      <c s="23" t="s">
        <v>385</v>
      </c>
      <c s="23" t="s">
        <v>386</v>
      </c>
      <c s="19" t="s">
        <v>45</v>
      </c>
      <c s="24" t="s">
        <v>387</v>
      </c>
      <c s="25" t="s">
        <v>155</v>
      </c>
      <c s="26">
        <v>33</v>
      </c>
      <c s="27">
        <v>0</v>
      </c>
      <c s="27">
        <f>ROUND(ROUND(H183,2)*ROUND(G183,3),2)</f>
      </c>
      <c r="O183">
        <f>(I183*21)/100</f>
      </c>
      <c t="s">
        <v>13</v>
      </c>
    </row>
    <row r="184" spans="1:5" ht="25.5">
      <c r="A184" s="28" t="s">
        <v>40</v>
      </c>
      <c r="E184" s="29" t="s">
        <v>388</v>
      </c>
    </row>
    <row r="185" spans="1:5" ht="51">
      <c r="A185" s="30" t="s">
        <v>42</v>
      </c>
      <c r="E185" s="31" t="s">
        <v>389</v>
      </c>
    </row>
    <row r="186" spans="1:5" ht="51">
      <c r="A186" t="s">
        <v>44</v>
      </c>
      <c r="E186" s="29" t="s">
        <v>390</v>
      </c>
    </row>
    <row r="187" spans="1:16" ht="12.75">
      <c r="A187" s="19" t="s">
        <v>35</v>
      </c>
      <c s="23" t="s">
        <v>391</v>
      </c>
      <c s="23" t="s">
        <v>392</v>
      </c>
      <c s="19" t="s">
        <v>229</v>
      </c>
      <c s="24" t="s">
        <v>393</v>
      </c>
      <c s="25" t="s">
        <v>155</v>
      </c>
      <c s="26">
        <v>66</v>
      </c>
      <c s="27">
        <v>0</v>
      </c>
      <c s="27">
        <f>ROUND(ROUND(H187,2)*ROUND(G187,3),2)</f>
      </c>
      <c r="O187">
        <f>(I187*21)/100</f>
      </c>
      <c t="s">
        <v>13</v>
      </c>
    </row>
    <row r="188" spans="1:5" ht="12.75">
      <c r="A188" s="28" t="s">
        <v>40</v>
      </c>
      <c r="E188" s="29" t="s">
        <v>394</v>
      </c>
    </row>
    <row r="189" spans="1:5" ht="25.5">
      <c r="A189" s="30" t="s">
        <v>42</v>
      </c>
      <c r="E189" s="31" t="s">
        <v>395</v>
      </c>
    </row>
    <row r="190" spans="1:5" ht="25.5">
      <c r="A190" t="s">
        <v>44</v>
      </c>
      <c r="E190" s="29" t="s">
        <v>396</v>
      </c>
    </row>
    <row r="191" spans="1:16" ht="12.75">
      <c r="A191" s="19" t="s">
        <v>35</v>
      </c>
      <c s="23" t="s">
        <v>397</v>
      </c>
      <c s="23" t="s">
        <v>392</v>
      </c>
      <c s="19" t="s">
        <v>234</v>
      </c>
      <c s="24" t="s">
        <v>393</v>
      </c>
      <c s="25" t="s">
        <v>155</v>
      </c>
      <c s="26">
        <v>15.1</v>
      </c>
      <c s="27">
        <v>0</v>
      </c>
      <c s="27">
        <f>ROUND(ROUND(H191,2)*ROUND(G191,3),2)</f>
      </c>
      <c r="O191">
        <f>(I191*21)/100</f>
      </c>
      <c t="s">
        <v>13</v>
      </c>
    </row>
    <row r="192" spans="1:5" ht="12.75">
      <c r="A192" s="28" t="s">
        <v>40</v>
      </c>
      <c r="E192" s="29" t="s">
        <v>398</v>
      </c>
    </row>
    <row r="193" spans="1:5" ht="25.5">
      <c r="A193" s="30" t="s">
        <v>42</v>
      </c>
      <c r="E193" s="31" t="s">
        <v>399</v>
      </c>
    </row>
    <row r="194" spans="1:5" ht="25.5">
      <c r="A194" t="s">
        <v>44</v>
      </c>
      <c r="E194" s="29" t="s">
        <v>396</v>
      </c>
    </row>
    <row r="195" spans="1:16" ht="12.75">
      <c r="A195" s="19" t="s">
        <v>35</v>
      </c>
      <c s="23" t="s">
        <v>400</v>
      </c>
      <c s="23" t="s">
        <v>392</v>
      </c>
      <c s="19" t="s">
        <v>401</v>
      </c>
      <c s="24" t="s">
        <v>393</v>
      </c>
      <c s="25" t="s">
        <v>155</v>
      </c>
      <c s="26">
        <v>33</v>
      </c>
      <c s="27">
        <v>0</v>
      </c>
      <c s="27">
        <f>ROUND(ROUND(H195,2)*ROUND(G195,3),2)</f>
      </c>
      <c r="O195">
        <f>(I195*21)/100</f>
      </c>
      <c t="s">
        <v>13</v>
      </c>
    </row>
    <row r="196" spans="1:5" ht="25.5">
      <c r="A196" s="28" t="s">
        <v>40</v>
      </c>
      <c r="E196" s="29" t="s">
        <v>402</v>
      </c>
    </row>
    <row r="197" spans="1:5" ht="25.5">
      <c r="A197" s="30" t="s">
        <v>42</v>
      </c>
      <c r="E197" s="31" t="s">
        <v>403</v>
      </c>
    </row>
    <row r="198" spans="1:5" ht="25.5">
      <c r="A198" t="s">
        <v>44</v>
      </c>
      <c r="E198" s="29" t="s">
        <v>396</v>
      </c>
    </row>
    <row r="199" spans="1:16" ht="12.75">
      <c r="A199" s="19" t="s">
        <v>35</v>
      </c>
      <c s="23" t="s">
        <v>404</v>
      </c>
      <c s="23" t="s">
        <v>405</v>
      </c>
      <c s="19" t="s">
        <v>229</v>
      </c>
      <c s="24" t="s">
        <v>406</v>
      </c>
      <c s="25" t="s">
        <v>155</v>
      </c>
      <c s="26">
        <v>66</v>
      </c>
      <c s="27">
        <v>0</v>
      </c>
      <c s="27">
        <f>ROUND(ROUND(H199,2)*ROUND(G199,3),2)</f>
      </c>
      <c r="O199">
        <f>(I199*21)/100</f>
      </c>
      <c t="s">
        <v>13</v>
      </c>
    </row>
    <row r="200" spans="1:5" ht="25.5">
      <c r="A200" s="28" t="s">
        <v>40</v>
      </c>
      <c r="E200" s="29" t="s">
        <v>407</v>
      </c>
    </row>
    <row r="201" spans="1:5" ht="25.5">
      <c r="A201" s="30" t="s">
        <v>42</v>
      </c>
      <c r="E201" s="31" t="s">
        <v>395</v>
      </c>
    </row>
    <row r="202" spans="1:5" ht="38.25">
      <c r="A202" t="s">
        <v>44</v>
      </c>
      <c r="E202" s="29" t="s">
        <v>408</v>
      </c>
    </row>
    <row r="203" spans="1:16" ht="12.75">
      <c r="A203" s="19" t="s">
        <v>35</v>
      </c>
      <c s="23" t="s">
        <v>409</v>
      </c>
      <c s="23" t="s">
        <v>405</v>
      </c>
      <c s="19" t="s">
        <v>234</v>
      </c>
      <c s="24" t="s">
        <v>406</v>
      </c>
      <c s="25" t="s">
        <v>155</v>
      </c>
      <c s="26">
        <v>15.1</v>
      </c>
      <c s="27">
        <v>0</v>
      </c>
      <c s="27">
        <f>ROUND(ROUND(H203,2)*ROUND(G203,3),2)</f>
      </c>
      <c r="O203">
        <f>(I203*21)/100</f>
      </c>
      <c t="s">
        <v>13</v>
      </c>
    </row>
    <row r="204" spans="1:5" ht="25.5">
      <c r="A204" s="28" t="s">
        <v>40</v>
      </c>
      <c r="E204" s="29" t="s">
        <v>410</v>
      </c>
    </row>
    <row r="205" spans="1:5" ht="25.5">
      <c r="A205" s="30" t="s">
        <v>42</v>
      </c>
      <c r="E205" s="31" t="s">
        <v>399</v>
      </c>
    </row>
    <row r="206" spans="1:5" ht="38.25">
      <c r="A206" t="s">
        <v>44</v>
      </c>
      <c r="E206" s="29" t="s">
        <v>408</v>
      </c>
    </row>
    <row r="207" spans="1:16" ht="12.75">
      <c r="A207" s="19" t="s">
        <v>35</v>
      </c>
      <c s="23" t="s">
        <v>411</v>
      </c>
      <c s="23" t="s">
        <v>405</v>
      </c>
      <c s="19" t="s">
        <v>401</v>
      </c>
      <c s="24" t="s">
        <v>406</v>
      </c>
      <c s="25" t="s">
        <v>155</v>
      </c>
      <c s="26">
        <v>33</v>
      </c>
      <c s="27">
        <v>0</v>
      </c>
      <c s="27">
        <f>ROUND(ROUND(H207,2)*ROUND(G207,3),2)</f>
      </c>
      <c r="O207">
        <f>(I207*21)/100</f>
      </c>
      <c t="s">
        <v>13</v>
      </c>
    </row>
    <row r="208" spans="1:5" ht="25.5">
      <c r="A208" s="28" t="s">
        <v>40</v>
      </c>
      <c r="E208" s="29" t="s">
        <v>412</v>
      </c>
    </row>
    <row r="209" spans="1:5" ht="25.5">
      <c r="A209" s="30" t="s">
        <v>42</v>
      </c>
      <c r="E209" s="31" t="s">
        <v>403</v>
      </c>
    </row>
    <row r="210" spans="1:5" ht="38.25">
      <c r="A210" t="s">
        <v>44</v>
      </c>
      <c r="E210" s="29" t="s">
        <v>408</v>
      </c>
    </row>
    <row r="211" spans="1:16" ht="12.75">
      <c r="A211" s="19" t="s">
        <v>35</v>
      </c>
      <c s="23" t="s">
        <v>413</v>
      </c>
      <c s="23" t="s">
        <v>414</v>
      </c>
      <c s="19" t="s">
        <v>45</v>
      </c>
      <c s="24" t="s">
        <v>415</v>
      </c>
      <c s="25" t="s">
        <v>71</v>
      </c>
      <c s="26">
        <v>1</v>
      </c>
      <c s="27">
        <v>0</v>
      </c>
      <c s="27">
        <f>ROUND(ROUND(H211,2)*ROUND(G211,3),2)</f>
      </c>
      <c r="O211">
        <f>(I211*21)/100</f>
      </c>
      <c t="s">
        <v>13</v>
      </c>
    </row>
    <row r="212" spans="1:5" ht="12.75">
      <c r="A212" s="28" t="s">
        <v>40</v>
      </c>
      <c r="E212" s="29" t="s">
        <v>416</v>
      </c>
    </row>
    <row r="213" spans="1:5" ht="25.5">
      <c r="A213" s="30" t="s">
        <v>42</v>
      </c>
      <c r="E213" s="31" t="s">
        <v>343</v>
      </c>
    </row>
    <row r="214" spans="1:5" ht="89.25">
      <c r="A214" t="s">
        <v>44</v>
      </c>
      <c r="E214" s="29" t="s">
        <v>417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0+O9+O14+O19+O32</f>
      </c>
      <c t="s">
        <v>12</v>
      </c>
    </row>
    <row r="3" spans="1:16" ht="15" customHeight="1">
      <c r="A3" t="s">
        <v>1</v>
      </c>
      <c s="8" t="s">
        <v>4</v>
      </c>
      <c s="9" t="s">
        <v>5</v>
      </c>
      <c s="1"/>
      <c s="10" t="s">
        <v>6</v>
      </c>
      <c s="1"/>
      <c s="4"/>
      <c s="3" t="s">
        <v>418</v>
      </c>
      <c s="32">
        <f>0+I9+I14+I19+I32</f>
      </c>
      <c r="O3" t="s">
        <v>9</v>
      </c>
      <c t="s">
        <v>13</v>
      </c>
    </row>
    <row r="4" spans="1:16" ht="15" customHeight="1">
      <c r="A4" t="s">
        <v>7</v>
      </c>
      <c s="8" t="s">
        <v>180</v>
      </c>
      <c s="9" t="s">
        <v>181</v>
      </c>
      <c s="1"/>
      <c s="10" t="s">
        <v>182</v>
      </c>
      <c s="1"/>
      <c s="1"/>
      <c s="7"/>
      <c s="7"/>
      <c r="O4" t="s">
        <v>10</v>
      </c>
      <c t="s">
        <v>13</v>
      </c>
    </row>
    <row r="5" spans="1:16" ht="12.75" customHeight="1">
      <c r="A5" t="s">
        <v>183</v>
      </c>
      <c s="12" t="s">
        <v>8</v>
      </c>
      <c s="13" t="s">
        <v>418</v>
      </c>
      <c s="5"/>
      <c s="14" t="s">
        <v>182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25.5">
      <c r="A10" s="19" t="s">
        <v>35</v>
      </c>
      <c s="23" t="s">
        <v>19</v>
      </c>
      <c s="23" t="s">
        <v>103</v>
      </c>
      <c s="19" t="s">
        <v>45</v>
      </c>
      <c s="24" t="s">
        <v>104</v>
      </c>
      <c s="25" t="s">
        <v>105</v>
      </c>
      <c s="26">
        <v>0.471</v>
      </c>
      <c s="27">
        <v>0</v>
      </c>
      <c s="27">
        <f>ROUND(ROUND(H10,2)*ROUND(G10,3),2)</f>
      </c>
      <c r="O10">
        <f>(I10*21)/100</f>
      </c>
      <c t="s">
        <v>13</v>
      </c>
    </row>
    <row r="11" spans="1:5" ht="25.5">
      <c r="A11" s="28" t="s">
        <v>40</v>
      </c>
      <c r="E11" s="29" t="s">
        <v>419</v>
      </c>
    </row>
    <row r="12" spans="1:5" ht="12.75">
      <c r="A12" s="30" t="s">
        <v>42</v>
      </c>
      <c r="E12" s="31" t="s">
        <v>420</v>
      </c>
    </row>
    <row r="13" spans="1:5" ht="140.25">
      <c r="A13" t="s">
        <v>44</v>
      </c>
      <c r="E13" s="29" t="s">
        <v>108</v>
      </c>
    </row>
    <row r="14" spans="1:18" ht="12.75" customHeight="1">
      <c r="A14" s="5" t="s">
        <v>33</v>
      </c>
      <c s="5"/>
      <c s="35" t="s">
        <v>19</v>
      </c>
      <c s="5"/>
      <c s="21" t="s">
        <v>121</v>
      </c>
      <c s="5"/>
      <c s="5"/>
      <c s="5"/>
      <c s="36">
        <f>0+Q14</f>
      </c>
      <c r="O14">
        <f>0+R14</f>
      </c>
      <c r="Q14">
        <f>0+I15</f>
      </c>
      <c>
        <f>0+O15</f>
      </c>
    </row>
    <row r="15" spans="1:16" ht="25.5">
      <c r="A15" s="19" t="s">
        <v>35</v>
      </c>
      <c s="23" t="s">
        <v>13</v>
      </c>
      <c s="23" t="s">
        <v>134</v>
      </c>
      <c s="19" t="s">
        <v>45</v>
      </c>
      <c s="24" t="s">
        <v>135</v>
      </c>
      <c s="25" t="s">
        <v>130</v>
      </c>
      <c s="26">
        <v>0.248</v>
      </c>
      <c s="27">
        <v>0</v>
      </c>
      <c s="27">
        <f>ROUND(ROUND(H15,2)*ROUND(G15,3),2)</f>
      </c>
      <c r="O15">
        <f>(I15*21)/100</f>
      </c>
      <c t="s">
        <v>13</v>
      </c>
    </row>
    <row r="16" spans="1:5" ht="38.25">
      <c r="A16" s="28" t="s">
        <v>40</v>
      </c>
      <c r="E16" s="29" t="s">
        <v>421</v>
      </c>
    </row>
    <row r="17" spans="1:5" ht="25.5">
      <c r="A17" s="30" t="s">
        <v>42</v>
      </c>
      <c r="E17" s="31" t="s">
        <v>422</v>
      </c>
    </row>
    <row r="18" spans="1:5" ht="63.75">
      <c r="A18" t="s">
        <v>44</v>
      </c>
      <c r="E18" s="29" t="s">
        <v>133</v>
      </c>
    </row>
    <row r="19" spans="1:18" ht="12.75" customHeight="1">
      <c r="A19" s="5" t="s">
        <v>33</v>
      </c>
      <c s="5"/>
      <c s="35" t="s">
        <v>25</v>
      </c>
      <c s="5"/>
      <c s="21" t="s">
        <v>194</v>
      </c>
      <c s="5"/>
      <c s="5"/>
      <c s="5"/>
      <c s="36">
        <f>0+Q19</f>
      </c>
      <c r="O19">
        <f>0+R19</f>
      </c>
      <c r="Q19">
        <f>0+I20+I24+I28</f>
      </c>
      <c>
        <f>0+O20+O24+O28</f>
      </c>
    </row>
    <row r="20" spans="1:16" ht="12.75">
      <c r="A20" s="19" t="s">
        <v>35</v>
      </c>
      <c s="23" t="s">
        <v>12</v>
      </c>
      <c s="23" t="s">
        <v>312</v>
      </c>
      <c s="19" t="s">
        <v>45</v>
      </c>
      <c s="24" t="s">
        <v>313</v>
      </c>
      <c s="25" t="s">
        <v>124</v>
      </c>
      <c s="26">
        <v>11.38</v>
      </c>
      <c s="27">
        <v>0</v>
      </c>
      <c s="27">
        <f>ROUND(ROUND(H20,2)*ROUND(G20,3),2)</f>
      </c>
      <c r="O20">
        <f>(I20*21)/100</f>
      </c>
      <c t="s">
        <v>13</v>
      </c>
    </row>
    <row r="21" spans="1:5" ht="51">
      <c r="A21" s="28" t="s">
        <v>40</v>
      </c>
      <c r="E21" s="29" t="s">
        <v>423</v>
      </c>
    </row>
    <row r="22" spans="1:5" ht="25.5">
      <c r="A22" s="30" t="s">
        <v>42</v>
      </c>
      <c r="E22" s="31" t="s">
        <v>424</v>
      </c>
    </row>
    <row r="23" spans="1:5" ht="51">
      <c r="A23" t="s">
        <v>44</v>
      </c>
      <c r="E23" s="29" t="s">
        <v>310</v>
      </c>
    </row>
    <row r="24" spans="1:16" ht="12.75">
      <c r="A24" s="19" t="s">
        <v>35</v>
      </c>
      <c s="23" t="s">
        <v>23</v>
      </c>
      <c s="23" t="s">
        <v>317</v>
      </c>
      <c s="19" t="s">
        <v>45</v>
      </c>
      <c s="24" t="s">
        <v>318</v>
      </c>
      <c s="25" t="s">
        <v>124</v>
      </c>
      <c s="26">
        <v>11.38</v>
      </c>
      <c s="27">
        <v>0</v>
      </c>
      <c s="27">
        <f>ROUND(ROUND(H24,2)*ROUND(G24,3),2)</f>
      </c>
      <c r="O24">
        <f>(I24*21)/100</f>
      </c>
      <c t="s">
        <v>13</v>
      </c>
    </row>
    <row r="25" spans="1:5" ht="38.25">
      <c r="A25" s="28" t="s">
        <v>40</v>
      </c>
      <c r="E25" s="29" t="s">
        <v>425</v>
      </c>
    </row>
    <row r="26" spans="1:5" ht="25.5">
      <c r="A26" s="30" t="s">
        <v>42</v>
      </c>
      <c r="E26" s="31" t="s">
        <v>424</v>
      </c>
    </row>
    <row r="27" spans="1:5" ht="140.25">
      <c r="A27" t="s">
        <v>44</v>
      </c>
      <c r="E27" s="29" t="s">
        <v>321</v>
      </c>
    </row>
    <row r="28" spans="1:16" ht="12.75">
      <c r="A28" s="19" t="s">
        <v>35</v>
      </c>
      <c s="23" t="s">
        <v>25</v>
      </c>
      <c s="23" t="s">
        <v>426</v>
      </c>
      <c s="19" t="s">
        <v>45</v>
      </c>
      <c s="24" t="s">
        <v>427</v>
      </c>
      <c s="25" t="s">
        <v>124</v>
      </c>
      <c s="26">
        <v>6.7</v>
      </c>
      <c s="27">
        <v>0</v>
      </c>
      <c s="27">
        <f>ROUND(ROUND(H28,2)*ROUND(G28,3),2)</f>
      </c>
      <c r="O28">
        <f>(I28*21)/100</f>
      </c>
      <c t="s">
        <v>13</v>
      </c>
    </row>
    <row r="29" spans="1:5" ht="38.25">
      <c r="A29" s="28" t="s">
        <v>40</v>
      </c>
      <c r="E29" s="29" t="s">
        <v>428</v>
      </c>
    </row>
    <row r="30" spans="1:5" ht="25.5">
      <c r="A30" s="30" t="s">
        <v>42</v>
      </c>
      <c r="E30" s="31" t="s">
        <v>429</v>
      </c>
    </row>
    <row r="31" spans="1:5" ht="89.25">
      <c r="A31" t="s">
        <v>44</v>
      </c>
      <c r="E31" s="29" t="s">
        <v>430</v>
      </c>
    </row>
    <row r="32" spans="1:18" ht="12.75" customHeight="1">
      <c r="A32" s="5" t="s">
        <v>33</v>
      </c>
      <c s="5"/>
      <c s="35" t="s">
        <v>30</v>
      </c>
      <c s="5"/>
      <c s="21" t="s">
        <v>152</v>
      </c>
      <c s="5"/>
      <c s="5"/>
      <c s="5"/>
      <c s="36">
        <f>0+Q32</f>
      </c>
      <c r="O32">
        <f>0+R32</f>
      </c>
      <c r="Q32">
        <f>0+I33</f>
      </c>
      <c>
        <f>0+O33</f>
      </c>
    </row>
    <row r="33" spans="1:16" ht="12.75">
      <c r="A33" s="19" t="s">
        <v>35</v>
      </c>
      <c s="23" t="s">
        <v>27</v>
      </c>
      <c s="23" t="s">
        <v>431</v>
      </c>
      <c s="19" t="s">
        <v>45</v>
      </c>
      <c s="24" t="s">
        <v>432</v>
      </c>
      <c s="25" t="s">
        <v>124</v>
      </c>
      <c s="26">
        <v>11.38</v>
      </c>
      <c s="27">
        <v>0</v>
      </c>
      <c s="27">
        <f>ROUND(ROUND(H33,2)*ROUND(G33,3),2)</f>
      </c>
      <c r="O33">
        <f>(I33*21)/100</f>
      </c>
      <c t="s">
        <v>13</v>
      </c>
    </row>
    <row r="34" spans="1:5" ht="12.75">
      <c r="A34" s="28" t="s">
        <v>40</v>
      </c>
      <c r="E34" s="29" t="s">
        <v>433</v>
      </c>
    </row>
    <row r="35" spans="1:5" ht="25.5">
      <c r="A35" s="30" t="s">
        <v>42</v>
      </c>
      <c r="E35" s="31" t="s">
        <v>424</v>
      </c>
    </row>
    <row r="36" spans="1:5" ht="25.5">
      <c r="A36" t="s">
        <v>44</v>
      </c>
      <c r="E36" s="29" t="s">
        <v>434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435</v>
      </c>
      <c s="32">
        <f>0+I8</f>
      </c>
      <c r="O3" t="s">
        <v>9</v>
      </c>
      <c t="s">
        <v>13</v>
      </c>
    </row>
    <row r="4" spans="1:16" ht="15" customHeight="1">
      <c r="A4" t="s">
        <v>7</v>
      </c>
      <c s="12" t="s">
        <v>8</v>
      </c>
      <c s="13" t="s">
        <v>435</v>
      </c>
      <c s="5"/>
      <c s="14" t="s">
        <v>436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30</v>
      </c>
      <c s="15"/>
      <c s="21" t="s">
        <v>152</v>
      </c>
      <c s="15"/>
      <c s="15"/>
      <c s="15"/>
      <c s="22">
        <f>0+Q8</f>
      </c>
      <c r="O8">
        <f>0+R8</f>
      </c>
      <c r="Q8">
        <f>0+I9+I13+I17+I21+I25+I29+I33+I37+I41+I45+I49+I53+I57+I61+I65+I69+I73+I77</f>
      </c>
      <c>
        <f>0+O9+O13+O17+O21+O25+O29+O33+O37+O41+O45+O49+O53+O57+O61+O65+O69+O73+O77</f>
      </c>
    </row>
    <row r="9" spans="1:16" ht="25.5">
      <c r="A9" s="19" t="s">
        <v>35</v>
      </c>
      <c s="23" t="s">
        <v>19</v>
      </c>
      <c s="23" t="s">
        <v>437</v>
      </c>
      <c s="19" t="s">
        <v>45</v>
      </c>
      <c s="24" t="s">
        <v>438</v>
      </c>
      <c s="25" t="s">
        <v>71</v>
      </c>
      <c s="26">
        <v>68</v>
      </c>
      <c s="27">
        <v>0</v>
      </c>
      <c s="27">
        <f>ROUND(ROUND(H9,2)*ROUND(G9,3),2)</f>
      </c>
      <c r="O9">
        <f>(I9*21)/100</f>
      </c>
      <c t="s">
        <v>13</v>
      </c>
    </row>
    <row r="10" spans="1:5" ht="63.75">
      <c r="A10" s="28" t="s">
        <v>40</v>
      </c>
      <c r="E10" s="29" t="s">
        <v>439</v>
      </c>
    </row>
    <row r="11" spans="1:5" ht="25.5">
      <c r="A11" s="30" t="s">
        <v>42</v>
      </c>
      <c r="E11" s="31" t="s">
        <v>440</v>
      </c>
    </row>
    <row r="12" spans="1:5" ht="51">
      <c r="A12" t="s">
        <v>44</v>
      </c>
      <c r="E12" s="29" t="s">
        <v>361</v>
      </c>
    </row>
    <row r="13" spans="1:16" ht="12.75">
      <c r="A13" s="19" t="s">
        <v>35</v>
      </c>
      <c s="23" t="s">
        <v>13</v>
      </c>
      <c s="23" t="s">
        <v>441</v>
      </c>
      <c s="19" t="s">
        <v>45</v>
      </c>
      <c s="24" t="s">
        <v>442</v>
      </c>
      <c s="25" t="s">
        <v>71</v>
      </c>
      <c s="26">
        <v>68</v>
      </c>
      <c s="27">
        <v>0</v>
      </c>
      <c s="27">
        <f>ROUND(ROUND(H13,2)*ROUND(G13,3),2)</f>
      </c>
      <c r="O13">
        <f>(I13*21)/100</f>
      </c>
      <c t="s">
        <v>13</v>
      </c>
    </row>
    <row r="14" spans="1:5" ht="38.25">
      <c r="A14" s="28" t="s">
        <v>40</v>
      </c>
      <c r="E14" s="29" t="s">
        <v>443</v>
      </c>
    </row>
    <row r="15" spans="1:5" ht="25.5">
      <c r="A15" s="30" t="s">
        <v>42</v>
      </c>
      <c r="E15" s="31" t="s">
        <v>440</v>
      </c>
    </row>
    <row r="16" spans="1:5" ht="38.25">
      <c r="A16" t="s">
        <v>44</v>
      </c>
      <c r="E16" s="29" t="s">
        <v>367</v>
      </c>
    </row>
    <row r="17" spans="1:16" ht="12.75">
      <c r="A17" s="19" t="s">
        <v>35</v>
      </c>
      <c s="23" t="s">
        <v>12</v>
      </c>
      <c s="23" t="s">
        <v>444</v>
      </c>
      <c s="19" t="s">
        <v>45</v>
      </c>
      <c s="24" t="s">
        <v>445</v>
      </c>
      <c s="25" t="s">
        <v>446</v>
      </c>
      <c s="26">
        <v>1</v>
      </c>
      <c s="27">
        <v>0</v>
      </c>
      <c s="27">
        <f>ROUND(ROUND(H17,2)*ROUND(G17,3),2)</f>
      </c>
      <c r="O17">
        <f>(I17*21)/100</f>
      </c>
      <c t="s">
        <v>13</v>
      </c>
    </row>
    <row r="18" spans="1:5" ht="12.75">
      <c r="A18" s="28" t="s">
        <v>40</v>
      </c>
      <c r="E18" s="29" t="s">
        <v>45</v>
      </c>
    </row>
    <row r="19" spans="1:5" ht="12.75">
      <c r="A19" s="30" t="s">
        <v>42</v>
      </c>
      <c r="E19" s="31" t="s">
        <v>45</v>
      </c>
    </row>
    <row r="20" spans="1:5" ht="25.5">
      <c r="A20" t="s">
        <v>44</v>
      </c>
      <c r="E20" s="29" t="s">
        <v>447</v>
      </c>
    </row>
    <row r="21" spans="1:16" ht="25.5">
      <c r="A21" s="19" t="s">
        <v>35</v>
      </c>
      <c s="23" t="s">
        <v>23</v>
      </c>
      <c s="23" t="s">
        <v>448</v>
      </c>
      <c s="19" t="s">
        <v>45</v>
      </c>
      <c s="24" t="s">
        <v>449</v>
      </c>
      <c s="25" t="s">
        <v>71</v>
      </c>
      <c s="26">
        <v>11</v>
      </c>
      <c s="27">
        <v>0</v>
      </c>
      <c s="27">
        <f>ROUND(ROUND(H21,2)*ROUND(G21,3),2)</f>
      </c>
      <c r="O21">
        <f>(I21*21)/100</f>
      </c>
      <c t="s">
        <v>13</v>
      </c>
    </row>
    <row r="22" spans="1:5" ht="51">
      <c r="A22" s="28" t="s">
        <v>40</v>
      </c>
      <c r="E22" s="29" t="s">
        <v>450</v>
      </c>
    </row>
    <row r="23" spans="1:5" ht="25.5">
      <c r="A23" s="30" t="s">
        <v>42</v>
      </c>
      <c r="E23" s="31" t="s">
        <v>451</v>
      </c>
    </row>
    <row r="24" spans="1:5" ht="51">
      <c r="A24" t="s">
        <v>44</v>
      </c>
      <c r="E24" s="29" t="s">
        <v>361</v>
      </c>
    </row>
    <row r="25" spans="1:16" ht="12.75">
      <c r="A25" s="19" t="s">
        <v>35</v>
      </c>
      <c s="23" t="s">
        <v>25</v>
      </c>
      <c s="23" t="s">
        <v>452</v>
      </c>
      <c s="19" t="s">
        <v>45</v>
      </c>
      <c s="24" t="s">
        <v>453</v>
      </c>
      <c s="25" t="s">
        <v>71</v>
      </c>
      <c s="26">
        <v>11</v>
      </c>
      <c s="27">
        <v>0</v>
      </c>
      <c s="27">
        <f>ROUND(ROUND(H25,2)*ROUND(G25,3),2)</f>
      </c>
      <c r="O25">
        <f>(I25*21)/100</f>
      </c>
      <c t="s">
        <v>13</v>
      </c>
    </row>
    <row r="26" spans="1:5" ht="25.5">
      <c r="A26" s="28" t="s">
        <v>40</v>
      </c>
      <c r="E26" s="29" t="s">
        <v>454</v>
      </c>
    </row>
    <row r="27" spans="1:5" ht="25.5">
      <c r="A27" s="30" t="s">
        <v>42</v>
      </c>
      <c r="E27" s="31" t="s">
        <v>451</v>
      </c>
    </row>
    <row r="28" spans="1:5" ht="38.25">
      <c r="A28" t="s">
        <v>44</v>
      </c>
      <c r="E28" s="29" t="s">
        <v>367</v>
      </c>
    </row>
    <row r="29" spans="1:16" ht="12.75">
      <c r="A29" s="19" t="s">
        <v>35</v>
      </c>
      <c s="23" t="s">
        <v>27</v>
      </c>
      <c s="23" t="s">
        <v>455</v>
      </c>
      <c s="19" t="s">
        <v>45</v>
      </c>
      <c s="24" t="s">
        <v>456</v>
      </c>
      <c s="25" t="s">
        <v>446</v>
      </c>
      <c s="26">
        <v>1</v>
      </c>
      <c s="27">
        <v>0</v>
      </c>
      <c s="27">
        <f>ROUND(ROUND(H29,2)*ROUND(G29,3),2)</f>
      </c>
      <c r="O29">
        <f>(I29*21)/100</f>
      </c>
      <c t="s">
        <v>13</v>
      </c>
    </row>
    <row r="30" spans="1:5" ht="12.75">
      <c r="A30" s="28" t="s">
        <v>40</v>
      </c>
      <c r="E30" s="29" t="s">
        <v>45</v>
      </c>
    </row>
    <row r="31" spans="1:5" ht="12.75">
      <c r="A31" s="30" t="s">
        <v>42</v>
      </c>
      <c r="E31" s="31" t="s">
        <v>45</v>
      </c>
    </row>
    <row r="32" spans="1:5" ht="25.5">
      <c r="A32" t="s">
        <v>44</v>
      </c>
      <c r="E32" s="29" t="s">
        <v>447</v>
      </c>
    </row>
    <row r="33" spans="1:16" ht="12.75">
      <c r="A33" s="19" t="s">
        <v>35</v>
      </c>
      <c s="23" t="s">
        <v>73</v>
      </c>
      <c s="23" t="s">
        <v>457</v>
      </c>
      <c s="19" t="s">
        <v>45</v>
      </c>
      <c s="24" t="s">
        <v>458</v>
      </c>
      <c s="25" t="s">
        <v>71</v>
      </c>
      <c s="26">
        <v>45</v>
      </c>
      <c s="27">
        <v>0</v>
      </c>
      <c s="27">
        <f>ROUND(ROUND(H33,2)*ROUND(G33,3),2)</f>
      </c>
      <c r="O33">
        <f>(I33*21)/100</f>
      </c>
      <c t="s">
        <v>13</v>
      </c>
    </row>
    <row r="34" spans="1:5" ht="63.75">
      <c r="A34" s="28" t="s">
        <v>40</v>
      </c>
      <c r="E34" s="29" t="s">
        <v>459</v>
      </c>
    </row>
    <row r="35" spans="1:5" ht="25.5">
      <c r="A35" s="30" t="s">
        <v>42</v>
      </c>
      <c r="E35" s="31" t="s">
        <v>460</v>
      </c>
    </row>
    <row r="36" spans="1:5" ht="63.75">
      <c r="A36" t="s">
        <v>44</v>
      </c>
      <c r="E36" s="29" t="s">
        <v>461</v>
      </c>
    </row>
    <row r="37" spans="1:16" ht="12.75">
      <c r="A37" s="19" t="s">
        <v>35</v>
      </c>
      <c s="23" t="s">
        <v>77</v>
      </c>
      <c s="23" t="s">
        <v>371</v>
      </c>
      <c s="19" t="s">
        <v>45</v>
      </c>
      <c s="24" t="s">
        <v>372</v>
      </c>
      <c s="25" t="s">
        <v>71</v>
      </c>
      <c s="26">
        <v>45</v>
      </c>
      <c s="27">
        <v>0</v>
      </c>
      <c s="27">
        <f>ROUND(ROUND(H37,2)*ROUND(G37,3),2)</f>
      </c>
      <c r="O37">
        <f>(I37*21)/100</f>
      </c>
      <c t="s">
        <v>13</v>
      </c>
    </row>
    <row r="38" spans="1:5" ht="38.25">
      <c r="A38" s="28" t="s">
        <v>40</v>
      </c>
      <c r="E38" s="29" t="s">
        <v>462</v>
      </c>
    </row>
    <row r="39" spans="1:5" ht="25.5">
      <c r="A39" s="30" t="s">
        <v>42</v>
      </c>
      <c r="E39" s="31" t="s">
        <v>460</v>
      </c>
    </row>
    <row r="40" spans="1:5" ht="25.5">
      <c r="A40" t="s">
        <v>44</v>
      </c>
      <c r="E40" s="29" t="s">
        <v>463</v>
      </c>
    </row>
    <row r="41" spans="1:16" ht="12.75">
      <c r="A41" s="19" t="s">
        <v>35</v>
      </c>
      <c s="23" t="s">
        <v>30</v>
      </c>
      <c s="23" t="s">
        <v>464</v>
      </c>
      <c s="19" t="s">
        <v>45</v>
      </c>
      <c s="24" t="s">
        <v>465</v>
      </c>
      <c s="25" t="s">
        <v>446</v>
      </c>
      <c s="26">
        <v>1</v>
      </c>
      <c s="27">
        <v>0</v>
      </c>
      <c s="27">
        <f>ROUND(ROUND(H41,2)*ROUND(G41,3),2)</f>
      </c>
      <c r="O41">
        <f>(I41*21)/100</f>
      </c>
      <c t="s">
        <v>13</v>
      </c>
    </row>
    <row r="42" spans="1:5" ht="12.75">
      <c r="A42" s="28" t="s">
        <v>40</v>
      </c>
      <c r="E42" s="29" t="s">
        <v>45</v>
      </c>
    </row>
    <row r="43" spans="1:5" ht="12.75">
      <c r="A43" s="30" t="s">
        <v>42</v>
      </c>
      <c r="E43" s="31" t="s">
        <v>45</v>
      </c>
    </row>
    <row r="44" spans="1:5" ht="25.5">
      <c r="A44" t="s">
        <v>44</v>
      </c>
      <c r="E44" s="29" t="s">
        <v>466</v>
      </c>
    </row>
    <row r="45" spans="1:16" ht="12.75">
      <c r="A45" s="19" t="s">
        <v>35</v>
      </c>
      <c s="23" t="s">
        <v>32</v>
      </c>
      <c s="23" t="s">
        <v>467</v>
      </c>
      <c s="19" t="s">
        <v>45</v>
      </c>
      <c s="24" t="s">
        <v>468</v>
      </c>
      <c s="25" t="s">
        <v>71</v>
      </c>
      <c s="26">
        <v>2</v>
      </c>
      <c s="27">
        <v>0</v>
      </c>
      <c s="27">
        <f>ROUND(ROUND(H45,2)*ROUND(G45,3),2)</f>
      </c>
      <c r="O45">
        <f>(I45*21)/100</f>
      </c>
      <c t="s">
        <v>13</v>
      </c>
    </row>
    <row r="46" spans="1:5" ht="38.25">
      <c r="A46" s="28" t="s">
        <v>40</v>
      </c>
      <c r="E46" s="29" t="s">
        <v>469</v>
      </c>
    </row>
    <row r="47" spans="1:5" ht="25.5">
      <c r="A47" s="30" t="s">
        <v>42</v>
      </c>
      <c r="E47" s="31" t="s">
        <v>470</v>
      </c>
    </row>
    <row r="48" spans="1:5" ht="76.5">
      <c r="A48" t="s">
        <v>44</v>
      </c>
      <c r="E48" s="29" t="s">
        <v>471</v>
      </c>
    </row>
    <row r="49" spans="1:16" ht="12.75">
      <c r="A49" s="19" t="s">
        <v>35</v>
      </c>
      <c s="23" t="s">
        <v>90</v>
      </c>
      <c s="23" t="s">
        <v>472</v>
      </c>
      <c s="19" t="s">
        <v>45</v>
      </c>
      <c s="24" t="s">
        <v>473</v>
      </c>
      <c s="25" t="s">
        <v>71</v>
      </c>
      <c s="26">
        <v>2</v>
      </c>
      <c s="27">
        <v>0</v>
      </c>
      <c s="27">
        <f>ROUND(ROUND(H49,2)*ROUND(G49,3),2)</f>
      </c>
      <c r="O49">
        <f>(I49*21)/100</f>
      </c>
      <c t="s">
        <v>13</v>
      </c>
    </row>
    <row r="50" spans="1:5" ht="12.75">
      <c r="A50" s="28" t="s">
        <v>40</v>
      </c>
      <c r="E50" s="29" t="s">
        <v>474</v>
      </c>
    </row>
    <row r="51" spans="1:5" ht="25.5">
      <c r="A51" s="30" t="s">
        <v>42</v>
      </c>
      <c r="E51" s="31" t="s">
        <v>470</v>
      </c>
    </row>
    <row r="52" spans="1:5" ht="25.5">
      <c r="A52" t="s">
        <v>44</v>
      </c>
      <c r="E52" s="29" t="s">
        <v>475</v>
      </c>
    </row>
    <row r="53" spans="1:16" ht="12.75">
      <c r="A53" s="19" t="s">
        <v>35</v>
      </c>
      <c s="23" t="s">
        <v>96</v>
      </c>
      <c s="23" t="s">
        <v>476</v>
      </c>
      <c s="19" t="s">
        <v>45</v>
      </c>
      <c s="24" t="s">
        <v>477</v>
      </c>
      <c s="25" t="s">
        <v>446</v>
      </c>
      <c s="26">
        <v>1</v>
      </c>
      <c s="27">
        <v>0</v>
      </c>
      <c s="27">
        <f>ROUND(ROUND(H53,2)*ROUND(G53,3),2)</f>
      </c>
      <c r="O53">
        <f>(I53*21)/100</f>
      </c>
      <c t="s">
        <v>13</v>
      </c>
    </row>
    <row r="54" spans="1:5" ht="12.75">
      <c r="A54" s="28" t="s">
        <v>40</v>
      </c>
      <c r="E54" s="29" t="s">
        <v>45</v>
      </c>
    </row>
    <row r="55" spans="1:5" ht="12.75">
      <c r="A55" s="30" t="s">
        <v>42</v>
      </c>
      <c r="E55" s="31" t="s">
        <v>45</v>
      </c>
    </row>
    <row r="56" spans="1:5" ht="25.5">
      <c r="A56" t="s">
        <v>44</v>
      </c>
      <c r="E56" s="29" t="s">
        <v>478</v>
      </c>
    </row>
    <row r="57" spans="1:16" ht="12.75">
      <c r="A57" s="19" t="s">
        <v>35</v>
      </c>
      <c s="23" t="s">
        <v>162</v>
      </c>
      <c s="23" t="s">
        <v>479</v>
      </c>
      <c s="19" t="s">
        <v>45</v>
      </c>
      <c s="24" t="s">
        <v>480</v>
      </c>
      <c s="25" t="s">
        <v>71</v>
      </c>
      <c s="26">
        <v>2</v>
      </c>
      <c s="27">
        <v>0</v>
      </c>
      <c s="27">
        <f>ROUND(ROUND(H57,2)*ROUND(G57,3),2)</f>
      </c>
      <c r="O57">
        <f>(I57*21)/100</f>
      </c>
      <c t="s">
        <v>13</v>
      </c>
    </row>
    <row r="58" spans="1:5" ht="38.25">
      <c r="A58" s="28" t="s">
        <v>40</v>
      </c>
      <c r="E58" s="29" t="s">
        <v>469</v>
      </c>
    </row>
    <row r="59" spans="1:5" ht="25.5">
      <c r="A59" s="30" t="s">
        <v>42</v>
      </c>
      <c r="E59" s="31" t="s">
        <v>470</v>
      </c>
    </row>
    <row r="60" spans="1:5" ht="63.75">
      <c r="A60" t="s">
        <v>44</v>
      </c>
      <c r="E60" s="29" t="s">
        <v>481</v>
      </c>
    </row>
    <row r="61" spans="1:16" ht="12.75">
      <c r="A61" s="19" t="s">
        <v>35</v>
      </c>
      <c s="23" t="s">
        <v>167</v>
      </c>
      <c s="23" t="s">
        <v>482</v>
      </c>
      <c s="19" t="s">
        <v>45</v>
      </c>
      <c s="24" t="s">
        <v>483</v>
      </c>
      <c s="25" t="s">
        <v>71</v>
      </c>
      <c s="26">
        <v>2</v>
      </c>
      <c s="27">
        <v>0</v>
      </c>
      <c s="27">
        <f>ROUND(ROUND(H61,2)*ROUND(G61,3),2)</f>
      </c>
      <c r="O61">
        <f>(I61*21)/100</f>
      </c>
      <c t="s">
        <v>13</v>
      </c>
    </row>
    <row r="62" spans="1:5" ht="12.75">
      <c r="A62" s="28" t="s">
        <v>40</v>
      </c>
      <c r="E62" s="29" t="s">
        <v>484</v>
      </c>
    </row>
    <row r="63" spans="1:5" ht="25.5">
      <c r="A63" s="30" t="s">
        <v>42</v>
      </c>
      <c r="E63" s="31" t="s">
        <v>470</v>
      </c>
    </row>
    <row r="64" spans="1:5" ht="25.5">
      <c r="A64" t="s">
        <v>44</v>
      </c>
      <c r="E64" s="29" t="s">
        <v>475</v>
      </c>
    </row>
    <row r="65" spans="1:16" ht="12.75">
      <c r="A65" s="19" t="s">
        <v>35</v>
      </c>
      <c s="23" t="s">
        <v>171</v>
      </c>
      <c s="23" t="s">
        <v>485</v>
      </c>
      <c s="19" t="s">
        <v>45</v>
      </c>
      <c s="24" t="s">
        <v>486</v>
      </c>
      <c s="25" t="s">
        <v>446</v>
      </c>
      <c s="26">
        <v>1</v>
      </c>
      <c s="27">
        <v>0</v>
      </c>
      <c s="27">
        <f>ROUND(ROUND(H65,2)*ROUND(G65,3),2)</f>
      </c>
      <c r="O65">
        <f>(I65*21)/100</f>
      </c>
      <c t="s">
        <v>13</v>
      </c>
    </row>
    <row r="66" spans="1:5" ht="12.75">
      <c r="A66" s="28" t="s">
        <v>40</v>
      </c>
      <c r="E66" s="29" t="s">
        <v>45</v>
      </c>
    </row>
    <row r="67" spans="1:5" ht="12.75">
      <c r="A67" s="30" t="s">
        <v>42</v>
      </c>
      <c r="E67" s="31" t="s">
        <v>45</v>
      </c>
    </row>
    <row r="68" spans="1:5" ht="25.5">
      <c r="A68" t="s">
        <v>44</v>
      </c>
      <c r="E68" s="29" t="s">
        <v>478</v>
      </c>
    </row>
    <row r="69" spans="1:16" ht="25.5">
      <c r="A69" s="19" t="s">
        <v>35</v>
      </c>
      <c s="23" t="s">
        <v>175</v>
      </c>
      <c s="23" t="s">
        <v>487</v>
      </c>
      <c s="19" t="s">
        <v>45</v>
      </c>
      <c s="24" t="s">
        <v>488</v>
      </c>
      <c s="25" t="s">
        <v>71</v>
      </c>
      <c s="26">
        <v>48</v>
      </c>
      <c s="27">
        <v>0</v>
      </c>
      <c s="27">
        <f>ROUND(ROUND(H69,2)*ROUND(G69,3),2)</f>
      </c>
      <c r="O69">
        <f>(I69*21)/100</f>
      </c>
      <c t="s">
        <v>13</v>
      </c>
    </row>
    <row r="70" spans="1:5" ht="63.75">
      <c r="A70" s="28" t="s">
        <v>40</v>
      </c>
      <c r="E70" s="29" t="s">
        <v>489</v>
      </c>
    </row>
    <row r="71" spans="1:5" ht="25.5">
      <c r="A71" s="30" t="s">
        <v>42</v>
      </c>
      <c r="E71" s="31" t="s">
        <v>490</v>
      </c>
    </row>
    <row r="72" spans="1:5" ht="63.75">
      <c r="A72" t="s">
        <v>44</v>
      </c>
      <c r="E72" s="29" t="s">
        <v>481</v>
      </c>
    </row>
    <row r="73" spans="1:16" ht="12.75">
      <c r="A73" s="19" t="s">
        <v>35</v>
      </c>
      <c s="23" t="s">
        <v>244</v>
      </c>
      <c s="23" t="s">
        <v>491</v>
      </c>
      <c s="19" t="s">
        <v>45</v>
      </c>
      <c s="24" t="s">
        <v>492</v>
      </c>
      <c s="25" t="s">
        <v>71</v>
      </c>
      <c s="26">
        <v>48</v>
      </c>
      <c s="27">
        <v>0</v>
      </c>
      <c s="27">
        <f>ROUND(ROUND(H73,2)*ROUND(G73,3),2)</f>
      </c>
      <c r="O73">
        <f>(I73*21)/100</f>
      </c>
      <c t="s">
        <v>13</v>
      </c>
    </row>
    <row r="74" spans="1:5" ht="38.25">
      <c r="A74" s="28" t="s">
        <v>40</v>
      </c>
      <c r="E74" s="29" t="s">
        <v>493</v>
      </c>
    </row>
    <row r="75" spans="1:5" ht="25.5">
      <c r="A75" s="30" t="s">
        <v>42</v>
      </c>
      <c r="E75" s="31" t="s">
        <v>490</v>
      </c>
    </row>
    <row r="76" spans="1:5" ht="25.5">
      <c r="A76" t="s">
        <v>44</v>
      </c>
      <c r="E76" s="29" t="s">
        <v>475</v>
      </c>
    </row>
    <row r="77" spans="1:16" ht="12.75">
      <c r="A77" s="19" t="s">
        <v>35</v>
      </c>
      <c s="23" t="s">
        <v>250</v>
      </c>
      <c s="23" t="s">
        <v>494</v>
      </c>
      <c s="19" t="s">
        <v>45</v>
      </c>
      <c s="24" t="s">
        <v>495</v>
      </c>
      <c s="25" t="s">
        <v>446</v>
      </c>
      <c s="26">
        <v>1</v>
      </c>
      <c s="27">
        <v>0</v>
      </c>
      <c s="27">
        <f>ROUND(ROUND(H77,2)*ROUND(G77,3),2)</f>
      </c>
      <c r="O77">
        <f>(I77*21)/100</f>
      </c>
      <c t="s">
        <v>13</v>
      </c>
    </row>
    <row r="78" spans="1:5" ht="12.75">
      <c r="A78" s="28" t="s">
        <v>40</v>
      </c>
      <c r="E78" s="29" t="s">
        <v>45</v>
      </c>
    </row>
    <row r="79" spans="1:5" ht="12.75">
      <c r="A79" s="30" t="s">
        <v>42</v>
      </c>
      <c r="E79" s="31" t="s">
        <v>45</v>
      </c>
    </row>
    <row r="80" spans="1:5" ht="25.5">
      <c r="A80" t="s">
        <v>44</v>
      </c>
      <c r="E80" s="29" t="s">
        <v>478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0+O8+O57+O82+O115+O140+O169+O198+O211</f>
      </c>
      <c t="s">
        <v>12</v>
      </c>
    </row>
    <row r="3" spans="1:16" ht="15" customHeight="1">
      <c r="A3" t="s">
        <v>1</v>
      </c>
      <c s="8" t="s">
        <v>4</v>
      </c>
      <c s="9" t="s">
        <v>5</v>
      </c>
      <c s="1"/>
      <c s="10" t="s">
        <v>6</v>
      </c>
      <c s="1"/>
      <c s="4"/>
      <c s="3" t="s">
        <v>496</v>
      </c>
      <c s="32">
        <f>0+I8+I57+I82+I115+I140+I169+I198+I211</f>
      </c>
      <c r="O3" t="s">
        <v>9</v>
      </c>
      <c t="s">
        <v>13</v>
      </c>
    </row>
    <row r="4" spans="1:16" ht="15" customHeight="1">
      <c r="A4" t="s">
        <v>7</v>
      </c>
      <c s="12" t="s">
        <v>8</v>
      </c>
      <c s="13" t="s">
        <v>496</v>
      </c>
      <c s="5"/>
      <c s="14" t="s">
        <v>497</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121</v>
      </c>
      <c s="15"/>
      <c s="15"/>
      <c s="15"/>
      <c s="22">
        <f>0+Q8</f>
      </c>
      <c r="O8">
        <f>0+R8</f>
      </c>
      <c r="Q8">
        <f>0+I9+I13+I17+I21+I25+I29+I33+I37+I41+I45+I49+I53</f>
      </c>
      <c>
        <f>0+O9+O13+O17+O21+O25+O29+O33+O37+O41+O45+O49+O53</f>
      </c>
    </row>
    <row r="9" spans="1:16" ht="12.75">
      <c r="A9" s="19" t="s">
        <v>35</v>
      </c>
      <c s="23" t="s">
        <v>19</v>
      </c>
      <c s="23" t="s">
        <v>498</v>
      </c>
      <c s="19" t="s">
        <v>45</v>
      </c>
      <c s="24" t="s">
        <v>499</v>
      </c>
      <c s="25" t="s">
        <v>155</v>
      </c>
      <c s="26">
        <v>32.7</v>
      </c>
      <c s="27">
        <v>0</v>
      </c>
      <c s="27">
        <f>ROUND(ROUND(H9,2)*ROUND(G9,3),2)</f>
      </c>
      <c r="O9">
        <f>(I9*21)/100</f>
      </c>
      <c t="s">
        <v>13</v>
      </c>
    </row>
    <row r="10" spans="1:5" ht="12.75">
      <c r="A10" s="28" t="s">
        <v>40</v>
      </c>
      <c r="E10" s="29" t="s">
        <v>144</v>
      </c>
    </row>
    <row r="11" spans="1:5" ht="114.75">
      <c r="A11" s="30" t="s">
        <v>42</v>
      </c>
      <c r="E11" s="31" t="s">
        <v>500</v>
      </c>
    </row>
    <row r="12" spans="1:5" ht="25.5">
      <c r="A12" t="s">
        <v>44</v>
      </c>
      <c r="E12" s="29" t="s">
        <v>501</v>
      </c>
    </row>
    <row r="13" spans="1:16" ht="12.75">
      <c r="A13" s="19" t="s">
        <v>35</v>
      </c>
      <c s="23" t="s">
        <v>13</v>
      </c>
      <c s="23" t="s">
        <v>502</v>
      </c>
      <c s="19" t="s">
        <v>45</v>
      </c>
      <c s="24" t="s">
        <v>503</v>
      </c>
      <c s="25" t="s">
        <v>504</v>
      </c>
      <c s="26">
        <v>250</v>
      </c>
      <c s="27">
        <v>0</v>
      </c>
      <c s="27">
        <f>ROUND(ROUND(H13,2)*ROUND(G13,3),2)</f>
      </c>
      <c r="O13">
        <f>(I13*21)/100</f>
      </c>
      <c t="s">
        <v>13</v>
      </c>
    </row>
    <row r="14" spans="1:5" ht="12.75">
      <c r="A14" s="28" t="s">
        <v>40</v>
      </c>
      <c r="E14" s="29" t="s">
        <v>45</v>
      </c>
    </row>
    <row r="15" spans="1:5" ht="51">
      <c r="A15" s="30" t="s">
        <v>42</v>
      </c>
      <c r="E15" s="31" t="s">
        <v>505</v>
      </c>
    </row>
    <row r="16" spans="1:5" ht="38.25">
      <c r="A16" t="s">
        <v>44</v>
      </c>
      <c r="E16" s="29" t="s">
        <v>506</v>
      </c>
    </row>
    <row r="17" spans="1:16" ht="12.75">
      <c r="A17" s="19" t="s">
        <v>35</v>
      </c>
      <c s="23" t="s">
        <v>12</v>
      </c>
      <c s="23" t="s">
        <v>507</v>
      </c>
      <c s="19" t="s">
        <v>45</v>
      </c>
      <c s="24" t="s">
        <v>508</v>
      </c>
      <c s="25" t="s">
        <v>155</v>
      </c>
      <c s="26">
        <v>15</v>
      </c>
      <c s="27">
        <v>0</v>
      </c>
      <c s="27">
        <f>ROUND(ROUND(H17,2)*ROUND(G17,3),2)</f>
      </c>
      <c r="O17">
        <f>(I17*21)/100</f>
      </c>
      <c t="s">
        <v>13</v>
      </c>
    </row>
    <row r="18" spans="1:5" ht="12.75">
      <c r="A18" s="28" t="s">
        <v>40</v>
      </c>
      <c r="E18" s="29" t="s">
        <v>144</v>
      </c>
    </row>
    <row r="19" spans="1:5" ht="51">
      <c r="A19" s="30" t="s">
        <v>42</v>
      </c>
      <c r="E19" s="31" t="s">
        <v>509</v>
      </c>
    </row>
    <row r="20" spans="1:5" ht="38.25">
      <c r="A20" t="s">
        <v>44</v>
      </c>
      <c r="E20" s="29" t="s">
        <v>510</v>
      </c>
    </row>
    <row r="21" spans="1:16" ht="12.75">
      <c r="A21" s="19" t="s">
        <v>35</v>
      </c>
      <c s="23" t="s">
        <v>23</v>
      </c>
      <c s="23" t="s">
        <v>185</v>
      </c>
      <c s="19" t="s">
        <v>45</v>
      </c>
      <c s="24" t="s">
        <v>186</v>
      </c>
      <c s="25" t="s">
        <v>130</v>
      </c>
      <c s="26">
        <v>4</v>
      </c>
      <c s="27">
        <v>0</v>
      </c>
      <c s="27">
        <f>ROUND(ROUND(H21,2)*ROUND(G21,3),2)</f>
      </c>
      <c r="O21">
        <f>(I21*21)/100</f>
      </c>
      <c t="s">
        <v>13</v>
      </c>
    </row>
    <row r="22" spans="1:5" ht="12.75">
      <c r="A22" s="28" t="s">
        <v>40</v>
      </c>
      <c r="E22" s="29" t="s">
        <v>45</v>
      </c>
    </row>
    <row r="23" spans="1:5" ht="38.25">
      <c r="A23" s="30" t="s">
        <v>42</v>
      </c>
      <c r="E23" s="31" t="s">
        <v>511</v>
      </c>
    </row>
    <row r="24" spans="1:5" ht="306">
      <c r="A24" t="s">
        <v>44</v>
      </c>
      <c r="E24" s="29" t="s">
        <v>512</v>
      </c>
    </row>
    <row r="25" spans="1:16" ht="12.75">
      <c r="A25" s="19" t="s">
        <v>35</v>
      </c>
      <c s="23" t="s">
        <v>25</v>
      </c>
      <c s="23" t="s">
        <v>190</v>
      </c>
      <c s="19" t="s">
        <v>45</v>
      </c>
      <c s="24" t="s">
        <v>191</v>
      </c>
      <c s="25" t="s">
        <v>130</v>
      </c>
      <c s="26">
        <v>4</v>
      </c>
      <c s="27">
        <v>0</v>
      </c>
      <c s="27">
        <f>ROUND(ROUND(H25,2)*ROUND(G25,3),2)</f>
      </c>
      <c r="O25">
        <f>(I25*21)/100</f>
      </c>
      <c t="s">
        <v>13</v>
      </c>
    </row>
    <row r="26" spans="1:5" ht="12.75">
      <c r="A26" s="28" t="s">
        <v>40</v>
      </c>
      <c r="E26" s="29" t="s">
        <v>45</v>
      </c>
    </row>
    <row r="27" spans="1:5" ht="38.25">
      <c r="A27" s="30" t="s">
        <v>42</v>
      </c>
      <c r="E27" s="31" t="s">
        <v>513</v>
      </c>
    </row>
    <row r="28" spans="1:5" ht="191.25">
      <c r="A28" t="s">
        <v>44</v>
      </c>
      <c r="E28" s="29" t="s">
        <v>514</v>
      </c>
    </row>
    <row r="29" spans="1:16" ht="12.75">
      <c r="A29" s="19" t="s">
        <v>35</v>
      </c>
      <c s="23" t="s">
        <v>27</v>
      </c>
      <c s="23" t="s">
        <v>237</v>
      </c>
      <c s="19" t="s">
        <v>19</v>
      </c>
      <c s="24" t="s">
        <v>238</v>
      </c>
      <c s="25" t="s">
        <v>130</v>
      </c>
      <c s="26">
        <v>16.2</v>
      </c>
      <c s="27">
        <v>0</v>
      </c>
      <c s="27">
        <f>ROUND(ROUND(H29,2)*ROUND(G29,3),2)</f>
      </c>
      <c r="O29">
        <f>(I29*21)/100</f>
      </c>
      <c t="s">
        <v>13</v>
      </c>
    </row>
    <row r="30" spans="1:5" ht="12.75">
      <c r="A30" s="28" t="s">
        <v>40</v>
      </c>
      <c r="E30" s="29" t="s">
        <v>144</v>
      </c>
    </row>
    <row r="31" spans="1:5" ht="51">
      <c r="A31" s="30" t="s">
        <v>42</v>
      </c>
      <c r="E31" s="31" t="s">
        <v>515</v>
      </c>
    </row>
    <row r="32" spans="1:5" ht="229.5">
      <c r="A32" t="s">
        <v>44</v>
      </c>
      <c r="E32" s="29" t="s">
        <v>241</v>
      </c>
    </row>
    <row r="33" spans="1:16" ht="12.75">
      <c r="A33" s="19" t="s">
        <v>35</v>
      </c>
      <c s="23" t="s">
        <v>73</v>
      </c>
      <c s="23" t="s">
        <v>237</v>
      </c>
      <c s="19" t="s">
        <v>13</v>
      </c>
      <c s="24" t="s">
        <v>238</v>
      </c>
      <c s="25" t="s">
        <v>130</v>
      </c>
      <c s="26">
        <v>84.5</v>
      </c>
      <c s="27">
        <v>0</v>
      </c>
      <c s="27">
        <f>ROUND(ROUND(H33,2)*ROUND(G33,3),2)</f>
      </c>
      <c r="O33">
        <f>(I33*21)/100</f>
      </c>
      <c t="s">
        <v>13</v>
      </c>
    </row>
    <row r="34" spans="1:5" ht="12.75">
      <c r="A34" s="28" t="s">
        <v>40</v>
      </c>
      <c r="E34" s="29" t="s">
        <v>144</v>
      </c>
    </row>
    <row r="35" spans="1:5" ht="63.75">
      <c r="A35" s="30" t="s">
        <v>42</v>
      </c>
      <c r="E35" s="31" t="s">
        <v>516</v>
      </c>
    </row>
    <row r="36" spans="1:5" ht="229.5">
      <c r="A36" t="s">
        <v>44</v>
      </c>
      <c r="E36" s="29" t="s">
        <v>241</v>
      </c>
    </row>
    <row r="37" spans="1:16" ht="12.75">
      <c r="A37" s="19" t="s">
        <v>35</v>
      </c>
      <c s="23" t="s">
        <v>77</v>
      </c>
      <c s="23" t="s">
        <v>237</v>
      </c>
      <c s="19" t="s">
        <v>12</v>
      </c>
      <c s="24" t="s">
        <v>238</v>
      </c>
      <c s="25" t="s">
        <v>130</v>
      </c>
      <c s="26">
        <v>37</v>
      </c>
      <c s="27">
        <v>0</v>
      </c>
      <c s="27">
        <f>ROUND(ROUND(H37,2)*ROUND(G37,3),2)</f>
      </c>
      <c r="O37">
        <f>(I37*21)/100</f>
      </c>
      <c t="s">
        <v>13</v>
      </c>
    </row>
    <row r="38" spans="1:5" ht="12.75">
      <c r="A38" s="28" t="s">
        <v>40</v>
      </c>
      <c r="E38" s="29" t="s">
        <v>144</v>
      </c>
    </row>
    <row r="39" spans="1:5" ht="63.75">
      <c r="A39" s="30" t="s">
        <v>42</v>
      </c>
      <c r="E39" s="31" t="s">
        <v>517</v>
      </c>
    </row>
    <row r="40" spans="1:5" ht="229.5">
      <c r="A40" t="s">
        <v>44</v>
      </c>
      <c r="E40" s="29" t="s">
        <v>241</v>
      </c>
    </row>
    <row r="41" spans="1:16" ht="12.75">
      <c r="A41" s="19" t="s">
        <v>35</v>
      </c>
      <c s="23" t="s">
        <v>30</v>
      </c>
      <c s="23" t="s">
        <v>245</v>
      </c>
      <c s="19" t="s">
        <v>45</v>
      </c>
      <c s="24" t="s">
        <v>246</v>
      </c>
      <c s="25" t="s">
        <v>130</v>
      </c>
      <c s="26">
        <v>9.25</v>
      </c>
      <c s="27">
        <v>0</v>
      </c>
      <c s="27">
        <f>ROUND(ROUND(H41,2)*ROUND(G41,3),2)</f>
      </c>
      <c r="O41">
        <f>(I41*21)/100</f>
      </c>
      <c t="s">
        <v>13</v>
      </c>
    </row>
    <row r="42" spans="1:5" ht="12.75">
      <c r="A42" s="28" t="s">
        <v>40</v>
      </c>
      <c r="E42" s="29" t="s">
        <v>144</v>
      </c>
    </row>
    <row r="43" spans="1:5" ht="76.5">
      <c r="A43" s="30" t="s">
        <v>42</v>
      </c>
      <c r="E43" s="31" t="s">
        <v>518</v>
      </c>
    </row>
    <row r="44" spans="1:5" ht="293.25">
      <c r="A44" t="s">
        <v>44</v>
      </c>
      <c r="E44" s="29" t="s">
        <v>249</v>
      </c>
    </row>
    <row r="45" spans="1:16" ht="12.75">
      <c r="A45" s="19" t="s">
        <v>35</v>
      </c>
      <c s="23" t="s">
        <v>32</v>
      </c>
      <c s="23" t="s">
        <v>519</v>
      </c>
      <c s="19" t="s">
        <v>45</v>
      </c>
      <c s="24" t="s">
        <v>520</v>
      </c>
      <c s="25" t="s">
        <v>124</v>
      </c>
      <c s="26">
        <v>82.5</v>
      </c>
      <c s="27">
        <v>0</v>
      </c>
      <c s="27">
        <f>ROUND(ROUND(H45,2)*ROUND(G45,3),2)</f>
      </c>
      <c r="O45">
        <f>(I45*21)/100</f>
      </c>
      <c t="s">
        <v>13</v>
      </c>
    </row>
    <row r="46" spans="1:5" ht="12.75">
      <c r="A46" s="28" t="s">
        <v>40</v>
      </c>
      <c r="E46" s="29" t="s">
        <v>144</v>
      </c>
    </row>
    <row r="47" spans="1:5" ht="51">
      <c r="A47" s="30" t="s">
        <v>42</v>
      </c>
      <c r="E47" s="31" t="s">
        <v>521</v>
      </c>
    </row>
    <row r="48" spans="1:5" ht="25.5">
      <c r="A48" t="s">
        <v>44</v>
      </c>
      <c r="E48" s="29" t="s">
        <v>522</v>
      </c>
    </row>
    <row r="49" spans="1:16" ht="12.75">
      <c r="A49" s="19" t="s">
        <v>35</v>
      </c>
      <c s="23" t="s">
        <v>90</v>
      </c>
      <c s="23" t="s">
        <v>523</v>
      </c>
      <c s="19" t="s">
        <v>45</v>
      </c>
      <c s="24" t="s">
        <v>524</v>
      </c>
      <c s="25" t="s">
        <v>124</v>
      </c>
      <c s="26">
        <v>20</v>
      </c>
      <c s="27">
        <v>0</v>
      </c>
      <c s="27">
        <f>ROUND(ROUND(H49,2)*ROUND(G49,3),2)</f>
      </c>
      <c r="O49">
        <f>(I49*21)/100</f>
      </c>
      <c t="s">
        <v>13</v>
      </c>
    </row>
    <row r="50" spans="1:5" ht="12.75">
      <c r="A50" s="28" t="s">
        <v>40</v>
      </c>
      <c r="E50" s="29" t="s">
        <v>144</v>
      </c>
    </row>
    <row r="51" spans="1:5" ht="51">
      <c r="A51" s="30" t="s">
        <v>42</v>
      </c>
      <c r="E51" s="31" t="s">
        <v>525</v>
      </c>
    </row>
    <row r="52" spans="1:5" ht="38.25">
      <c r="A52" t="s">
        <v>44</v>
      </c>
      <c r="E52" s="29" t="s">
        <v>526</v>
      </c>
    </row>
    <row r="53" spans="1:16" ht="12.75">
      <c r="A53" s="19" t="s">
        <v>35</v>
      </c>
      <c s="23" t="s">
        <v>96</v>
      </c>
      <c s="23" t="s">
        <v>527</v>
      </c>
      <c s="19" t="s">
        <v>45</v>
      </c>
      <c s="24" t="s">
        <v>528</v>
      </c>
      <c s="25" t="s">
        <v>124</v>
      </c>
      <c s="26">
        <v>20</v>
      </c>
      <c s="27">
        <v>0</v>
      </c>
      <c s="27">
        <f>ROUND(ROUND(H53,2)*ROUND(G53,3),2)</f>
      </c>
      <c r="O53">
        <f>(I53*21)/100</f>
      </c>
      <c t="s">
        <v>13</v>
      </c>
    </row>
    <row r="54" spans="1:5" ht="12.75">
      <c r="A54" s="28" t="s">
        <v>40</v>
      </c>
      <c r="E54" s="29" t="s">
        <v>144</v>
      </c>
    </row>
    <row r="55" spans="1:5" ht="51">
      <c r="A55" s="30" t="s">
        <v>42</v>
      </c>
      <c r="E55" s="31" t="s">
        <v>529</v>
      </c>
    </row>
    <row r="56" spans="1:5" ht="38.25">
      <c r="A56" t="s">
        <v>44</v>
      </c>
      <c r="E56" s="29" t="s">
        <v>530</v>
      </c>
    </row>
    <row r="57" spans="1:18" ht="12.75" customHeight="1">
      <c r="A57" s="5" t="s">
        <v>33</v>
      </c>
      <c s="5"/>
      <c s="35" t="s">
        <v>13</v>
      </c>
      <c s="5"/>
      <c s="21" t="s">
        <v>256</v>
      </c>
      <c s="5"/>
      <c s="5"/>
      <c s="5"/>
      <c s="36">
        <f>0+Q57</f>
      </c>
      <c r="O57">
        <f>0+R57</f>
      </c>
      <c r="Q57">
        <f>0+I58+I62+I66+I70+I74+I78</f>
      </c>
      <c>
        <f>0+O58+O62+O66+O70+O74+O78</f>
      </c>
    </row>
    <row r="58" spans="1:16" ht="12.75">
      <c r="A58" s="19" t="s">
        <v>35</v>
      </c>
      <c s="23" t="s">
        <v>162</v>
      </c>
      <c s="23" t="s">
        <v>531</v>
      </c>
      <c s="19" t="s">
        <v>45</v>
      </c>
      <c s="24" t="s">
        <v>532</v>
      </c>
      <c s="25" t="s">
        <v>130</v>
      </c>
      <c s="26">
        <v>3.06</v>
      </c>
      <c s="27">
        <v>0</v>
      </c>
      <c s="27">
        <f>ROUND(ROUND(H58,2)*ROUND(G58,3),2)</f>
      </c>
      <c r="O58">
        <f>(I58*21)/100</f>
      </c>
      <c t="s">
        <v>13</v>
      </c>
    </row>
    <row r="59" spans="1:5" ht="12.75">
      <c r="A59" s="28" t="s">
        <v>40</v>
      </c>
      <c r="E59" s="29" t="s">
        <v>144</v>
      </c>
    </row>
    <row r="60" spans="1:5" ht="51">
      <c r="A60" s="30" t="s">
        <v>42</v>
      </c>
      <c r="E60" s="31" t="s">
        <v>533</v>
      </c>
    </row>
    <row r="61" spans="1:5" ht="51">
      <c r="A61" t="s">
        <v>44</v>
      </c>
      <c r="E61" s="29" t="s">
        <v>534</v>
      </c>
    </row>
    <row r="62" spans="1:16" ht="12.75">
      <c r="A62" s="19" t="s">
        <v>35</v>
      </c>
      <c s="23" t="s">
        <v>167</v>
      </c>
      <c s="23" t="s">
        <v>535</v>
      </c>
      <c s="19" t="s">
        <v>45</v>
      </c>
      <c s="24" t="s">
        <v>536</v>
      </c>
      <c s="25" t="s">
        <v>130</v>
      </c>
      <c s="26">
        <v>0.053</v>
      </c>
      <c s="27">
        <v>0</v>
      </c>
      <c s="27">
        <f>ROUND(ROUND(H62,2)*ROUND(G62,3),2)</f>
      </c>
      <c r="O62">
        <f>(I62*21)/100</f>
      </c>
      <c t="s">
        <v>13</v>
      </c>
    </row>
    <row r="63" spans="1:5" ht="12.75">
      <c r="A63" s="28" t="s">
        <v>40</v>
      </c>
      <c r="E63" s="29" t="s">
        <v>144</v>
      </c>
    </row>
    <row r="64" spans="1:5" ht="51">
      <c r="A64" s="30" t="s">
        <v>42</v>
      </c>
      <c r="E64" s="31" t="s">
        <v>537</v>
      </c>
    </row>
    <row r="65" spans="1:5" ht="51">
      <c r="A65" t="s">
        <v>44</v>
      </c>
      <c r="E65" s="29" t="s">
        <v>534</v>
      </c>
    </row>
    <row r="66" spans="1:16" ht="12.75">
      <c r="A66" s="19" t="s">
        <v>35</v>
      </c>
      <c s="23" t="s">
        <v>171</v>
      </c>
      <c s="23" t="s">
        <v>538</v>
      </c>
      <c s="19" t="s">
        <v>45</v>
      </c>
      <c s="24" t="s">
        <v>539</v>
      </c>
      <c s="25" t="s">
        <v>130</v>
      </c>
      <c s="26">
        <v>16.8</v>
      </c>
      <c s="27">
        <v>0</v>
      </c>
      <c s="27">
        <f>ROUND(ROUND(H66,2)*ROUND(G66,3),2)</f>
      </c>
      <c r="O66">
        <f>(I66*21)/100</f>
      </c>
      <c t="s">
        <v>13</v>
      </c>
    </row>
    <row r="67" spans="1:5" ht="12.75">
      <c r="A67" s="28" t="s">
        <v>40</v>
      </c>
      <c r="E67" s="29" t="s">
        <v>144</v>
      </c>
    </row>
    <row r="68" spans="1:5" ht="63.75">
      <c r="A68" s="30" t="s">
        <v>42</v>
      </c>
      <c r="E68" s="31" t="s">
        <v>540</v>
      </c>
    </row>
    <row r="69" spans="1:5" ht="25.5">
      <c r="A69" t="s">
        <v>44</v>
      </c>
      <c r="E69" s="29" t="s">
        <v>541</v>
      </c>
    </row>
    <row r="70" spans="1:16" ht="12.75">
      <c r="A70" s="19" t="s">
        <v>35</v>
      </c>
      <c s="23" t="s">
        <v>175</v>
      </c>
      <c s="23" t="s">
        <v>281</v>
      </c>
      <c s="19" t="s">
        <v>45</v>
      </c>
      <c s="24" t="s">
        <v>282</v>
      </c>
      <c s="25" t="s">
        <v>130</v>
      </c>
      <c s="26">
        <v>0.54</v>
      </c>
      <c s="27">
        <v>0</v>
      </c>
      <c s="27">
        <f>ROUND(ROUND(H70,2)*ROUND(G70,3),2)</f>
      </c>
      <c r="O70">
        <f>(I70*21)/100</f>
      </c>
      <c t="s">
        <v>13</v>
      </c>
    </row>
    <row r="71" spans="1:5" ht="12.75">
      <c r="A71" s="28" t="s">
        <v>40</v>
      </c>
      <c r="E71" s="29" t="s">
        <v>45</v>
      </c>
    </row>
    <row r="72" spans="1:5" ht="38.25">
      <c r="A72" s="30" t="s">
        <v>42</v>
      </c>
      <c r="E72" s="31" t="s">
        <v>542</v>
      </c>
    </row>
    <row r="73" spans="1:5" ht="395.25">
      <c r="A73" t="s">
        <v>44</v>
      </c>
      <c r="E73" s="29" t="s">
        <v>285</v>
      </c>
    </row>
    <row r="74" spans="1:16" ht="12.75">
      <c r="A74" s="19" t="s">
        <v>35</v>
      </c>
      <c s="23" t="s">
        <v>244</v>
      </c>
      <c s="23" t="s">
        <v>543</v>
      </c>
      <c s="19" t="s">
        <v>45</v>
      </c>
      <c s="24" t="s">
        <v>544</v>
      </c>
      <c s="25" t="s">
        <v>130</v>
      </c>
      <c s="26">
        <v>18.2</v>
      </c>
      <c s="27">
        <v>0</v>
      </c>
      <c s="27">
        <f>ROUND(ROUND(H74,2)*ROUND(G74,3),2)</f>
      </c>
      <c r="O74">
        <f>(I74*21)/100</f>
      </c>
      <c t="s">
        <v>13</v>
      </c>
    </row>
    <row r="75" spans="1:5" ht="12.75">
      <c r="A75" s="28" t="s">
        <v>40</v>
      </c>
      <c r="E75" s="29" t="s">
        <v>144</v>
      </c>
    </row>
    <row r="76" spans="1:5" ht="63.75">
      <c r="A76" s="30" t="s">
        <v>42</v>
      </c>
      <c r="E76" s="31" t="s">
        <v>545</v>
      </c>
    </row>
    <row r="77" spans="1:5" ht="369.75">
      <c r="A77" t="s">
        <v>44</v>
      </c>
      <c r="E77" s="29" t="s">
        <v>290</v>
      </c>
    </row>
    <row r="78" spans="1:16" ht="12.75">
      <c r="A78" s="19" t="s">
        <v>35</v>
      </c>
      <c s="23" t="s">
        <v>250</v>
      </c>
      <c s="23" t="s">
        <v>546</v>
      </c>
      <c s="19" t="s">
        <v>45</v>
      </c>
      <c s="24" t="s">
        <v>547</v>
      </c>
      <c s="25" t="s">
        <v>105</v>
      </c>
      <c s="26">
        <v>3.64</v>
      </c>
      <c s="27">
        <v>0</v>
      </c>
      <c s="27">
        <f>ROUND(ROUND(H78,2)*ROUND(G78,3),2)</f>
      </c>
      <c r="O78">
        <f>(I78*21)/100</f>
      </c>
      <c t="s">
        <v>13</v>
      </c>
    </row>
    <row r="79" spans="1:5" ht="12.75">
      <c r="A79" s="28" t="s">
        <v>40</v>
      </c>
      <c r="E79" s="29" t="s">
        <v>144</v>
      </c>
    </row>
    <row r="80" spans="1:5" ht="76.5">
      <c r="A80" s="30" t="s">
        <v>42</v>
      </c>
      <c r="E80" s="31" t="s">
        <v>548</v>
      </c>
    </row>
    <row r="81" spans="1:5" ht="267.75">
      <c r="A81" t="s">
        <v>44</v>
      </c>
      <c r="E81" s="29" t="s">
        <v>549</v>
      </c>
    </row>
    <row r="82" spans="1:18" ht="12.75" customHeight="1">
      <c r="A82" s="5" t="s">
        <v>33</v>
      </c>
      <c s="5"/>
      <c s="35" t="s">
        <v>12</v>
      </c>
      <c s="5"/>
      <c s="21" t="s">
        <v>550</v>
      </c>
      <c s="5"/>
      <c s="5"/>
      <c s="5"/>
      <c s="36">
        <f>0+Q82</f>
      </c>
      <c r="O82">
        <f>0+R82</f>
      </c>
      <c r="Q82">
        <f>0+I83+I87+I91+I95+I99+I103+I107+I111</f>
      </c>
      <c>
        <f>0+O83+O87+O91+O95+O99+O103+O107+O111</f>
      </c>
    </row>
    <row r="83" spans="1:16" ht="12.75">
      <c r="A83" s="19" t="s">
        <v>35</v>
      </c>
      <c s="23" t="s">
        <v>257</v>
      </c>
      <c s="23" t="s">
        <v>551</v>
      </c>
      <c s="19" t="s">
        <v>45</v>
      </c>
      <c s="24" t="s">
        <v>552</v>
      </c>
      <c s="25" t="s">
        <v>553</v>
      </c>
      <c s="26">
        <v>60</v>
      </c>
      <c s="27">
        <v>0</v>
      </c>
      <c s="27">
        <f>ROUND(ROUND(H83,2)*ROUND(G83,3),2)</f>
      </c>
      <c r="O83">
        <f>(I83*21)/100</f>
      </c>
      <c t="s">
        <v>13</v>
      </c>
    </row>
    <row r="84" spans="1:5" ht="12.75">
      <c r="A84" s="28" t="s">
        <v>40</v>
      </c>
      <c r="E84" s="29" t="s">
        <v>144</v>
      </c>
    </row>
    <row r="85" spans="1:5" ht="63.75">
      <c r="A85" s="30" t="s">
        <v>42</v>
      </c>
      <c r="E85" s="31" t="s">
        <v>554</v>
      </c>
    </row>
    <row r="86" spans="1:5" ht="25.5">
      <c r="A86" t="s">
        <v>44</v>
      </c>
      <c r="E86" s="29" t="s">
        <v>555</v>
      </c>
    </row>
    <row r="87" spans="1:16" ht="12.75">
      <c r="A87" s="19" t="s">
        <v>35</v>
      </c>
      <c s="23" t="s">
        <v>263</v>
      </c>
      <c s="23" t="s">
        <v>556</v>
      </c>
      <c s="19" t="s">
        <v>45</v>
      </c>
      <c s="24" t="s">
        <v>557</v>
      </c>
      <c s="25" t="s">
        <v>130</v>
      </c>
      <c s="26">
        <v>4.526</v>
      </c>
      <c s="27">
        <v>0</v>
      </c>
      <c s="27">
        <f>ROUND(ROUND(H87,2)*ROUND(G87,3),2)</f>
      </c>
      <c r="O87">
        <f>(I87*21)/100</f>
      </c>
      <c t="s">
        <v>13</v>
      </c>
    </row>
    <row r="88" spans="1:5" ht="12.75">
      <c r="A88" s="28" t="s">
        <v>40</v>
      </c>
      <c r="E88" s="29" t="s">
        <v>144</v>
      </c>
    </row>
    <row r="89" spans="1:5" ht="51">
      <c r="A89" s="30" t="s">
        <v>42</v>
      </c>
      <c r="E89" s="31" t="s">
        <v>558</v>
      </c>
    </row>
    <row r="90" spans="1:5" ht="382.5">
      <c r="A90" t="s">
        <v>44</v>
      </c>
      <c r="E90" s="29" t="s">
        <v>559</v>
      </c>
    </row>
    <row r="91" spans="1:16" ht="12.75">
      <c r="A91" s="19" t="s">
        <v>35</v>
      </c>
      <c s="23" t="s">
        <v>269</v>
      </c>
      <c s="23" t="s">
        <v>560</v>
      </c>
      <c s="19" t="s">
        <v>45</v>
      </c>
      <c s="24" t="s">
        <v>561</v>
      </c>
      <c s="25" t="s">
        <v>105</v>
      </c>
      <c s="26">
        <v>1.15</v>
      </c>
      <c s="27">
        <v>0</v>
      </c>
      <c s="27">
        <f>ROUND(ROUND(H91,2)*ROUND(G91,3),2)</f>
      </c>
      <c r="O91">
        <f>(I91*21)/100</f>
      </c>
      <c t="s">
        <v>13</v>
      </c>
    </row>
    <row r="92" spans="1:5" ht="12.75">
      <c r="A92" s="28" t="s">
        <v>40</v>
      </c>
      <c r="E92" s="29" t="s">
        <v>144</v>
      </c>
    </row>
    <row r="93" spans="1:5" ht="76.5">
      <c r="A93" s="30" t="s">
        <v>42</v>
      </c>
      <c r="E93" s="31" t="s">
        <v>562</v>
      </c>
    </row>
    <row r="94" spans="1:5" ht="242.25">
      <c r="A94" t="s">
        <v>44</v>
      </c>
      <c r="E94" s="29" t="s">
        <v>563</v>
      </c>
    </row>
    <row r="95" spans="1:16" ht="12.75">
      <c r="A95" s="19" t="s">
        <v>35</v>
      </c>
      <c s="23" t="s">
        <v>274</v>
      </c>
      <c s="23" t="s">
        <v>564</v>
      </c>
      <c s="19" t="s">
        <v>45</v>
      </c>
      <c s="24" t="s">
        <v>565</v>
      </c>
      <c s="25" t="s">
        <v>130</v>
      </c>
      <c s="26">
        <v>1.2</v>
      </c>
      <c s="27">
        <v>0</v>
      </c>
      <c s="27">
        <f>ROUND(ROUND(H95,2)*ROUND(G95,3),2)</f>
      </c>
      <c r="O95">
        <f>(I95*21)/100</f>
      </c>
      <c t="s">
        <v>13</v>
      </c>
    </row>
    <row r="96" spans="1:5" ht="12.75">
      <c r="A96" s="28" t="s">
        <v>40</v>
      </c>
      <c r="E96" s="29" t="s">
        <v>45</v>
      </c>
    </row>
    <row r="97" spans="1:5" ht="38.25">
      <c r="A97" s="30" t="s">
        <v>42</v>
      </c>
      <c r="E97" s="31" t="s">
        <v>566</v>
      </c>
    </row>
    <row r="98" spans="1:5" ht="25.5">
      <c r="A98" t="s">
        <v>44</v>
      </c>
      <c r="E98" s="29" t="s">
        <v>567</v>
      </c>
    </row>
    <row r="99" spans="1:16" ht="12.75">
      <c r="A99" s="19" t="s">
        <v>35</v>
      </c>
      <c s="23" t="s">
        <v>280</v>
      </c>
      <c s="23" t="s">
        <v>568</v>
      </c>
      <c s="19" t="s">
        <v>45</v>
      </c>
      <c s="24" t="s">
        <v>569</v>
      </c>
      <c s="25" t="s">
        <v>130</v>
      </c>
      <c s="26">
        <v>4.677</v>
      </c>
      <c s="27">
        <v>0</v>
      </c>
      <c s="27">
        <f>ROUND(ROUND(H99,2)*ROUND(G99,3),2)</f>
      </c>
      <c r="O99">
        <f>(I99*21)/100</f>
      </c>
      <c t="s">
        <v>13</v>
      </c>
    </row>
    <row r="100" spans="1:5" ht="12.75">
      <c r="A100" s="28" t="s">
        <v>40</v>
      </c>
      <c r="E100" s="29" t="s">
        <v>144</v>
      </c>
    </row>
    <row r="101" spans="1:5" ht="51">
      <c r="A101" s="30" t="s">
        <v>42</v>
      </c>
      <c r="E101" s="31" t="s">
        <v>570</v>
      </c>
    </row>
    <row r="102" spans="1:5" ht="369.75">
      <c r="A102" t="s">
        <v>44</v>
      </c>
      <c r="E102" s="29" t="s">
        <v>571</v>
      </c>
    </row>
    <row r="103" spans="1:16" ht="12.75">
      <c r="A103" s="19" t="s">
        <v>35</v>
      </c>
      <c s="23" t="s">
        <v>286</v>
      </c>
      <c s="23" t="s">
        <v>572</v>
      </c>
      <c s="19" t="s">
        <v>45</v>
      </c>
      <c s="24" t="s">
        <v>573</v>
      </c>
      <c s="25" t="s">
        <v>105</v>
      </c>
      <c s="26">
        <v>3.96</v>
      </c>
      <c s="27">
        <v>0</v>
      </c>
      <c s="27">
        <f>ROUND(ROUND(H103,2)*ROUND(G103,3),2)</f>
      </c>
      <c r="O103">
        <f>(I103*21)/100</f>
      </c>
      <c t="s">
        <v>13</v>
      </c>
    </row>
    <row r="104" spans="1:5" ht="12.75">
      <c r="A104" s="28" t="s">
        <v>40</v>
      </c>
      <c r="E104" s="29" t="s">
        <v>144</v>
      </c>
    </row>
    <row r="105" spans="1:5" ht="76.5">
      <c r="A105" s="30" t="s">
        <v>42</v>
      </c>
      <c r="E105" s="31" t="s">
        <v>574</v>
      </c>
    </row>
    <row r="106" spans="1:5" ht="267.75">
      <c r="A106" t="s">
        <v>44</v>
      </c>
      <c r="E106" s="29" t="s">
        <v>549</v>
      </c>
    </row>
    <row r="107" spans="1:16" ht="12.75">
      <c r="A107" s="19" t="s">
        <v>35</v>
      </c>
      <c s="23" t="s">
        <v>291</v>
      </c>
      <c s="23" t="s">
        <v>575</v>
      </c>
      <c s="19" t="s">
        <v>45</v>
      </c>
      <c s="24" t="s">
        <v>576</v>
      </c>
      <c s="25" t="s">
        <v>130</v>
      </c>
      <c s="26">
        <v>27.28</v>
      </c>
      <c s="27">
        <v>0</v>
      </c>
      <c s="27">
        <f>ROUND(ROUND(H107,2)*ROUND(G107,3),2)</f>
      </c>
      <c r="O107">
        <f>(I107*21)/100</f>
      </c>
      <c t="s">
        <v>13</v>
      </c>
    </row>
    <row r="108" spans="1:5" ht="12.75">
      <c r="A108" s="28" t="s">
        <v>40</v>
      </c>
      <c r="E108" s="29" t="s">
        <v>144</v>
      </c>
    </row>
    <row r="109" spans="1:5" ht="51">
      <c r="A109" s="30" t="s">
        <v>42</v>
      </c>
      <c r="E109" s="31" t="s">
        <v>577</v>
      </c>
    </row>
    <row r="110" spans="1:5" ht="369.75">
      <c r="A110" t="s">
        <v>44</v>
      </c>
      <c r="E110" s="29" t="s">
        <v>571</v>
      </c>
    </row>
    <row r="111" spans="1:16" ht="12.75">
      <c r="A111" s="19" t="s">
        <v>35</v>
      </c>
      <c s="23" t="s">
        <v>297</v>
      </c>
      <c s="23" t="s">
        <v>578</v>
      </c>
      <c s="19" t="s">
        <v>45</v>
      </c>
      <c s="24" t="s">
        <v>579</v>
      </c>
      <c s="25" t="s">
        <v>105</v>
      </c>
      <c s="26">
        <v>6.26</v>
      </c>
      <c s="27">
        <v>0</v>
      </c>
      <c s="27">
        <f>ROUND(ROUND(H111,2)*ROUND(G111,3),2)</f>
      </c>
      <c r="O111">
        <f>(I111*21)/100</f>
      </c>
      <c t="s">
        <v>13</v>
      </c>
    </row>
    <row r="112" spans="1:5" ht="12.75">
      <c r="A112" s="28" t="s">
        <v>40</v>
      </c>
      <c r="E112" s="29" t="s">
        <v>144</v>
      </c>
    </row>
    <row r="113" spans="1:5" ht="76.5">
      <c r="A113" s="30" t="s">
        <v>42</v>
      </c>
      <c r="E113" s="31" t="s">
        <v>580</v>
      </c>
    </row>
    <row r="114" spans="1:5" ht="267.75">
      <c r="A114" t="s">
        <v>44</v>
      </c>
      <c r="E114" s="29" t="s">
        <v>549</v>
      </c>
    </row>
    <row r="115" spans="1:18" ht="12.75" customHeight="1">
      <c r="A115" s="5" t="s">
        <v>33</v>
      </c>
      <c s="5"/>
      <c s="35" t="s">
        <v>23</v>
      </c>
      <c s="5"/>
      <c s="21" t="s">
        <v>581</v>
      </c>
      <c s="5"/>
      <c s="5"/>
      <c s="5"/>
      <c s="36">
        <f>0+Q115</f>
      </c>
      <c r="O115">
        <f>0+R115</f>
      </c>
      <c r="Q115">
        <f>0+I116+I120+I124+I128+I132+I136</f>
      </c>
      <c>
        <f>0+O116+O120+O124+O128+O132+O136</f>
      </c>
    </row>
    <row r="116" spans="1:16" ht="12.75">
      <c r="A116" s="19" t="s">
        <v>35</v>
      </c>
      <c s="23" t="s">
        <v>300</v>
      </c>
      <c s="23" t="s">
        <v>582</v>
      </c>
      <c s="19" t="s">
        <v>45</v>
      </c>
      <c s="24" t="s">
        <v>583</v>
      </c>
      <c s="25" t="s">
        <v>130</v>
      </c>
      <c s="26">
        <v>6.555</v>
      </c>
      <c s="27">
        <v>0</v>
      </c>
      <c s="27">
        <f>ROUND(ROUND(H116,2)*ROUND(G116,3),2)</f>
      </c>
      <c r="O116">
        <f>(I116*21)/100</f>
      </c>
      <c t="s">
        <v>13</v>
      </c>
    </row>
    <row r="117" spans="1:5" ht="12.75">
      <c r="A117" s="28" t="s">
        <v>40</v>
      </c>
      <c r="E117" s="29" t="s">
        <v>144</v>
      </c>
    </row>
    <row r="118" spans="1:5" ht="63.75">
      <c r="A118" s="30" t="s">
        <v>42</v>
      </c>
      <c r="E118" s="31" t="s">
        <v>584</v>
      </c>
    </row>
    <row r="119" spans="1:5" ht="369.75">
      <c r="A119" t="s">
        <v>44</v>
      </c>
      <c r="E119" s="29" t="s">
        <v>571</v>
      </c>
    </row>
    <row r="120" spans="1:16" ht="12.75">
      <c r="A120" s="19" t="s">
        <v>35</v>
      </c>
      <c s="23" t="s">
        <v>305</v>
      </c>
      <c s="23" t="s">
        <v>585</v>
      </c>
      <c s="19" t="s">
        <v>45</v>
      </c>
      <c s="24" t="s">
        <v>586</v>
      </c>
      <c s="25" t="s">
        <v>130</v>
      </c>
      <c s="26">
        <v>5.12</v>
      </c>
      <c s="27">
        <v>0</v>
      </c>
      <c s="27">
        <f>ROUND(ROUND(H120,2)*ROUND(G120,3),2)</f>
      </c>
      <c r="O120">
        <f>(I120*21)/100</f>
      </c>
      <c t="s">
        <v>13</v>
      </c>
    </row>
    <row r="121" spans="1:5" ht="12.75">
      <c r="A121" s="28" t="s">
        <v>40</v>
      </c>
      <c r="E121" s="29" t="s">
        <v>144</v>
      </c>
    </row>
    <row r="122" spans="1:5" ht="127.5">
      <c r="A122" s="30" t="s">
        <v>42</v>
      </c>
      <c r="E122" s="31" t="s">
        <v>587</v>
      </c>
    </row>
    <row r="123" spans="1:5" ht="369.75">
      <c r="A123" t="s">
        <v>44</v>
      </c>
      <c r="E123" s="29" t="s">
        <v>571</v>
      </c>
    </row>
    <row r="124" spans="1:16" ht="12.75">
      <c r="A124" s="19" t="s">
        <v>35</v>
      </c>
      <c s="23" t="s">
        <v>311</v>
      </c>
      <c s="23" t="s">
        <v>588</v>
      </c>
      <c s="19" t="s">
        <v>45</v>
      </c>
      <c s="24" t="s">
        <v>589</v>
      </c>
      <c s="25" t="s">
        <v>130</v>
      </c>
      <c s="26">
        <v>5.7</v>
      </c>
      <c s="27">
        <v>0</v>
      </c>
      <c s="27">
        <f>ROUND(ROUND(H124,2)*ROUND(G124,3),2)</f>
      </c>
      <c r="O124">
        <f>(I124*21)/100</f>
      </c>
      <c t="s">
        <v>13</v>
      </c>
    </row>
    <row r="125" spans="1:5" ht="12.75">
      <c r="A125" s="28" t="s">
        <v>40</v>
      </c>
      <c r="E125" s="29" t="s">
        <v>144</v>
      </c>
    </row>
    <row r="126" spans="1:5" ht="51">
      <c r="A126" s="30" t="s">
        <v>42</v>
      </c>
      <c r="E126" s="31" t="s">
        <v>590</v>
      </c>
    </row>
    <row r="127" spans="1:5" ht="369.75">
      <c r="A127" t="s">
        <v>44</v>
      </c>
      <c r="E127" s="29" t="s">
        <v>571</v>
      </c>
    </row>
    <row r="128" spans="1:16" ht="12.75">
      <c r="A128" s="19" t="s">
        <v>35</v>
      </c>
      <c s="23" t="s">
        <v>316</v>
      </c>
      <c s="23" t="s">
        <v>591</v>
      </c>
      <c s="19" t="s">
        <v>45</v>
      </c>
      <c s="24" t="s">
        <v>592</v>
      </c>
      <c s="25" t="s">
        <v>130</v>
      </c>
      <c s="26">
        <v>35.05</v>
      </c>
      <c s="27">
        <v>0</v>
      </c>
      <c s="27">
        <f>ROUND(ROUND(H128,2)*ROUND(G128,3),2)</f>
      </c>
      <c r="O128">
        <f>(I128*21)/100</f>
      </c>
      <c t="s">
        <v>13</v>
      </c>
    </row>
    <row r="129" spans="1:5" ht="12.75">
      <c r="A129" s="28" t="s">
        <v>40</v>
      </c>
      <c r="E129" s="29" t="s">
        <v>144</v>
      </c>
    </row>
    <row r="130" spans="1:5" ht="51">
      <c r="A130" s="30" t="s">
        <v>42</v>
      </c>
      <c r="E130" s="31" t="s">
        <v>593</v>
      </c>
    </row>
    <row r="131" spans="1:5" ht="38.25">
      <c r="A131" t="s">
        <v>44</v>
      </c>
      <c r="E131" s="29" t="s">
        <v>594</v>
      </c>
    </row>
    <row r="132" spans="1:16" ht="12.75">
      <c r="A132" s="19" t="s">
        <v>35</v>
      </c>
      <c s="23" t="s">
        <v>322</v>
      </c>
      <c s="23" t="s">
        <v>595</v>
      </c>
      <c s="19" t="s">
        <v>45</v>
      </c>
      <c s="24" t="s">
        <v>596</v>
      </c>
      <c s="25" t="s">
        <v>130</v>
      </c>
      <c s="26">
        <v>10.24</v>
      </c>
      <c s="27">
        <v>0</v>
      </c>
      <c s="27">
        <f>ROUND(ROUND(H132,2)*ROUND(G132,3),2)</f>
      </c>
      <c r="O132">
        <f>(I132*21)/100</f>
      </c>
      <c t="s">
        <v>13</v>
      </c>
    </row>
    <row r="133" spans="1:5" ht="12.75">
      <c r="A133" s="28" t="s">
        <v>40</v>
      </c>
      <c r="E133" s="29" t="s">
        <v>144</v>
      </c>
    </row>
    <row r="134" spans="1:5" ht="63.75">
      <c r="A134" s="30" t="s">
        <v>42</v>
      </c>
      <c r="E134" s="31" t="s">
        <v>597</v>
      </c>
    </row>
    <row r="135" spans="1:5" ht="102">
      <c r="A135" t="s">
        <v>44</v>
      </c>
      <c r="E135" s="29" t="s">
        <v>598</v>
      </c>
    </row>
    <row r="136" spans="1:16" ht="12.75">
      <c r="A136" s="19" t="s">
        <v>35</v>
      </c>
      <c s="23" t="s">
        <v>326</v>
      </c>
      <c s="23" t="s">
        <v>599</v>
      </c>
      <c s="19" t="s">
        <v>45</v>
      </c>
      <c s="24" t="s">
        <v>600</v>
      </c>
      <c s="25" t="s">
        <v>130</v>
      </c>
      <c s="26">
        <v>2.2</v>
      </c>
      <c s="27">
        <v>0</v>
      </c>
      <c s="27">
        <f>ROUND(ROUND(H136,2)*ROUND(G136,3),2)</f>
      </c>
      <c r="O136">
        <f>(I136*21)/100</f>
      </c>
      <c t="s">
        <v>13</v>
      </c>
    </row>
    <row r="137" spans="1:5" ht="12.75">
      <c r="A137" s="28" t="s">
        <v>40</v>
      </c>
      <c r="E137" s="29" t="s">
        <v>144</v>
      </c>
    </row>
    <row r="138" spans="1:5" ht="51">
      <c r="A138" s="30" t="s">
        <v>42</v>
      </c>
      <c r="E138" s="31" t="s">
        <v>601</v>
      </c>
    </row>
    <row r="139" spans="1:5" ht="357">
      <c r="A139" t="s">
        <v>44</v>
      </c>
      <c r="E139" s="29" t="s">
        <v>602</v>
      </c>
    </row>
    <row r="140" spans="1:18" ht="12.75" customHeight="1">
      <c r="A140" s="5" t="s">
        <v>33</v>
      </c>
      <c s="5"/>
      <c s="35" t="s">
        <v>25</v>
      </c>
      <c s="5"/>
      <c s="21" t="s">
        <v>194</v>
      </c>
      <c s="5"/>
      <c s="5"/>
      <c s="5"/>
      <c s="36">
        <f>0+Q140</f>
      </c>
      <c r="O140">
        <f>0+R140</f>
      </c>
      <c r="Q140">
        <f>0+I141+I145+I149+I153+I157+I161+I165</f>
      </c>
      <c>
        <f>0+O141+O145+O149+O153+O157+O161+O165</f>
      </c>
    </row>
    <row r="141" spans="1:16" ht="12.75">
      <c r="A141" s="19" t="s">
        <v>35</v>
      </c>
      <c s="23" t="s">
        <v>333</v>
      </c>
      <c s="23" t="s">
        <v>292</v>
      </c>
      <c s="19" t="s">
        <v>229</v>
      </c>
      <c s="24" t="s">
        <v>293</v>
      </c>
      <c s="25" t="s">
        <v>124</v>
      </c>
      <c s="26">
        <v>63</v>
      </c>
      <c s="27">
        <v>0</v>
      </c>
      <c s="27">
        <f>ROUND(ROUND(H141,2)*ROUND(G141,3),2)</f>
      </c>
      <c r="O141">
        <f>(I141*21)/100</f>
      </c>
      <c t="s">
        <v>13</v>
      </c>
    </row>
    <row r="142" spans="1:5" ht="12.75">
      <c r="A142" s="28" t="s">
        <v>40</v>
      </c>
      <c r="E142" s="29" t="s">
        <v>294</v>
      </c>
    </row>
    <row r="143" spans="1:5" ht="38.25">
      <c r="A143" s="30" t="s">
        <v>42</v>
      </c>
      <c r="E143" s="31" t="s">
        <v>603</v>
      </c>
    </row>
    <row r="144" spans="1:5" ht="51">
      <c r="A144" t="s">
        <v>44</v>
      </c>
      <c r="E144" s="29" t="s">
        <v>296</v>
      </c>
    </row>
    <row r="145" spans="1:16" ht="12.75">
      <c r="A145" s="19" t="s">
        <v>35</v>
      </c>
      <c s="23" t="s">
        <v>339</v>
      </c>
      <c s="23" t="s">
        <v>292</v>
      </c>
      <c s="19" t="s">
        <v>234</v>
      </c>
      <c s="24" t="s">
        <v>293</v>
      </c>
      <c s="25" t="s">
        <v>124</v>
      </c>
      <c s="26">
        <v>37.5</v>
      </c>
      <c s="27">
        <v>0</v>
      </c>
      <c s="27">
        <f>ROUND(ROUND(H145,2)*ROUND(G145,3),2)</f>
      </c>
      <c r="O145">
        <f>(I145*21)/100</f>
      </c>
      <c t="s">
        <v>13</v>
      </c>
    </row>
    <row r="146" spans="1:5" ht="12.75">
      <c r="A146" s="28" t="s">
        <v>40</v>
      </c>
      <c r="E146" s="29" t="s">
        <v>298</v>
      </c>
    </row>
    <row r="147" spans="1:5" ht="38.25">
      <c r="A147" s="30" t="s">
        <v>42</v>
      </c>
      <c r="E147" s="31" t="s">
        <v>604</v>
      </c>
    </row>
    <row r="148" spans="1:5" ht="51">
      <c r="A148" t="s">
        <v>44</v>
      </c>
      <c r="E148" s="29" t="s">
        <v>296</v>
      </c>
    </row>
    <row r="149" spans="1:16" ht="12.75">
      <c r="A149" s="19" t="s">
        <v>35</v>
      </c>
      <c s="23" t="s">
        <v>345</v>
      </c>
      <c s="23" t="s">
        <v>306</v>
      </c>
      <c s="19" t="s">
        <v>45</v>
      </c>
      <c s="24" t="s">
        <v>307</v>
      </c>
      <c s="25" t="s">
        <v>124</v>
      </c>
      <c s="26">
        <v>63</v>
      </c>
      <c s="27">
        <v>0</v>
      </c>
      <c s="27">
        <f>ROUND(ROUND(H149,2)*ROUND(G149,3),2)</f>
      </c>
      <c r="O149">
        <f>(I149*21)/100</f>
      </c>
      <c t="s">
        <v>13</v>
      </c>
    </row>
    <row r="150" spans="1:5" ht="12.75">
      <c r="A150" s="28" t="s">
        <v>40</v>
      </c>
      <c r="E150" s="29" t="s">
        <v>308</v>
      </c>
    </row>
    <row r="151" spans="1:5" ht="38.25">
      <c r="A151" s="30" t="s">
        <v>42</v>
      </c>
      <c r="E151" s="31" t="s">
        <v>603</v>
      </c>
    </row>
    <row r="152" spans="1:5" ht="51">
      <c r="A152" t="s">
        <v>44</v>
      </c>
      <c r="E152" s="29" t="s">
        <v>310</v>
      </c>
    </row>
    <row r="153" spans="1:16" ht="12.75">
      <c r="A153" s="19" t="s">
        <v>35</v>
      </c>
      <c s="23" t="s">
        <v>350</v>
      </c>
      <c s="23" t="s">
        <v>312</v>
      </c>
      <c s="19" t="s">
        <v>45</v>
      </c>
      <c s="24" t="s">
        <v>313</v>
      </c>
      <c s="25" t="s">
        <v>124</v>
      </c>
      <c s="26">
        <v>85.067</v>
      </c>
      <c s="27">
        <v>0</v>
      </c>
      <c s="27">
        <f>ROUND(ROUND(H153,2)*ROUND(G153,3),2)</f>
      </c>
      <c r="O153">
        <f>(I153*21)/100</f>
      </c>
      <c t="s">
        <v>13</v>
      </c>
    </row>
    <row r="154" spans="1:5" ht="38.25">
      <c r="A154" s="28" t="s">
        <v>40</v>
      </c>
      <c r="E154" s="29" t="s">
        <v>314</v>
      </c>
    </row>
    <row r="155" spans="1:5" ht="38.25">
      <c r="A155" s="30" t="s">
        <v>42</v>
      </c>
      <c r="E155" s="31" t="s">
        <v>605</v>
      </c>
    </row>
    <row r="156" spans="1:5" ht="51">
      <c r="A156" t="s">
        <v>44</v>
      </c>
      <c r="E156" s="29" t="s">
        <v>310</v>
      </c>
    </row>
    <row r="157" spans="1:16" ht="12.75">
      <c r="A157" s="19" t="s">
        <v>35</v>
      </c>
      <c s="23" t="s">
        <v>356</v>
      </c>
      <c s="23" t="s">
        <v>317</v>
      </c>
      <c s="19" t="s">
        <v>45</v>
      </c>
      <c s="24" t="s">
        <v>318</v>
      </c>
      <c s="25" t="s">
        <v>124</v>
      </c>
      <c s="26">
        <v>85.067</v>
      </c>
      <c s="27">
        <v>0</v>
      </c>
      <c s="27">
        <f>ROUND(ROUND(H157,2)*ROUND(G157,3),2)</f>
      </c>
      <c r="O157">
        <f>(I157*21)/100</f>
      </c>
      <c t="s">
        <v>13</v>
      </c>
    </row>
    <row r="158" spans="1:5" ht="25.5">
      <c r="A158" s="28" t="s">
        <v>40</v>
      </c>
      <c r="E158" s="29" t="s">
        <v>319</v>
      </c>
    </row>
    <row r="159" spans="1:5" ht="38.25">
      <c r="A159" s="30" t="s">
        <v>42</v>
      </c>
      <c r="E159" s="31" t="s">
        <v>605</v>
      </c>
    </row>
    <row r="160" spans="1:5" ht="140.25">
      <c r="A160" t="s">
        <v>44</v>
      </c>
      <c r="E160" s="29" t="s">
        <v>321</v>
      </c>
    </row>
    <row r="161" spans="1:16" ht="12.75">
      <c r="A161" s="19" t="s">
        <v>35</v>
      </c>
      <c s="23" t="s">
        <v>362</v>
      </c>
      <c s="23" t="s">
        <v>323</v>
      </c>
      <c s="19" t="s">
        <v>45</v>
      </c>
      <c s="24" t="s">
        <v>324</v>
      </c>
      <c s="25" t="s">
        <v>124</v>
      </c>
      <c s="26">
        <v>63</v>
      </c>
      <c s="27">
        <v>0</v>
      </c>
      <c s="27">
        <f>ROUND(ROUND(H161,2)*ROUND(G161,3),2)</f>
      </c>
      <c r="O161">
        <f>(I161*21)/100</f>
      </c>
      <c t="s">
        <v>13</v>
      </c>
    </row>
    <row r="162" spans="1:5" ht="25.5">
      <c r="A162" s="28" t="s">
        <v>40</v>
      </c>
      <c r="E162" s="29" t="s">
        <v>325</v>
      </c>
    </row>
    <row r="163" spans="1:5" ht="38.25">
      <c r="A163" s="30" t="s">
        <v>42</v>
      </c>
      <c r="E163" s="31" t="s">
        <v>603</v>
      </c>
    </row>
    <row r="164" spans="1:5" ht="140.25">
      <c r="A164" t="s">
        <v>44</v>
      </c>
      <c r="E164" s="29" t="s">
        <v>321</v>
      </c>
    </row>
    <row r="165" spans="1:16" ht="12.75">
      <c r="A165" s="19" t="s">
        <v>35</v>
      </c>
      <c s="23" t="s">
        <v>368</v>
      </c>
      <c s="23" t="s">
        <v>606</v>
      </c>
      <c s="19" t="s">
        <v>45</v>
      </c>
      <c s="24" t="s">
        <v>607</v>
      </c>
      <c s="25" t="s">
        <v>124</v>
      </c>
      <c s="26">
        <v>33</v>
      </c>
      <c s="27">
        <v>0</v>
      </c>
      <c s="27">
        <f>ROUND(ROUND(H165,2)*ROUND(G165,3),2)</f>
      </c>
      <c r="O165">
        <f>(I165*21)/100</f>
      </c>
      <c t="s">
        <v>13</v>
      </c>
    </row>
    <row r="166" spans="1:5" ht="12.75">
      <c r="A166" s="28" t="s">
        <v>40</v>
      </c>
      <c r="E166" s="29" t="s">
        <v>608</v>
      </c>
    </row>
    <row r="167" spans="1:5" ht="38.25">
      <c r="A167" s="30" t="s">
        <v>42</v>
      </c>
      <c r="E167" s="31" t="s">
        <v>609</v>
      </c>
    </row>
    <row r="168" spans="1:5" ht="140.25">
      <c r="A168" t="s">
        <v>44</v>
      </c>
      <c r="E168" s="29" t="s">
        <v>321</v>
      </c>
    </row>
    <row r="169" spans="1:18" ht="12.75" customHeight="1">
      <c r="A169" s="5" t="s">
        <v>33</v>
      </c>
      <c s="5"/>
      <c s="35" t="s">
        <v>73</v>
      </c>
      <c s="5"/>
      <c s="21" t="s">
        <v>610</v>
      </c>
      <c s="5"/>
      <c s="5"/>
      <c s="5"/>
      <c s="36">
        <f>0+Q169</f>
      </c>
      <c r="O169">
        <f>0+R169</f>
      </c>
      <c r="Q169">
        <f>0+I170+I174+I178+I182+I186+I190+I194</f>
      </c>
      <c>
        <f>0+O170+O174+O178+O182+O186+O190+O194</f>
      </c>
    </row>
    <row r="170" spans="1:16" ht="12.75">
      <c r="A170" s="19" t="s">
        <v>35</v>
      </c>
      <c s="23" t="s">
        <v>370</v>
      </c>
      <c s="23" t="s">
        <v>611</v>
      </c>
      <c s="19" t="s">
        <v>45</v>
      </c>
      <c s="24" t="s">
        <v>612</v>
      </c>
      <c s="25" t="s">
        <v>124</v>
      </c>
      <c s="26">
        <v>366.9</v>
      </c>
      <c s="27">
        <v>0</v>
      </c>
      <c s="27">
        <f>ROUND(ROUND(H170,2)*ROUND(G170,3),2)</f>
      </c>
      <c r="O170">
        <f>(I170*21)/100</f>
      </c>
      <c t="s">
        <v>13</v>
      </c>
    </row>
    <row r="171" spans="1:5" ht="12.75">
      <c r="A171" s="28" t="s">
        <v>40</v>
      </c>
      <c r="E171" s="29" t="s">
        <v>144</v>
      </c>
    </row>
    <row r="172" spans="1:5" ht="114.75">
      <c r="A172" s="30" t="s">
        <v>42</v>
      </c>
      <c r="E172" s="31" t="s">
        <v>613</v>
      </c>
    </row>
    <row r="173" spans="1:5" ht="191.25">
      <c r="A173" t="s">
        <v>44</v>
      </c>
      <c r="E173" s="29" t="s">
        <v>614</v>
      </c>
    </row>
    <row r="174" spans="1:16" ht="12.75">
      <c r="A174" s="19" t="s">
        <v>35</v>
      </c>
      <c s="23" t="s">
        <v>375</v>
      </c>
      <c s="23" t="s">
        <v>615</v>
      </c>
      <c s="19" t="s">
        <v>45</v>
      </c>
      <c s="24" t="s">
        <v>616</v>
      </c>
      <c s="25" t="s">
        <v>124</v>
      </c>
      <c s="26">
        <v>57</v>
      </c>
      <c s="27">
        <v>0</v>
      </c>
      <c s="27">
        <f>ROUND(ROUND(H174,2)*ROUND(G174,3),2)</f>
      </c>
      <c r="O174">
        <f>(I174*21)/100</f>
      </c>
      <c t="s">
        <v>13</v>
      </c>
    </row>
    <row r="175" spans="1:5" ht="12.75">
      <c r="A175" s="28" t="s">
        <v>40</v>
      </c>
      <c r="E175" s="29" t="s">
        <v>144</v>
      </c>
    </row>
    <row r="176" spans="1:5" ht="51">
      <c r="A176" s="30" t="s">
        <v>42</v>
      </c>
      <c r="E176" s="31" t="s">
        <v>617</v>
      </c>
    </row>
    <row r="177" spans="1:5" ht="191.25">
      <c r="A177" t="s">
        <v>44</v>
      </c>
      <c r="E177" s="29" t="s">
        <v>614</v>
      </c>
    </row>
    <row r="178" spans="1:16" ht="12.75">
      <c r="A178" s="19" t="s">
        <v>35</v>
      </c>
      <c s="23" t="s">
        <v>381</v>
      </c>
      <c s="23" t="s">
        <v>618</v>
      </c>
      <c s="19" t="s">
        <v>45</v>
      </c>
      <c s="24" t="s">
        <v>619</v>
      </c>
      <c s="25" t="s">
        <v>124</v>
      </c>
      <c s="26">
        <v>6</v>
      </c>
      <c s="27">
        <v>0</v>
      </c>
      <c s="27">
        <f>ROUND(ROUND(H178,2)*ROUND(G178,3),2)</f>
      </c>
      <c r="O178">
        <f>(I178*21)/100</f>
      </c>
      <c t="s">
        <v>13</v>
      </c>
    </row>
    <row r="179" spans="1:5" ht="12.75">
      <c r="A179" s="28" t="s">
        <v>40</v>
      </c>
      <c r="E179" s="29" t="s">
        <v>144</v>
      </c>
    </row>
    <row r="180" spans="1:5" ht="38.25">
      <c r="A180" s="30" t="s">
        <v>42</v>
      </c>
      <c r="E180" s="31" t="s">
        <v>620</v>
      </c>
    </row>
    <row r="181" spans="1:5" ht="216.75">
      <c r="A181" t="s">
        <v>44</v>
      </c>
      <c r="E181" s="29" t="s">
        <v>621</v>
      </c>
    </row>
    <row r="182" spans="1:16" ht="25.5">
      <c r="A182" s="19" t="s">
        <v>35</v>
      </c>
      <c s="23" t="s">
        <v>385</v>
      </c>
      <c s="23" t="s">
        <v>622</v>
      </c>
      <c s="19" t="s">
        <v>45</v>
      </c>
      <c s="24" t="s">
        <v>623</v>
      </c>
      <c s="25" t="s">
        <v>124</v>
      </c>
      <c s="26">
        <v>60.96</v>
      </c>
      <c s="27">
        <v>0</v>
      </c>
      <c s="27">
        <f>ROUND(ROUND(H182,2)*ROUND(G182,3),2)</f>
      </c>
      <c r="O182">
        <f>(I182*21)/100</f>
      </c>
      <c t="s">
        <v>13</v>
      </c>
    </row>
    <row r="183" spans="1:5" ht="12.75">
      <c r="A183" s="28" t="s">
        <v>40</v>
      </c>
      <c r="E183" s="29" t="s">
        <v>144</v>
      </c>
    </row>
    <row r="184" spans="1:5" ht="51">
      <c r="A184" s="30" t="s">
        <v>42</v>
      </c>
      <c r="E184" s="31" t="s">
        <v>624</v>
      </c>
    </row>
    <row r="185" spans="1:5" ht="204">
      <c r="A185" t="s">
        <v>44</v>
      </c>
      <c r="E185" s="29" t="s">
        <v>625</v>
      </c>
    </row>
    <row r="186" spans="1:16" ht="12.75">
      <c r="A186" s="19" t="s">
        <v>35</v>
      </c>
      <c s="23" t="s">
        <v>391</v>
      </c>
      <c s="23" t="s">
        <v>626</v>
      </c>
      <c s="19" t="s">
        <v>45</v>
      </c>
      <c s="24" t="s">
        <v>627</v>
      </c>
      <c s="25" t="s">
        <v>124</v>
      </c>
      <c s="26">
        <v>122.3</v>
      </c>
      <c s="27">
        <v>0</v>
      </c>
      <c s="27">
        <f>ROUND(ROUND(H186,2)*ROUND(G186,3),2)</f>
      </c>
      <c r="O186">
        <f>(I186*21)/100</f>
      </c>
      <c t="s">
        <v>13</v>
      </c>
    </row>
    <row r="187" spans="1:5" ht="12.75">
      <c r="A187" s="28" t="s">
        <v>40</v>
      </c>
      <c r="E187" s="29" t="s">
        <v>144</v>
      </c>
    </row>
    <row r="188" spans="1:5" ht="76.5">
      <c r="A188" s="30" t="s">
        <v>42</v>
      </c>
      <c r="E188" s="31" t="s">
        <v>628</v>
      </c>
    </row>
    <row r="189" spans="1:5" ht="38.25">
      <c r="A189" t="s">
        <v>44</v>
      </c>
      <c r="E189" s="29" t="s">
        <v>629</v>
      </c>
    </row>
    <row r="190" spans="1:16" ht="12.75">
      <c r="A190" s="19" t="s">
        <v>35</v>
      </c>
      <c s="23" t="s">
        <v>397</v>
      </c>
      <c s="23" t="s">
        <v>630</v>
      </c>
      <c s="19" t="s">
        <v>45</v>
      </c>
      <c s="24" t="s">
        <v>631</v>
      </c>
      <c s="25" t="s">
        <v>124</v>
      </c>
      <c s="26">
        <v>69.1</v>
      </c>
      <c s="27">
        <v>0</v>
      </c>
      <c s="27">
        <f>ROUND(ROUND(H190,2)*ROUND(G190,3),2)</f>
      </c>
      <c r="O190">
        <f>(I190*21)/100</f>
      </c>
      <c t="s">
        <v>13</v>
      </c>
    </row>
    <row r="191" spans="1:5" ht="12.75">
      <c r="A191" s="28" t="s">
        <v>40</v>
      </c>
      <c r="E191" s="29" t="s">
        <v>144</v>
      </c>
    </row>
    <row r="192" spans="1:5" ht="114.75">
      <c r="A192" s="30" t="s">
        <v>42</v>
      </c>
      <c r="E192" s="31" t="s">
        <v>632</v>
      </c>
    </row>
    <row r="193" spans="1:5" ht="51">
      <c r="A193" t="s">
        <v>44</v>
      </c>
      <c r="E193" s="29" t="s">
        <v>633</v>
      </c>
    </row>
    <row r="194" spans="1:16" ht="12.75">
      <c r="A194" s="19" t="s">
        <v>35</v>
      </c>
      <c s="23" t="s">
        <v>400</v>
      </c>
      <c s="23" t="s">
        <v>634</v>
      </c>
      <c s="19" t="s">
        <v>45</v>
      </c>
      <c s="24" t="s">
        <v>635</v>
      </c>
      <c s="25" t="s">
        <v>124</v>
      </c>
      <c s="26">
        <v>4.38</v>
      </c>
      <c s="27">
        <v>0</v>
      </c>
      <c s="27">
        <f>ROUND(ROUND(H194,2)*ROUND(G194,3),2)</f>
      </c>
      <c r="O194">
        <f>(I194*21)/100</f>
      </c>
      <c t="s">
        <v>13</v>
      </c>
    </row>
    <row r="195" spans="1:5" ht="12.75">
      <c r="A195" s="28" t="s">
        <v>40</v>
      </c>
      <c r="E195" s="29" t="s">
        <v>144</v>
      </c>
    </row>
    <row r="196" spans="1:5" ht="51">
      <c r="A196" s="30" t="s">
        <v>42</v>
      </c>
      <c r="E196" s="31" t="s">
        <v>636</v>
      </c>
    </row>
    <row r="197" spans="1:5" ht="51">
      <c r="A197" t="s">
        <v>44</v>
      </c>
      <c r="E197" s="29" t="s">
        <v>633</v>
      </c>
    </row>
    <row r="198" spans="1:18" ht="12.75" customHeight="1">
      <c r="A198" s="5" t="s">
        <v>33</v>
      </c>
      <c s="5"/>
      <c s="35" t="s">
        <v>77</v>
      </c>
      <c s="5"/>
      <c s="21" t="s">
        <v>332</v>
      </c>
      <c s="5"/>
      <c s="5"/>
      <c s="5"/>
      <c s="36">
        <f>0+Q198</f>
      </c>
      <c r="O198">
        <f>0+R198</f>
      </c>
      <c r="Q198">
        <f>0+I199+I203+I207</f>
      </c>
      <c>
        <f>0+O199+O203+O207</f>
      </c>
    </row>
    <row r="199" spans="1:16" ht="12.75">
      <c r="A199" s="19" t="s">
        <v>35</v>
      </c>
      <c s="23" t="s">
        <v>404</v>
      </c>
      <c s="23" t="s">
        <v>637</v>
      </c>
      <c s="19" t="s">
        <v>45</v>
      </c>
      <c s="24" t="s">
        <v>638</v>
      </c>
      <c s="25" t="s">
        <v>155</v>
      </c>
      <c s="26">
        <v>16.3</v>
      </c>
      <c s="27">
        <v>0</v>
      </c>
      <c s="27">
        <f>ROUND(ROUND(H199,2)*ROUND(G199,3),2)</f>
      </c>
      <c r="O199">
        <f>(I199*21)/100</f>
      </c>
      <c t="s">
        <v>13</v>
      </c>
    </row>
    <row r="200" spans="1:5" ht="12.75">
      <c r="A200" s="28" t="s">
        <v>40</v>
      </c>
      <c r="E200" s="29" t="s">
        <v>144</v>
      </c>
    </row>
    <row r="201" spans="1:5" ht="51">
      <c r="A201" s="30" t="s">
        <v>42</v>
      </c>
      <c r="E201" s="31" t="s">
        <v>639</v>
      </c>
    </row>
    <row r="202" spans="1:5" ht="242.25">
      <c r="A202" t="s">
        <v>44</v>
      </c>
      <c r="E202" s="29" t="s">
        <v>640</v>
      </c>
    </row>
    <row r="203" spans="1:16" ht="12.75">
      <c r="A203" s="19" t="s">
        <v>35</v>
      </c>
      <c s="23" t="s">
        <v>409</v>
      </c>
      <c s="23" t="s">
        <v>641</v>
      </c>
      <c s="19" t="s">
        <v>45</v>
      </c>
      <c s="24" t="s">
        <v>642</v>
      </c>
      <c s="25" t="s">
        <v>155</v>
      </c>
      <c s="26">
        <v>5.6</v>
      </c>
      <c s="27">
        <v>0</v>
      </c>
      <c s="27">
        <f>ROUND(ROUND(H203,2)*ROUND(G203,3),2)</f>
      </c>
      <c r="O203">
        <f>(I203*21)/100</f>
      </c>
      <c t="s">
        <v>13</v>
      </c>
    </row>
    <row r="204" spans="1:5" ht="12.75">
      <c r="A204" s="28" t="s">
        <v>40</v>
      </c>
      <c r="E204" s="29" t="s">
        <v>144</v>
      </c>
    </row>
    <row r="205" spans="1:5" ht="51">
      <c r="A205" s="30" t="s">
        <v>42</v>
      </c>
      <c r="E205" s="31" t="s">
        <v>643</v>
      </c>
    </row>
    <row r="206" spans="1:5" ht="242.25">
      <c r="A206" t="s">
        <v>44</v>
      </c>
      <c r="E206" s="29" t="s">
        <v>640</v>
      </c>
    </row>
    <row r="207" spans="1:16" ht="12.75">
      <c r="A207" s="19" t="s">
        <v>35</v>
      </c>
      <c s="23" t="s">
        <v>411</v>
      </c>
      <c s="23" t="s">
        <v>644</v>
      </c>
      <c s="19" t="s">
        <v>45</v>
      </c>
      <c s="24" t="s">
        <v>645</v>
      </c>
      <c s="25" t="s">
        <v>155</v>
      </c>
      <c s="26">
        <v>15</v>
      </c>
      <c s="27">
        <v>0</v>
      </c>
      <c s="27">
        <f>ROUND(ROUND(H207,2)*ROUND(G207,3),2)</f>
      </c>
      <c r="O207">
        <f>(I207*21)/100</f>
      </c>
      <c t="s">
        <v>13</v>
      </c>
    </row>
    <row r="208" spans="1:5" ht="12.75">
      <c r="A208" s="28" t="s">
        <v>40</v>
      </c>
      <c r="E208" s="29" t="s">
        <v>144</v>
      </c>
    </row>
    <row r="209" spans="1:5" ht="63.75">
      <c r="A209" s="30" t="s">
        <v>42</v>
      </c>
      <c r="E209" s="31" t="s">
        <v>646</v>
      </c>
    </row>
    <row r="210" spans="1:5" ht="242.25">
      <c r="A210" t="s">
        <v>44</v>
      </c>
      <c r="E210" s="29" t="s">
        <v>647</v>
      </c>
    </row>
    <row r="211" spans="1:18" ht="12.75" customHeight="1">
      <c r="A211" s="5" t="s">
        <v>33</v>
      </c>
      <c s="5"/>
      <c s="35" t="s">
        <v>30</v>
      </c>
      <c s="5"/>
      <c s="21" t="s">
        <v>152</v>
      </c>
      <c s="5"/>
      <c s="5"/>
      <c s="5"/>
      <c s="36">
        <f>0+Q211</f>
      </c>
      <c r="O211">
        <f>0+R211</f>
      </c>
      <c r="Q211">
        <f>0+I212+I216+I220+I224+I228+I232+I236+I240</f>
      </c>
      <c>
        <f>0+O212+O216+O220+O224+O228+O232+O236+O240</f>
      </c>
    </row>
    <row r="212" spans="1:16" ht="12.75">
      <c r="A212" s="19" t="s">
        <v>35</v>
      </c>
      <c s="23" t="s">
        <v>413</v>
      </c>
      <c s="23" t="s">
        <v>648</v>
      </c>
      <c s="19" t="s">
        <v>45</v>
      </c>
      <c s="24" t="s">
        <v>649</v>
      </c>
      <c s="25" t="s">
        <v>155</v>
      </c>
      <c s="26">
        <v>1.5</v>
      </c>
      <c s="27">
        <v>0</v>
      </c>
      <c s="27">
        <f>ROUND(ROUND(H212,2)*ROUND(G212,3),2)</f>
      </c>
      <c r="O212">
        <f>(I212*21)/100</f>
      </c>
      <c t="s">
        <v>13</v>
      </c>
    </row>
    <row r="213" spans="1:5" ht="12.75">
      <c r="A213" s="28" t="s">
        <v>40</v>
      </c>
      <c r="E213" s="29" t="s">
        <v>144</v>
      </c>
    </row>
    <row r="214" spans="1:5" ht="51">
      <c r="A214" s="30" t="s">
        <v>42</v>
      </c>
      <c r="E214" s="31" t="s">
        <v>650</v>
      </c>
    </row>
    <row r="215" spans="1:5" ht="63.75">
      <c r="A215" t="s">
        <v>44</v>
      </c>
      <c r="E215" s="29" t="s">
        <v>651</v>
      </c>
    </row>
    <row r="216" spans="1:16" ht="12.75">
      <c r="A216" s="19" t="s">
        <v>35</v>
      </c>
      <c s="23" t="s">
        <v>652</v>
      </c>
      <c s="23" t="s">
        <v>653</v>
      </c>
      <c s="19" t="s">
        <v>45</v>
      </c>
      <c s="24" t="s">
        <v>654</v>
      </c>
      <c s="25" t="s">
        <v>155</v>
      </c>
      <c s="26">
        <v>7.5</v>
      </c>
      <c s="27">
        <v>0</v>
      </c>
      <c s="27">
        <f>ROUND(ROUND(H216,2)*ROUND(G216,3),2)</f>
      </c>
      <c r="O216">
        <f>(I216*21)/100</f>
      </c>
      <c t="s">
        <v>13</v>
      </c>
    </row>
    <row r="217" spans="1:5" ht="12.75">
      <c r="A217" s="28" t="s">
        <v>40</v>
      </c>
      <c r="E217" s="29" t="s">
        <v>144</v>
      </c>
    </row>
    <row r="218" spans="1:5" ht="63.75">
      <c r="A218" s="30" t="s">
        <v>42</v>
      </c>
      <c r="E218" s="31" t="s">
        <v>655</v>
      </c>
    </row>
    <row r="219" spans="1:5" ht="76.5">
      <c r="A219" t="s">
        <v>44</v>
      </c>
      <c r="E219" s="29" t="s">
        <v>656</v>
      </c>
    </row>
    <row r="220" spans="1:16" ht="12.75">
      <c r="A220" s="19" t="s">
        <v>35</v>
      </c>
      <c s="23" t="s">
        <v>657</v>
      </c>
      <c s="23" t="s">
        <v>658</v>
      </c>
      <c s="19" t="s">
        <v>45</v>
      </c>
      <c s="24" t="s">
        <v>659</v>
      </c>
      <c s="25" t="s">
        <v>155</v>
      </c>
      <c s="26">
        <v>6</v>
      </c>
      <c s="27">
        <v>0</v>
      </c>
      <c s="27">
        <f>ROUND(ROUND(H220,2)*ROUND(G220,3),2)</f>
      </c>
      <c r="O220">
        <f>(I220*21)/100</f>
      </c>
      <c t="s">
        <v>13</v>
      </c>
    </row>
    <row r="221" spans="1:5" ht="12.75">
      <c r="A221" s="28" t="s">
        <v>40</v>
      </c>
      <c r="E221" s="29" t="s">
        <v>144</v>
      </c>
    </row>
    <row r="222" spans="1:5" ht="63.75">
      <c r="A222" s="30" t="s">
        <v>42</v>
      </c>
      <c r="E222" s="31" t="s">
        <v>660</v>
      </c>
    </row>
    <row r="223" spans="1:5" ht="114.75">
      <c r="A223" t="s">
        <v>44</v>
      </c>
      <c r="E223" s="29" t="s">
        <v>661</v>
      </c>
    </row>
    <row r="224" spans="1:16" ht="12.75">
      <c r="A224" s="19" t="s">
        <v>35</v>
      </c>
      <c s="23" t="s">
        <v>662</v>
      </c>
      <c s="23" t="s">
        <v>663</v>
      </c>
      <c s="19" t="s">
        <v>45</v>
      </c>
      <c s="24" t="s">
        <v>664</v>
      </c>
      <c s="25" t="s">
        <v>71</v>
      </c>
      <c s="26">
        <v>2</v>
      </c>
      <c s="27">
        <v>0</v>
      </c>
      <c s="27">
        <f>ROUND(ROUND(H224,2)*ROUND(G224,3),2)</f>
      </c>
      <c r="O224">
        <f>(I224*21)/100</f>
      </c>
      <c t="s">
        <v>13</v>
      </c>
    </row>
    <row r="225" spans="1:5" ht="12.75">
      <c r="A225" s="28" t="s">
        <v>40</v>
      </c>
      <c r="E225" s="29" t="s">
        <v>144</v>
      </c>
    </row>
    <row r="226" spans="1:5" ht="38.25">
      <c r="A226" s="30" t="s">
        <v>42</v>
      </c>
      <c r="E226" s="31" t="s">
        <v>665</v>
      </c>
    </row>
    <row r="227" spans="1:5" ht="25.5">
      <c r="A227" t="s">
        <v>44</v>
      </c>
      <c r="E227" s="29" t="s">
        <v>666</v>
      </c>
    </row>
    <row r="228" spans="1:16" ht="12.75">
      <c r="A228" s="19" t="s">
        <v>35</v>
      </c>
      <c s="23" t="s">
        <v>667</v>
      </c>
      <c s="23" t="s">
        <v>668</v>
      </c>
      <c s="19" t="s">
        <v>45</v>
      </c>
      <c s="24" t="s">
        <v>669</v>
      </c>
      <c s="25" t="s">
        <v>155</v>
      </c>
      <c s="26">
        <v>27.6</v>
      </c>
      <c s="27">
        <v>0</v>
      </c>
      <c s="27">
        <f>ROUND(ROUND(H228,2)*ROUND(G228,3),2)</f>
      </c>
      <c r="O228">
        <f>(I228*21)/100</f>
      </c>
      <c t="s">
        <v>13</v>
      </c>
    </row>
    <row r="229" spans="1:5" ht="12.75">
      <c r="A229" s="28" t="s">
        <v>40</v>
      </c>
      <c r="E229" s="29" t="s">
        <v>144</v>
      </c>
    </row>
    <row r="230" spans="1:5" ht="51">
      <c r="A230" s="30" t="s">
        <v>42</v>
      </c>
      <c r="E230" s="31" t="s">
        <v>670</v>
      </c>
    </row>
    <row r="231" spans="1:5" ht="51">
      <c r="A231" t="s">
        <v>44</v>
      </c>
      <c r="E231" s="29" t="s">
        <v>390</v>
      </c>
    </row>
    <row r="232" spans="1:16" ht="12.75">
      <c r="A232" s="19" t="s">
        <v>35</v>
      </c>
      <c s="23" t="s">
        <v>671</v>
      </c>
      <c s="23" t="s">
        <v>386</v>
      </c>
      <c s="19" t="s">
        <v>45</v>
      </c>
      <c s="24" t="s">
        <v>387</v>
      </c>
      <c s="25" t="s">
        <v>155</v>
      </c>
      <c s="26">
        <v>5.5</v>
      </c>
      <c s="27">
        <v>0</v>
      </c>
      <c s="27">
        <f>ROUND(ROUND(H232,2)*ROUND(G232,3),2)</f>
      </c>
      <c r="O232">
        <f>(I232*21)/100</f>
      </c>
      <c t="s">
        <v>13</v>
      </c>
    </row>
    <row r="233" spans="1:5" ht="12.75">
      <c r="A233" s="28" t="s">
        <v>40</v>
      </c>
      <c r="E233" s="29" t="s">
        <v>144</v>
      </c>
    </row>
    <row r="234" spans="1:5" ht="51">
      <c r="A234" s="30" t="s">
        <v>42</v>
      </c>
      <c r="E234" s="31" t="s">
        <v>672</v>
      </c>
    </row>
    <row r="235" spans="1:5" ht="51">
      <c r="A235" t="s">
        <v>44</v>
      </c>
      <c r="E235" s="29" t="s">
        <v>390</v>
      </c>
    </row>
    <row r="236" spans="1:16" ht="12.75">
      <c r="A236" s="19" t="s">
        <v>35</v>
      </c>
      <c s="23" t="s">
        <v>673</v>
      </c>
      <c s="23" t="s">
        <v>674</v>
      </c>
      <c s="19" t="s">
        <v>45</v>
      </c>
      <c s="24" t="s">
        <v>675</v>
      </c>
      <c s="25" t="s">
        <v>155</v>
      </c>
      <c s="26">
        <v>32.2</v>
      </c>
      <c s="27">
        <v>0</v>
      </c>
      <c s="27">
        <f>ROUND(ROUND(H236,2)*ROUND(G236,3),2)</f>
      </c>
      <c r="O236">
        <f>(I236*21)/100</f>
      </c>
      <c t="s">
        <v>13</v>
      </c>
    </row>
    <row r="237" spans="1:5" ht="12.75">
      <c r="A237" s="28" t="s">
        <v>40</v>
      </c>
      <c r="E237" s="29" t="s">
        <v>144</v>
      </c>
    </row>
    <row r="238" spans="1:5" ht="114.75">
      <c r="A238" s="30" t="s">
        <v>42</v>
      </c>
      <c r="E238" s="31" t="s">
        <v>676</v>
      </c>
    </row>
    <row r="239" spans="1:5" ht="38.25">
      <c r="A239" t="s">
        <v>44</v>
      </c>
      <c r="E239" s="29" t="s">
        <v>408</v>
      </c>
    </row>
    <row r="240" spans="1:16" ht="12.75">
      <c r="A240" s="19" t="s">
        <v>35</v>
      </c>
      <c s="23" t="s">
        <v>677</v>
      </c>
      <c s="23" t="s">
        <v>678</v>
      </c>
      <c s="19" t="s">
        <v>45</v>
      </c>
      <c s="24" t="s">
        <v>679</v>
      </c>
      <c s="25" t="s">
        <v>553</v>
      </c>
      <c s="26">
        <v>4.9</v>
      </c>
      <c s="27">
        <v>0</v>
      </c>
      <c s="27">
        <f>ROUND(ROUND(H240,2)*ROUND(G240,3),2)</f>
      </c>
      <c r="O240">
        <f>(I240*21)/100</f>
      </c>
      <c t="s">
        <v>13</v>
      </c>
    </row>
    <row r="241" spans="1:5" ht="12.75">
      <c r="A241" s="28" t="s">
        <v>40</v>
      </c>
      <c r="E241" s="29" t="s">
        <v>144</v>
      </c>
    </row>
    <row r="242" spans="1:5" ht="51">
      <c r="A242" s="30" t="s">
        <v>42</v>
      </c>
      <c r="E242" s="31" t="s">
        <v>680</v>
      </c>
    </row>
    <row r="243" spans="1:5" ht="409.5">
      <c r="A243" t="s">
        <v>44</v>
      </c>
      <c r="E243" s="29" t="s">
        <v>681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0+O8+O13+O46+O71+O88+O97+O114+O123</f>
      </c>
      <c t="s">
        <v>12</v>
      </c>
    </row>
    <row r="3" spans="1:16" ht="15" customHeight="1">
      <c r="A3" t="s">
        <v>1</v>
      </c>
      <c s="8" t="s">
        <v>4</v>
      </c>
      <c s="9" t="s">
        <v>5</v>
      </c>
      <c s="1"/>
      <c s="10" t="s">
        <v>6</v>
      </c>
      <c s="1"/>
      <c s="4"/>
      <c s="3" t="s">
        <v>682</v>
      </c>
      <c s="32">
        <f>0+I8+I13+I46+I71+I88+I97+I114+I123</f>
      </c>
      <c r="O3" t="s">
        <v>9</v>
      </c>
      <c t="s">
        <v>13</v>
      </c>
    </row>
    <row r="4" spans="1:16" ht="15" customHeight="1">
      <c r="A4" t="s">
        <v>7</v>
      </c>
      <c s="12" t="s">
        <v>8</v>
      </c>
      <c s="13" t="s">
        <v>682</v>
      </c>
      <c s="5"/>
      <c s="14" t="s">
        <v>683</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25.5">
      <c r="A9" s="19" t="s">
        <v>35</v>
      </c>
      <c s="23" t="s">
        <v>19</v>
      </c>
      <c s="23" t="s">
        <v>103</v>
      </c>
      <c s="19" t="s">
        <v>45</v>
      </c>
      <c s="24" t="s">
        <v>104</v>
      </c>
      <c s="25" t="s">
        <v>105</v>
      </c>
      <c s="26">
        <v>24.36</v>
      </c>
      <c s="27">
        <v>0</v>
      </c>
      <c s="27">
        <f>ROUND(ROUND(H9,2)*ROUND(G9,3),2)</f>
      </c>
      <c r="O9">
        <f>(I9*21)/100</f>
      </c>
      <c t="s">
        <v>13</v>
      </c>
    </row>
    <row r="10" spans="1:5" ht="25.5">
      <c r="A10" s="28" t="s">
        <v>40</v>
      </c>
      <c r="E10" s="29" t="s">
        <v>106</v>
      </c>
    </row>
    <row r="11" spans="1:5" ht="89.25">
      <c r="A11" s="30" t="s">
        <v>42</v>
      </c>
      <c r="E11" s="31" t="s">
        <v>684</v>
      </c>
    </row>
    <row r="12" spans="1:5" ht="140.25">
      <c r="A12" t="s">
        <v>44</v>
      </c>
      <c r="E12" s="29" t="s">
        <v>108</v>
      </c>
    </row>
    <row r="13" spans="1:18" ht="12.75" customHeight="1">
      <c r="A13" s="5" t="s">
        <v>33</v>
      </c>
      <c s="5"/>
      <c s="35" t="s">
        <v>19</v>
      </c>
      <c s="5"/>
      <c s="21" t="s">
        <v>121</v>
      </c>
      <c s="5"/>
      <c s="5"/>
      <c s="5"/>
      <c s="36">
        <f>0+Q13</f>
      </c>
      <c r="O13">
        <f>0+R13</f>
      </c>
      <c r="Q13">
        <f>0+I14+I18+I22+I26+I30+I34+I38+I42</f>
      </c>
      <c>
        <f>0+O14+O18+O22+O26+O30+O34+O38+O42</f>
      </c>
    </row>
    <row r="14" spans="1:16" ht="12.75">
      <c r="A14" s="19" t="s">
        <v>35</v>
      </c>
      <c s="23" t="s">
        <v>13</v>
      </c>
      <c s="23" t="s">
        <v>498</v>
      </c>
      <c s="19" t="s">
        <v>45</v>
      </c>
      <c s="24" t="s">
        <v>499</v>
      </c>
      <c s="25" t="s">
        <v>155</v>
      </c>
      <c s="26">
        <v>5.4</v>
      </c>
      <c s="27">
        <v>0</v>
      </c>
      <c s="27">
        <f>ROUND(ROUND(H14,2)*ROUND(G14,3),2)</f>
      </c>
      <c r="O14">
        <f>(I14*21)/100</f>
      </c>
      <c t="s">
        <v>13</v>
      </c>
    </row>
    <row r="15" spans="1:5" ht="12.75">
      <c r="A15" s="28" t="s">
        <v>40</v>
      </c>
      <c r="E15" s="29" t="s">
        <v>685</v>
      </c>
    </row>
    <row r="16" spans="1:5" ht="51">
      <c r="A16" s="30" t="s">
        <v>42</v>
      </c>
      <c r="E16" s="31" t="s">
        <v>686</v>
      </c>
    </row>
    <row r="17" spans="1:5" ht="25.5">
      <c r="A17" t="s">
        <v>44</v>
      </c>
      <c r="E17" s="29" t="s">
        <v>501</v>
      </c>
    </row>
    <row r="18" spans="1:16" ht="12.75">
      <c r="A18" s="19" t="s">
        <v>35</v>
      </c>
      <c s="23" t="s">
        <v>12</v>
      </c>
      <c s="23" t="s">
        <v>507</v>
      </c>
      <c s="19" t="s">
        <v>45</v>
      </c>
      <c s="24" t="s">
        <v>508</v>
      </c>
      <c s="25" t="s">
        <v>155</v>
      </c>
      <c s="26">
        <v>6</v>
      </c>
      <c s="27">
        <v>0</v>
      </c>
      <c s="27">
        <f>ROUND(ROUND(H18,2)*ROUND(G18,3),2)</f>
      </c>
      <c r="O18">
        <f>(I18*21)/100</f>
      </c>
      <c t="s">
        <v>13</v>
      </c>
    </row>
    <row r="19" spans="1:5" ht="12.75">
      <c r="A19" s="28" t="s">
        <v>40</v>
      </c>
      <c r="E19" s="29" t="s">
        <v>144</v>
      </c>
    </row>
    <row r="20" spans="1:5" ht="51">
      <c r="A20" s="30" t="s">
        <v>42</v>
      </c>
      <c r="E20" s="31" t="s">
        <v>687</v>
      </c>
    </row>
    <row r="21" spans="1:5" ht="38.25">
      <c r="A21" t="s">
        <v>44</v>
      </c>
      <c r="E21" s="29" t="s">
        <v>510</v>
      </c>
    </row>
    <row r="22" spans="1:16" ht="12.75">
      <c r="A22" s="19" t="s">
        <v>35</v>
      </c>
      <c s="23" t="s">
        <v>23</v>
      </c>
      <c s="23" t="s">
        <v>147</v>
      </c>
      <c s="19" t="s">
        <v>45</v>
      </c>
      <c s="24" t="s">
        <v>148</v>
      </c>
      <c s="25" t="s">
        <v>130</v>
      </c>
      <c s="26">
        <v>12.18</v>
      </c>
      <c s="27">
        <v>0</v>
      </c>
      <c s="27">
        <f>ROUND(ROUND(H22,2)*ROUND(G22,3),2)</f>
      </c>
      <c r="O22">
        <f>(I22*21)/100</f>
      </c>
      <c t="s">
        <v>13</v>
      </c>
    </row>
    <row r="23" spans="1:5" ht="25.5">
      <c r="A23" s="28" t="s">
        <v>40</v>
      </c>
      <c r="E23" s="29" t="s">
        <v>688</v>
      </c>
    </row>
    <row r="24" spans="1:5" ht="76.5">
      <c r="A24" s="30" t="s">
        <v>42</v>
      </c>
      <c r="E24" s="31" t="s">
        <v>689</v>
      </c>
    </row>
    <row r="25" spans="1:5" ht="318.75">
      <c r="A25" t="s">
        <v>44</v>
      </c>
      <c r="E25" s="29" t="s">
        <v>151</v>
      </c>
    </row>
    <row r="26" spans="1:16" ht="12.75">
      <c r="A26" s="19" t="s">
        <v>35</v>
      </c>
      <c s="23" t="s">
        <v>25</v>
      </c>
      <c s="23" t="s">
        <v>237</v>
      </c>
      <c s="19" t="s">
        <v>19</v>
      </c>
      <c s="24" t="s">
        <v>238</v>
      </c>
      <c s="25" t="s">
        <v>130</v>
      </c>
      <c s="26">
        <v>1.858</v>
      </c>
      <c s="27">
        <v>0</v>
      </c>
      <c s="27">
        <f>ROUND(ROUND(H26,2)*ROUND(G26,3),2)</f>
      </c>
      <c r="O26">
        <f>(I26*21)/100</f>
      </c>
      <c t="s">
        <v>13</v>
      </c>
    </row>
    <row r="27" spans="1:5" ht="12.75">
      <c r="A27" s="28" t="s">
        <v>40</v>
      </c>
      <c r="E27" s="29" t="s">
        <v>144</v>
      </c>
    </row>
    <row r="28" spans="1:5" ht="51">
      <c r="A28" s="30" t="s">
        <v>42</v>
      </c>
      <c r="E28" s="31" t="s">
        <v>690</v>
      </c>
    </row>
    <row r="29" spans="1:5" ht="229.5">
      <c r="A29" t="s">
        <v>44</v>
      </c>
      <c r="E29" s="29" t="s">
        <v>241</v>
      </c>
    </row>
    <row r="30" spans="1:16" ht="12.75">
      <c r="A30" s="19" t="s">
        <v>35</v>
      </c>
      <c s="23" t="s">
        <v>27</v>
      </c>
      <c s="23" t="s">
        <v>237</v>
      </c>
      <c s="19" t="s">
        <v>13</v>
      </c>
      <c s="24" t="s">
        <v>238</v>
      </c>
      <c s="25" t="s">
        <v>130</v>
      </c>
      <c s="26">
        <v>11.072</v>
      </c>
      <c s="27">
        <v>0</v>
      </c>
      <c s="27">
        <f>ROUND(ROUND(H30,2)*ROUND(G30,3),2)</f>
      </c>
      <c r="O30">
        <f>(I30*21)/100</f>
      </c>
      <c t="s">
        <v>13</v>
      </c>
    </row>
    <row r="31" spans="1:5" ht="12.75">
      <c r="A31" s="28" t="s">
        <v>40</v>
      </c>
      <c r="E31" s="29" t="s">
        <v>144</v>
      </c>
    </row>
    <row r="32" spans="1:5" ht="63.75">
      <c r="A32" s="30" t="s">
        <v>42</v>
      </c>
      <c r="E32" s="31" t="s">
        <v>691</v>
      </c>
    </row>
    <row r="33" spans="1:5" ht="229.5">
      <c r="A33" t="s">
        <v>44</v>
      </c>
      <c r="E33" s="29" t="s">
        <v>241</v>
      </c>
    </row>
    <row r="34" spans="1:16" ht="12.75">
      <c r="A34" s="19" t="s">
        <v>35</v>
      </c>
      <c s="23" t="s">
        <v>73</v>
      </c>
      <c s="23" t="s">
        <v>237</v>
      </c>
      <c s="19" t="s">
        <v>12</v>
      </c>
      <c s="24" t="s">
        <v>238</v>
      </c>
      <c s="25" t="s">
        <v>130</v>
      </c>
      <c s="26">
        <v>3.712</v>
      </c>
      <c s="27">
        <v>0</v>
      </c>
      <c s="27">
        <f>ROUND(ROUND(H34,2)*ROUND(G34,3),2)</f>
      </c>
      <c r="O34">
        <f>(I34*21)/100</f>
      </c>
      <c t="s">
        <v>13</v>
      </c>
    </row>
    <row r="35" spans="1:5" ht="12.75">
      <c r="A35" s="28" t="s">
        <v>40</v>
      </c>
      <c r="E35" s="29" t="s">
        <v>144</v>
      </c>
    </row>
    <row r="36" spans="1:5" ht="63.75">
      <c r="A36" s="30" t="s">
        <v>42</v>
      </c>
      <c r="E36" s="31" t="s">
        <v>692</v>
      </c>
    </row>
    <row r="37" spans="1:5" ht="229.5">
      <c r="A37" t="s">
        <v>44</v>
      </c>
      <c r="E37" s="29" t="s">
        <v>241</v>
      </c>
    </row>
    <row r="38" spans="1:16" ht="12.75">
      <c r="A38" s="19" t="s">
        <v>35</v>
      </c>
      <c s="23" t="s">
        <v>77</v>
      </c>
      <c s="23" t="s">
        <v>519</v>
      </c>
      <c s="19" t="s">
        <v>45</v>
      </c>
      <c s="24" t="s">
        <v>520</v>
      </c>
      <c s="25" t="s">
        <v>124</v>
      </c>
      <c s="26">
        <v>16.89</v>
      </c>
      <c s="27">
        <v>0</v>
      </c>
      <c s="27">
        <f>ROUND(ROUND(H38,2)*ROUND(G38,3),2)</f>
      </c>
      <c r="O38">
        <f>(I38*21)/100</f>
      </c>
      <c t="s">
        <v>13</v>
      </c>
    </row>
    <row r="39" spans="1:5" ht="12.75">
      <c r="A39" s="28" t="s">
        <v>40</v>
      </c>
      <c r="E39" s="29" t="s">
        <v>685</v>
      </c>
    </row>
    <row r="40" spans="1:5" ht="51">
      <c r="A40" s="30" t="s">
        <v>42</v>
      </c>
      <c r="E40" s="31" t="s">
        <v>693</v>
      </c>
    </row>
    <row r="41" spans="1:5" ht="25.5">
      <c r="A41" t="s">
        <v>44</v>
      </c>
      <c r="E41" s="29" t="s">
        <v>522</v>
      </c>
    </row>
    <row r="42" spans="1:16" ht="12.75">
      <c r="A42" s="19" t="s">
        <v>35</v>
      </c>
      <c s="23" t="s">
        <v>96</v>
      </c>
      <c s="23" t="s">
        <v>538</v>
      </c>
      <c s="19" t="s">
        <v>45</v>
      </c>
      <c s="24" t="s">
        <v>539</v>
      </c>
      <c s="25" t="s">
        <v>130</v>
      </c>
      <c s="26">
        <v>2.4</v>
      </c>
      <c s="27">
        <v>0</v>
      </c>
      <c s="27">
        <f>ROUND(ROUND(H42,2)*ROUND(G42,3),2)</f>
      </c>
      <c r="O42">
        <f>(I42*21)/100</f>
      </c>
      <c t="s">
        <v>13</v>
      </c>
    </row>
    <row r="43" spans="1:5" ht="12.75">
      <c r="A43" s="28" t="s">
        <v>40</v>
      </c>
      <c r="E43" s="29" t="s">
        <v>144</v>
      </c>
    </row>
    <row r="44" spans="1:5" ht="51">
      <c r="A44" s="30" t="s">
        <v>42</v>
      </c>
      <c r="E44" s="31" t="s">
        <v>694</v>
      </c>
    </row>
    <row r="45" spans="1:5" ht="25.5">
      <c r="A45" t="s">
        <v>44</v>
      </c>
      <c r="E45" s="29" t="s">
        <v>541</v>
      </c>
    </row>
    <row r="46" spans="1:18" ht="12.75" customHeight="1">
      <c r="A46" s="5" t="s">
        <v>33</v>
      </c>
      <c s="5"/>
      <c s="35" t="s">
        <v>13</v>
      </c>
      <c s="5"/>
      <c s="21" t="s">
        <v>256</v>
      </c>
      <c s="5"/>
      <c s="5"/>
      <c s="5"/>
      <c s="36">
        <f>0+Q46</f>
      </c>
      <c r="O46">
        <f>0+R46</f>
      </c>
      <c r="Q46">
        <f>0+I47+I51+I55+I59+I63+I67</f>
      </c>
      <c>
        <f>0+O47+O51+O55+O59+O63+O67</f>
      </c>
    </row>
    <row r="47" spans="1:16" ht="12.75">
      <c r="A47" s="19" t="s">
        <v>35</v>
      </c>
      <c s="23" t="s">
        <v>30</v>
      </c>
      <c s="23" t="s">
        <v>531</v>
      </c>
      <c s="19" t="s">
        <v>45</v>
      </c>
      <c s="24" t="s">
        <v>532</v>
      </c>
      <c s="25" t="s">
        <v>130</v>
      </c>
      <c s="26">
        <v>0.507</v>
      </c>
      <c s="27">
        <v>0</v>
      </c>
      <c s="27">
        <f>ROUND(ROUND(H47,2)*ROUND(G47,3),2)</f>
      </c>
      <c r="O47">
        <f>(I47*21)/100</f>
      </c>
      <c t="s">
        <v>13</v>
      </c>
    </row>
    <row r="48" spans="1:5" ht="12.75">
      <c r="A48" s="28" t="s">
        <v>40</v>
      </c>
      <c r="E48" s="29" t="s">
        <v>685</v>
      </c>
    </row>
    <row r="49" spans="1:5" ht="51">
      <c r="A49" s="30" t="s">
        <v>42</v>
      </c>
      <c r="E49" s="31" t="s">
        <v>695</v>
      </c>
    </row>
    <row r="50" spans="1:5" ht="51">
      <c r="A50" t="s">
        <v>44</v>
      </c>
      <c r="E50" s="29" t="s">
        <v>534</v>
      </c>
    </row>
    <row r="51" spans="1:16" ht="12.75">
      <c r="A51" s="19" t="s">
        <v>35</v>
      </c>
      <c s="23" t="s">
        <v>32</v>
      </c>
      <c s="23" t="s">
        <v>696</v>
      </c>
      <c s="19" t="s">
        <v>45</v>
      </c>
      <c s="24" t="s">
        <v>697</v>
      </c>
      <c s="25" t="s">
        <v>105</v>
      </c>
      <c s="26">
        <v>0.639</v>
      </c>
      <c s="27">
        <v>0</v>
      </c>
      <c s="27">
        <f>ROUND(ROUND(H51,2)*ROUND(G51,3),2)</f>
      </c>
      <c r="O51">
        <f>(I51*21)/100</f>
      </c>
      <c t="s">
        <v>13</v>
      </c>
    </row>
    <row r="52" spans="1:5" ht="12.75">
      <c r="A52" s="28" t="s">
        <v>40</v>
      </c>
      <c r="E52" s="29" t="s">
        <v>685</v>
      </c>
    </row>
    <row r="53" spans="1:5" ht="51">
      <c r="A53" s="30" t="s">
        <v>42</v>
      </c>
      <c r="E53" s="31" t="s">
        <v>698</v>
      </c>
    </row>
    <row r="54" spans="1:5" ht="38.25">
      <c r="A54" t="s">
        <v>44</v>
      </c>
      <c r="E54" s="29" t="s">
        <v>699</v>
      </c>
    </row>
    <row r="55" spans="1:16" ht="12.75">
      <c r="A55" s="19" t="s">
        <v>35</v>
      </c>
      <c s="23" t="s">
        <v>90</v>
      </c>
      <c s="23" t="s">
        <v>700</v>
      </c>
      <c s="19" t="s">
        <v>45</v>
      </c>
      <c s="24" t="s">
        <v>701</v>
      </c>
      <c s="25" t="s">
        <v>124</v>
      </c>
      <c s="26">
        <v>12</v>
      </c>
      <c s="27">
        <v>0</v>
      </c>
      <c s="27">
        <f>ROUND(ROUND(H55,2)*ROUND(G55,3),2)</f>
      </c>
      <c r="O55">
        <f>(I55*21)/100</f>
      </c>
      <c t="s">
        <v>13</v>
      </c>
    </row>
    <row r="56" spans="1:5" ht="12.75">
      <c r="A56" s="28" t="s">
        <v>40</v>
      </c>
      <c r="E56" s="29" t="s">
        <v>685</v>
      </c>
    </row>
    <row r="57" spans="1:5" ht="51">
      <c r="A57" s="30" t="s">
        <v>42</v>
      </c>
      <c r="E57" s="31" t="s">
        <v>702</v>
      </c>
    </row>
    <row r="58" spans="1:5" ht="25.5">
      <c r="A58" t="s">
        <v>44</v>
      </c>
      <c r="E58" s="29" t="s">
        <v>703</v>
      </c>
    </row>
    <row r="59" spans="1:16" ht="12.75">
      <c r="A59" s="19" t="s">
        <v>35</v>
      </c>
      <c s="23" t="s">
        <v>162</v>
      </c>
      <c s="23" t="s">
        <v>704</v>
      </c>
      <c s="19" t="s">
        <v>45</v>
      </c>
      <c s="24" t="s">
        <v>705</v>
      </c>
      <c s="25" t="s">
        <v>155</v>
      </c>
      <c s="26">
        <v>15</v>
      </c>
      <c s="27">
        <v>0</v>
      </c>
      <c s="27">
        <f>ROUND(ROUND(H59,2)*ROUND(G59,3),2)</f>
      </c>
      <c r="O59">
        <f>(I59*21)/100</f>
      </c>
      <c t="s">
        <v>13</v>
      </c>
    </row>
    <row r="60" spans="1:5" ht="12.75">
      <c r="A60" s="28" t="s">
        <v>40</v>
      </c>
      <c r="E60" s="29" t="s">
        <v>685</v>
      </c>
    </row>
    <row r="61" spans="1:5" ht="51">
      <c r="A61" s="30" t="s">
        <v>42</v>
      </c>
      <c r="E61" s="31" t="s">
        <v>706</v>
      </c>
    </row>
    <row r="62" spans="1:5" ht="191.25">
      <c r="A62" t="s">
        <v>44</v>
      </c>
      <c r="E62" s="29" t="s">
        <v>707</v>
      </c>
    </row>
    <row r="63" spans="1:16" ht="12.75">
      <c r="A63" s="19" t="s">
        <v>35</v>
      </c>
      <c s="23" t="s">
        <v>167</v>
      </c>
      <c s="23" t="s">
        <v>543</v>
      </c>
      <c s="19" t="s">
        <v>45</v>
      </c>
      <c s="24" t="s">
        <v>544</v>
      </c>
      <c s="25" t="s">
        <v>130</v>
      </c>
      <c s="26">
        <v>6.213</v>
      </c>
      <c s="27">
        <v>0</v>
      </c>
      <c s="27">
        <f>ROUND(ROUND(H63,2)*ROUND(G63,3),2)</f>
      </c>
      <c r="O63">
        <f>(I63*21)/100</f>
      </c>
      <c t="s">
        <v>13</v>
      </c>
    </row>
    <row r="64" spans="1:5" ht="12.75">
      <c r="A64" s="28" t="s">
        <v>40</v>
      </c>
      <c r="E64" s="29" t="s">
        <v>685</v>
      </c>
    </row>
    <row r="65" spans="1:5" ht="51">
      <c r="A65" s="30" t="s">
        <v>42</v>
      </c>
      <c r="E65" s="31" t="s">
        <v>708</v>
      </c>
    </row>
    <row r="66" spans="1:5" ht="395.25">
      <c r="A66" t="s">
        <v>44</v>
      </c>
      <c r="E66" s="29" t="s">
        <v>285</v>
      </c>
    </row>
    <row r="67" spans="1:16" ht="12.75">
      <c r="A67" s="19" t="s">
        <v>35</v>
      </c>
      <c s="23" t="s">
        <v>171</v>
      </c>
      <c s="23" t="s">
        <v>546</v>
      </c>
      <c s="19" t="s">
        <v>45</v>
      </c>
      <c s="24" t="s">
        <v>547</v>
      </c>
      <c s="25" t="s">
        <v>105</v>
      </c>
      <c s="26">
        <v>1.244</v>
      </c>
      <c s="27">
        <v>0</v>
      </c>
      <c s="27">
        <f>ROUND(ROUND(H67,2)*ROUND(G67,3),2)</f>
      </c>
      <c r="O67">
        <f>(I67*21)/100</f>
      </c>
      <c t="s">
        <v>13</v>
      </c>
    </row>
    <row r="68" spans="1:5" ht="12.75">
      <c r="A68" s="28" t="s">
        <v>40</v>
      </c>
      <c r="E68" s="29" t="s">
        <v>685</v>
      </c>
    </row>
    <row r="69" spans="1:5" ht="63.75">
      <c r="A69" s="30" t="s">
        <v>42</v>
      </c>
      <c r="E69" s="31" t="s">
        <v>709</v>
      </c>
    </row>
    <row r="70" spans="1:5" ht="267.75">
      <c r="A70" t="s">
        <v>44</v>
      </c>
      <c r="E70" s="29" t="s">
        <v>710</v>
      </c>
    </row>
    <row r="71" spans="1:18" ht="12.75" customHeight="1">
      <c r="A71" s="5" t="s">
        <v>33</v>
      </c>
      <c s="5"/>
      <c s="35" t="s">
        <v>12</v>
      </c>
      <c s="5"/>
      <c s="21" t="s">
        <v>550</v>
      </c>
      <c s="5"/>
      <c s="5"/>
      <c s="5"/>
      <c s="36">
        <f>0+Q71</f>
      </c>
      <c r="O71">
        <f>0+R71</f>
      </c>
      <c r="Q71">
        <f>0+I72+I76+I80+I84</f>
      </c>
      <c>
        <f>0+O72+O76+O80+O84</f>
      </c>
    </row>
    <row r="72" spans="1:16" ht="12.75">
      <c r="A72" s="19" t="s">
        <v>35</v>
      </c>
      <c s="23" t="s">
        <v>175</v>
      </c>
      <c s="23" t="s">
        <v>556</v>
      </c>
      <c s="19" t="s">
        <v>45</v>
      </c>
      <c s="24" t="s">
        <v>557</v>
      </c>
      <c s="25" t="s">
        <v>130</v>
      </c>
      <c s="26">
        <v>1.348</v>
      </c>
      <c s="27">
        <v>0</v>
      </c>
      <c s="27">
        <f>ROUND(ROUND(H72,2)*ROUND(G72,3),2)</f>
      </c>
      <c r="O72">
        <f>(I72*21)/100</f>
      </c>
      <c t="s">
        <v>13</v>
      </c>
    </row>
    <row r="73" spans="1:5" ht="12.75">
      <c r="A73" s="28" t="s">
        <v>40</v>
      </c>
      <c r="E73" s="29" t="s">
        <v>685</v>
      </c>
    </row>
    <row r="74" spans="1:5" ht="63.75">
      <c r="A74" s="30" t="s">
        <v>42</v>
      </c>
      <c r="E74" s="31" t="s">
        <v>711</v>
      </c>
    </row>
    <row r="75" spans="1:5" ht="382.5">
      <c r="A75" t="s">
        <v>44</v>
      </c>
      <c r="E75" s="29" t="s">
        <v>559</v>
      </c>
    </row>
    <row r="76" spans="1:16" ht="12.75">
      <c r="A76" s="19" t="s">
        <v>35</v>
      </c>
      <c s="23" t="s">
        <v>244</v>
      </c>
      <c s="23" t="s">
        <v>560</v>
      </c>
      <c s="19" t="s">
        <v>45</v>
      </c>
      <c s="24" t="s">
        <v>561</v>
      </c>
      <c s="25" t="s">
        <v>105</v>
      </c>
      <c s="26">
        <v>0.338</v>
      </c>
      <c s="27">
        <v>0</v>
      </c>
      <c s="27">
        <f>ROUND(ROUND(H76,2)*ROUND(G76,3),2)</f>
      </c>
      <c r="O76">
        <f>(I76*21)/100</f>
      </c>
      <c t="s">
        <v>13</v>
      </c>
    </row>
    <row r="77" spans="1:5" ht="12.75">
      <c r="A77" s="28" t="s">
        <v>40</v>
      </c>
      <c r="E77" s="29" t="s">
        <v>685</v>
      </c>
    </row>
    <row r="78" spans="1:5" ht="63.75">
      <c r="A78" s="30" t="s">
        <v>42</v>
      </c>
      <c r="E78" s="31" t="s">
        <v>712</v>
      </c>
    </row>
    <row r="79" spans="1:5" ht="242.25">
      <c r="A79" t="s">
        <v>44</v>
      </c>
      <c r="E79" s="29" t="s">
        <v>563</v>
      </c>
    </row>
    <row r="80" spans="1:16" ht="12.75">
      <c r="A80" s="19" t="s">
        <v>35</v>
      </c>
      <c s="23" t="s">
        <v>250</v>
      </c>
      <c s="23" t="s">
        <v>713</v>
      </c>
      <c s="19" t="s">
        <v>45</v>
      </c>
      <c s="24" t="s">
        <v>714</v>
      </c>
      <c s="25" t="s">
        <v>130</v>
      </c>
      <c s="26">
        <v>7.249</v>
      </c>
      <c s="27">
        <v>0</v>
      </c>
      <c s="27">
        <f>ROUND(ROUND(H80,2)*ROUND(G80,3),2)</f>
      </c>
      <c r="O80">
        <f>(I80*21)/100</f>
      </c>
      <c t="s">
        <v>13</v>
      </c>
    </row>
    <row r="81" spans="1:5" ht="12.75">
      <c r="A81" s="28" t="s">
        <v>40</v>
      </c>
      <c r="E81" s="29" t="s">
        <v>685</v>
      </c>
    </row>
    <row r="82" spans="1:5" ht="51">
      <c r="A82" s="30" t="s">
        <v>42</v>
      </c>
      <c r="E82" s="31" t="s">
        <v>715</v>
      </c>
    </row>
    <row r="83" spans="1:5" ht="369.75">
      <c r="A83" t="s">
        <v>44</v>
      </c>
      <c r="E83" s="29" t="s">
        <v>571</v>
      </c>
    </row>
    <row r="84" spans="1:16" ht="12.75">
      <c r="A84" s="19" t="s">
        <v>35</v>
      </c>
      <c s="23" t="s">
        <v>257</v>
      </c>
      <c s="23" t="s">
        <v>716</v>
      </c>
      <c s="19" t="s">
        <v>45</v>
      </c>
      <c s="24" t="s">
        <v>717</v>
      </c>
      <c s="25" t="s">
        <v>105</v>
      </c>
      <c s="26">
        <v>1.45</v>
      </c>
      <c s="27">
        <v>0</v>
      </c>
      <c s="27">
        <f>ROUND(ROUND(H84,2)*ROUND(G84,3),2)</f>
      </c>
      <c r="O84">
        <f>(I84*21)/100</f>
      </c>
      <c t="s">
        <v>13</v>
      </c>
    </row>
    <row r="85" spans="1:5" ht="12.75">
      <c r="A85" s="28" t="s">
        <v>40</v>
      </c>
      <c r="E85" s="29" t="s">
        <v>685</v>
      </c>
    </row>
    <row r="86" spans="1:5" ht="63.75">
      <c r="A86" s="30" t="s">
        <v>42</v>
      </c>
      <c r="E86" s="31" t="s">
        <v>718</v>
      </c>
    </row>
    <row r="87" spans="1:5" ht="267.75">
      <c r="A87" t="s">
        <v>44</v>
      </c>
      <c r="E87" s="29" t="s">
        <v>549</v>
      </c>
    </row>
    <row r="88" spans="1:18" ht="12.75" customHeight="1">
      <c r="A88" s="5" t="s">
        <v>33</v>
      </c>
      <c s="5"/>
      <c s="35" t="s">
        <v>23</v>
      </c>
      <c s="5"/>
      <c s="21" t="s">
        <v>581</v>
      </c>
      <c s="5"/>
      <c s="5"/>
      <c s="5"/>
      <c s="36">
        <f>0+Q88</f>
      </c>
      <c r="O88">
        <f>0+R88</f>
      </c>
      <c r="Q88">
        <f>0+I89+I93</f>
      </c>
      <c>
        <f>0+O89+O93</f>
      </c>
    </row>
    <row r="89" spans="1:16" ht="12.75">
      <c r="A89" s="19" t="s">
        <v>35</v>
      </c>
      <c s="23" t="s">
        <v>263</v>
      </c>
      <c s="23" t="s">
        <v>582</v>
      </c>
      <c s="19" t="s">
        <v>45</v>
      </c>
      <c s="24" t="s">
        <v>583</v>
      </c>
      <c s="25" t="s">
        <v>130</v>
      </c>
      <c s="26">
        <v>1.61</v>
      </c>
      <c s="27">
        <v>0</v>
      </c>
      <c s="27">
        <f>ROUND(ROUND(H89,2)*ROUND(G89,3),2)</f>
      </c>
      <c r="O89">
        <f>(I89*21)/100</f>
      </c>
      <c t="s">
        <v>13</v>
      </c>
    </row>
    <row r="90" spans="1:5" ht="12.75">
      <c r="A90" s="28" t="s">
        <v>40</v>
      </c>
      <c r="E90" s="29" t="s">
        <v>685</v>
      </c>
    </row>
    <row r="91" spans="1:5" ht="63.75">
      <c r="A91" s="30" t="s">
        <v>42</v>
      </c>
      <c r="E91" s="31" t="s">
        <v>719</v>
      </c>
    </row>
    <row r="92" spans="1:5" ht="369.75">
      <c r="A92" t="s">
        <v>44</v>
      </c>
      <c r="E92" s="29" t="s">
        <v>571</v>
      </c>
    </row>
    <row r="93" spans="1:16" ht="12.75">
      <c r="A93" s="19" t="s">
        <v>35</v>
      </c>
      <c s="23" t="s">
        <v>269</v>
      </c>
      <c s="23" t="s">
        <v>720</v>
      </c>
      <c s="19" t="s">
        <v>45</v>
      </c>
      <c s="24" t="s">
        <v>721</v>
      </c>
      <c s="25" t="s">
        <v>130</v>
      </c>
      <c s="26">
        <v>3.193</v>
      </c>
      <c s="27">
        <v>0</v>
      </c>
      <c s="27">
        <f>ROUND(ROUND(H93,2)*ROUND(G93,3),2)</f>
      </c>
      <c r="O93">
        <f>(I93*21)/100</f>
      </c>
      <c t="s">
        <v>13</v>
      </c>
    </row>
    <row r="94" spans="1:5" ht="12.75">
      <c r="A94" s="28" t="s">
        <v>40</v>
      </c>
      <c r="E94" s="29" t="s">
        <v>685</v>
      </c>
    </row>
    <row r="95" spans="1:5" ht="51">
      <c r="A95" s="30" t="s">
        <v>42</v>
      </c>
      <c r="E95" s="31" t="s">
        <v>722</v>
      </c>
    </row>
    <row r="96" spans="1:5" ht="51">
      <c r="A96" t="s">
        <v>44</v>
      </c>
      <c r="E96" s="29" t="s">
        <v>723</v>
      </c>
    </row>
    <row r="97" spans="1:18" ht="12.75" customHeight="1">
      <c r="A97" s="5" t="s">
        <v>33</v>
      </c>
      <c s="5"/>
      <c s="35" t="s">
        <v>73</v>
      </c>
      <c s="5"/>
      <c s="21" t="s">
        <v>610</v>
      </c>
      <c s="5"/>
      <c s="5"/>
      <c s="5"/>
      <c s="36">
        <f>0+Q97</f>
      </c>
      <c r="O97">
        <f>0+R97</f>
      </c>
      <c r="Q97">
        <f>0+I98+I102+I106+I110</f>
      </c>
      <c>
        <f>0+O98+O102+O106+O110</f>
      </c>
    </row>
    <row r="98" spans="1:16" ht="12.75">
      <c r="A98" s="19" t="s">
        <v>35</v>
      </c>
      <c s="23" t="s">
        <v>274</v>
      </c>
      <c s="23" t="s">
        <v>611</v>
      </c>
      <c s="19" t="s">
        <v>45</v>
      </c>
      <c s="24" t="s">
        <v>612</v>
      </c>
      <c s="25" t="s">
        <v>124</v>
      </c>
      <c s="26">
        <v>77.952</v>
      </c>
      <c s="27">
        <v>0</v>
      </c>
      <c s="27">
        <f>ROUND(ROUND(H98,2)*ROUND(G98,3),2)</f>
      </c>
      <c r="O98">
        <f>(I98*21)/100</f>
      </c>
      <c t="s">
        <v>13</v>
      </c>
    </row>
    <row r="99" spans="1:5" ht="12.75">
      <c r="A99" s="28" t="s">
        <v>40</v>
      </c>
      <c r="E99" s="29" t="s">
        <v>685</v>
      </c>
    </row>
    <row r="100" spans="1:5" ht="114.75">
      <c r="A100" s="30" t="s">
        <v>42</v>
      </c>
      <c r="E100" s="31" t="s">
        <v>724</v>
      </c>
    </row>
    <row r="101" spans="1:5" ht="191.25">
      <c r="A101" t="s">
        <v>44</v>
      </c>
      <c r="E101" s="29" t="s">
        <v>614</v>
      </c>
    </row>
    <row r="102" spans="1:16" ht="12.75">
      <c r="A102" s="19" t="s">
        <v>35</v>
      </c>
      <c s="23" t="s">
        <v>280</v>
      </c>
      <c s="23" t="s">
        <v>615</v>
      </c>
      <c s="19" t="s">
        <v>45</v>
      </c>
      <c s="24" t="s">
        <v>616</v>
      </c>
      <c s="25" t="s">
        <v>124</v>
      </c>
      <c s="26">
        <v>6.193</v>
      </c>
      <c s="27">
        <v>0</v>
      </c>
      <c s="27">
        <f>ROUND(ROUND(H102,2)*ROUND(G102,3),2)</f>
      </c>
      <c r="O102">
        <f>(I102*21)/100</f>
      </c>
      <c t="s">
        <v>13</v>
      </c>
    </row>
    <row r="103" spans="1:5" ht="12.75">
      <c r="A103" s="28" t="s">
        <v>40</v>
      </c>
      <c r="E103" s="29" t="s">
        <v>685</v>
      </c>
    </row>
    <row r="104" spans="1:5" ht="51">
      <c r="A104" s="30" t="s">
        <v>42</v>
      </c>
      <c r="E104" s="31" t="s">
        <v>725</v>
      </c>
    </row>
    <row r="105" spans="1:5" ht="191.25">
      <c r="A105" t="s">
        <v>44</v>
      </c>
      <c r="E105" s="29" t="s">
        <v>614</v>
      </c>
    </row>
    <row r="106" spans="1:16" ht="12.75">
      <c r="A106" s="19" t="s">
        <v>35</v>
      </c>
      <c s="23" t="s">
        <v>286</v>
      </c>
      <c s="23" t="s">
        <v>626</v>
      </c>
      <c s="19" t="s">
        <v>45</v>
      </c>
      <c s="24" t="s">
        <v>627</v>
      </c>
      <c s="25" t="s">
        <v>124</v>
      </c>
      <c s="26">
        <v>25.984</v>
      </c>
      <c s="27">
        <v>0</v>
      </c>
      <c s="27">
        <f>ROUND(ROUND(H106,2)*ROUND(G106,3),2)</f>
      </c>
      <c r="O106">
        <f>(I106*21)/100</f>
      </c>
      <c t="s">
        <v>13</v>
      </c>
    </row>
    <row r="107" spans="1:5" ht="12.75">
      <c r="A107" s="28" t="s">
        <v>40</v>
      </c>
      <c r="E107" s="29" t="s">
        <v>685</v>
      </c>
    </row>
    <row r="108" spans="1:5" ht="76.5">
      <c r="A108" s="30" t="s">
        <v>42</v>
      </c>
      <c r="E108" s="31" t="s">
        <v>726</v>
      </c>
    </row>
    <row r="109" spans="1:5" ht="38.25">
      <c r="A109" t="s">
        <v>44</v>
      </c>
      <c r="E109" s="29" t="s">
        <v>629</v>
      </c>
    </row>
    <row r="110" spans="1:16" ht="12.75">
      <c r="A110" s="19" t="s">
        <v>35</v>
      </c>
      <c s="23" t="s">
        <v>291</v>
      </c>
      <c s="23" t="s">
        <v>634</v>
      </c>
      <c s="19" t="s">
        <v>45</v>
      </c>
      <c s="24" t="s">
        <v>635</v>
      </c>
      <c s="25" t="s">
        <v>124</v>
      </c>
      <c s="26">
        <v>1.689</v>
      </c>
      <c s="27">
        <v>0</v>
      </c>
      <c s="27">
        <f>ROUND(ROUND(H110,2)*ROUND(G110,3),2)</f>
      </c>
      <c r="O110">
        <f>(I110*21)/100</f>
      </c>
      <c t="s">
        <v>13</v>
      </c>
    </row>
    <row r="111" spans="1:5" ht="12.75">
      <c r="A111" s="28" t="s">
        <v>40</v>
      </c>
      <c r="E111" s="29" t="s">
        <v>685</v>
      </c>
    </row>
    <row r="112" spans="1:5" ht="51">
      <c r="A112" s="30" t="s">
        <v>42</v>
      </c>
      <c r="E112" s="31" t="s">
        <v>727</v>
      </c>
    </row>
    <row r="113" spans="1:5" ht="51">
      <c r="A113" t="s">
        <v>44</v>
      </c>
      <c r="E113" s="29" t="s">
        <v>633</v>
      </c>
    </row>
    <row r="114" spans="1:18" ht="12.75" customHeight="1">
      <c r="A114" s="5" t="s">
        <v>33</v>
      </c>
      <c s="5"/>
      <c s="35" t="s">
        <v>77</v>
      </c>
      <c s="5"/>
      <c s="21" t="s">
        <v>332</v>
      </c>
      <c s="5"/>
      <c s="5"/>
      <c s="5"/>
      <c s="36">
        <f>0+Q114</f>
      </c>
      <c r="O114">
        <f>0+R114</f>
      </c>
      <c r="Q114">
        <f>0+I115+I119</f>
      </c>
      <c>
        <f>0+O115+O119</f>
      </c>
    </row>
    <row r="115" spans="1:16" ht="12.75">
      <c r="A115" s="19" t="s">
        <v>35</v>
      </c>
      <c s="23" t="s">
        <v>297</v>
      </c>
      <c s="23" t="s">
        <v>637</v>
      </c>
      <c s="19" t="s">
        <v>45</v>
      </c>
      <c s="24" t="s">
        <v>638</v>
      </c>
      <c s="25" t="s">
        <v>155</v>
      </c>
      <c s="26">
        <v>5.63</v>
      </c>
      <c s="27">
        <v>0</v>
      </c>
      <c s="27">
        <f>ROUND(ROUND(H115,2)*ROUND(G115,3),2)</f>
      </c>
      <c r="O115">
        <f>(I115*21)/100</f>
      </c>
      <c t="s">
        <v>13</v>
      </c>
    </row>
    <row r="116" spans="1:5" ht="12.75">
      <c r="A116" s="28" t="s">
        <v>40</v>
      </c>
      <c r="E116" s="29" t="s">
        <v>685</v>
      </c>
    </row>
    <row r="117" spans="1:5" ht="51">
      <c r="A117" s="30" t="s">
        <v>42</v>
      </c>
      <c r="E117" s="31" t="s">
        <v>728</v>
      </c>
    </row>
    <row r="118" spans="1:5" ht="242.25">
      <c r="A118" t="s">
        <v>44</v>
      </c>
      <c r="E118" s="29" t="s">
        <v>640</v>
      </c>
    </row>
    <row r="119" spans="1:16" ht="12.75">
      <c r="A119" s="19" t="s">
        <v>35</v>
      </c>
      <c s="23" t="s">
        <v>300</v>
      </c>
      <c s="23" t="s">
        <v>641</v>
      </c>
      <c s="19" t="s">
        <v>45</v>
      </c>
      <c s="24" t="s">
        <v>642</v>
      </c>
      <c s="25" t="s">
        <v>155</v>
      </c>
      <c s="26">
        <v>1.88</v>
      </c>
      <c s="27">
        <v>0</v>
      </c>
      <c s="27">
        <f>ROUND(ROUND(H119,2)*ROUND(G119,3),2)</f>
      </c>
      <c r="O119">
        <f>(I119*21)/100</f>
      </c>
      <c t="s">
        <v>13</v>
      </c>
    </row>
    <row r="120" spans="1:5" ht="12.75">
      <c r="A120" s="28" t="s">
        <v>40</v>
      </c>
      <c r="E120" s="29" t="s">
        <v>685</v>
      </c>
    </row>
    <row r="121" spans="1:5" ht="51">
      <c r="A121" s="30" t="s">
        <v>42</v>
      </c>
      <c r="E121" s="31" t="s">
        <v>729</v>
      </c>
    </row>
    <row r="122" spans="1:5" ht="242.25">
      <c r="A122" t="s">
        <v>44</v>
      </c>
      <c r="E122" s="29" t="s">
        <v>640</v>
      </c>
    </row>
    <row r="123" spans="1:18" ht="12.75" customHeight="1">
      <c r="A123" s="5" t="s">
        <v>33</v>
      </c>
      <c s="5"/>
      <c s="35" t="s">
        <v>30</v>
      </c>
      <c s="5"/>
      <c s="21" t="s">
        <v>152</v>
      </c>
      <c s="5"/>
      <c s="5"/>
      <c s="5"/>
      <c s="36">
        <f>0+Q123</f>
      </c>
      <c r="O123">
        <f>0+R123</f>
      </c>
      <c r="Q123">
        <f>0+I124+I128</f>
      </c>
      <c>
        <f>0+O124+O128</f>
      </c>
    </row>
    <row r="124" spans="1:16" ht="12.75">
      <c r="A124" s="19" t="s">
        <v>35</v>
      </c>
      <c s="23" t="s">
        <v>305</v>
      </c>
      <c s="23" t="s">
        <v>658</v>
      </c>
      <c s="19" t="s">
        <v>45</v>
      </c>
      <c s="24" t="s">
        <v>659</v>
      </c>
      <c s="25" t="s">
        <v>155</v>
      </c>
      <c s="26">
        <v>5.6</v>
      </c>
      <c s="27">
        <v>0</v>
      </c>
      <c s="27">
        <f>ROUND(ROUND(H124,2)*ROUND(G124,3),2)</f>
      </c>
      <c r="O124">
        <f>(I124*21)/100</f>
      </c>
      <c t="s">
        <v>13</v>
      </c>
    </row>
    <row r="125" spans="1:5" ht="12.75">
      <c r="A125" s="28" t="s">
        <v>40</v>
      </c>
      <c r="E125" s="29" t="s">
        <v>685</v>
      </c>
    </row>
    <row r="126" spans="1:5" ht="63.75">
      <c r="A126" s="30" t="s">
        <v>42</v>
      </c>
      <c r="E126" s="31" t="s">
        <v>730</v>
      </c>
    </row>
    <row r="127" spans="1:5" ht="114.75">
      <c r="A127" t="s">
        <v>44</v>
      </c>
      <c r="E127" s="29" t="s">
        <v>661</v>
      </c>
    </row>
    <row r="128" spans="1:16" ht="12.75">
      <c r="A128" s="19" t="s">
        <v>35</v>
      </c>
      <c s="23" t="s">
        <v>311</v>
      </c>
      <c s="23" t="s">
        <v>731</v>
      </c>
      <c s="19" t="s">
        <v>45</v>
      </c>
      <c s="24" t="s">
        <v>732</v>
      </c>
      <c s="25" t="s">
        <v>155</v>
      </c>
      <c s="26">
        <v>63</v>
      </c>
      <c s="27">
        <v>0</v>
      </c>
      <c s="27">
        <f>ROUND(ROUND(H128,2)*ROUND(G128,3),2)</f>
      </c>
      <c r="O128">
        <f>(I128*21)/100</f>
      </c>
      <c t="s">
        <v>13</v>
      </c>
    </row>
    <row r="129" spans="1:5" ht="12.75">
      <c r="A129" s="28" t="s">
        <v>40</v>
      </c>
      <c r="E129" s="29" t="s">
        <v>685</v>
      </c>
    </row>
    <row r="130" spans="1:5" ht="51">
      <c r="A130" s="30" t="s">
        <v>42</v>
      </c>
      <c r="E130" s="31" t="s">
        <v>733</v>
      </c>
    </row>
    <row r="131" spans="1:5" ht="38.25">
      <c r="A131" t="s">
        <v>44</v>
      </c>
      <c r="E131" s="29" t="s">
        <v>408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