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E2_SO 000.2" sheetId="1" r:id="rId1"/>
    <sheet name="E2_SO 001.2" sheetId="2" r:id="rId2"/>
    <sheet name="E2_SO 102" sheetId="3" r:id="rId3"/>
    <sheet name="E2_SO 103" sheetId="4" r:id="rId4"/>
    <sheet name="E2_SO 103.1" sheetId="5" r:id="rId5"/>
    <sheet name="E2_SO 103.2" sheetId="6" r:id="rId6"/>
    <sheet name="E2_SO 103.3" sheetId="7" r:id="rId7"/>
    <sheet name="E2_SO 103.4" sheetId="8" r:id="rId8"/>
    <sheet name="E2_SO 103.5" sheetId="9" r:id="rId9"/>
    <sheet name="E2_SO 132" sheetId="10" r:id="rId10"/>
    <sheet name="E2_SO 133" sheetId="11" r:id="rId11"/>
    <sheet name="E2_SO 142" sheetId="12" r:id="rId12"/>
    <sheet name="E2_SO 143" sheetId="13" r:id="rId13"/>
    <sheet name="E2_SO 190.2" sheetId="14" r:id="rId14"/>
    <sheet name="E2_SO 203" sheetId="15" r:id="rId15"/>
    <sheet name="E2_SO 251" sheetId="16" r:id="rId16"/>
    <sheet name="E2_SO 303" sheetId="17" r:id="rId17"/>
    <sheet name="E2_SO 901.2" sheetId="18" r:id="rId18"/>
    <sheet name="E3_SO 000.3" sheetId="19" r:id="rId19"/>
    <sheet name="E3_SO 001.3" sheetId="20" r:id="rId20"/>
    <sheet name="E3_SO 104" sheetId="21" r:id="rId21"/>
    <sheet name="E3_SO 104.1" sheetId="22" r:id="rId22"/>
    <sheet name="E3_SO 104.2" sheetId="23" r:id="rId23"/>
    <sheet name="E3_SO 122" sheetId="24" r:id="rId24"/>
    <sheet name="E3_SO 134" sheetId="25" r:id="rId25"/>
    <sheet name="E3_SO 190.3" sheetId="26" r:id="rId26"/>
    <sheet name="E3_SO 204" sheetId="27" r:id="rId27"/>
    <sheet name="E3_SO 801" sheetId="28" r:id="rId28"/>
    <sheet name="E3_SO 901.3" sheetId="29" r:id="rId29"/>
  </sheets>
  <definedNames/>
  <calcPr/>
  <webPublishing/>
</workbook>
</file>

<file path=xl/sharedStrings.xml><?xml version="1.0" encoding="utf-8"?>
<sst xmlns="http://schemas.openxmlformats.org/spreadsheetml/2006/main" count="10894" uniqueCount="1631">
  <si>
    <t>ASPE10</t>
  </si>
  <si>
    <t>S</t>
  </si>
  <si>
    <t>Firma: ÚDRŽBA SILNIC Královéhradeckého kraje a.s.</t>
  </si>
  <si>
    <t>Soupis prací objektu</t>
  </si>
  <si>
    <t xml:space="preserve">Stavba: </t>
  </si>
  <si>
    <t>36610</t>
  </si>
  <si>
    <t>III/3041 Maršov u Úpice - rekonstrukce komunikace _ II a III etapa_KHK_18012024_neoceněný</t>
  </si>
  <si>
    <t>O</t>
  </si>
  <si>
    <t>Objekt:</t>
  </si>
  <si>
    <t>E2</t>
  </si>
  <si>
    <t>II. ETAPA</t>
  </si>
  <si>
    <t>O1</t>
  </si>
  <si>
    <t>Rozpočet:</t>
  </si>
  <si>
    <t>0,00</t>
  </si>
  <si>
    <t>15,00</t>
  </si>
  <si>
    <t>21,00</t>
  </si>
  <si>
    <t>3</t>
  </si>
  <si>
    <t>2</t>
  </si>
  <si>
    <t>SO 000.2</t>
  </si>
  <si>
    <t>Všeobecné a předběžné položky II. etapa (Královéhradecký kraj)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</si>
  <si>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</si>
  <si>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</si>
  <si>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</si>
  <si>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</si>
  <si>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</si>
  <si>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</si>
  <si>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</si>
  <si>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</si>
  <si>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</si>
  <si>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</si>
  <si>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</si>
  <si>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</si>
  <si>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</si>
  <si>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</si>
  <si>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</si>
  <si>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</si>
  <si>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</si>
  <si>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</si>
  <si>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</si>
  <si>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</si>
  <si>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</si>
  <si>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</si>
  <si>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</si>
  <si>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</si>
  <si>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</si>
  <si>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  
Délka stavby 2350 m  
PEVNÁ CENA.</t>
  </si>
  <si>
    <t>VV</t>
  </si>
  <si>
    <t>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</si>
  <si>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</si>
  <si>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</si>
  <si>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</si>
  <si>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</si>
  <si>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   
3x tištěné paré + 1x CD  
Na celou délku stavby, tj. 2350 m  
PEVNÁ CENA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</si>
  <si>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</si>
  <si>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</si>
  <si>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</si>
  <si>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</si>
  <si>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 
výstavbou, vytyčení stavby a obvodu staveniště apod.) a k uvedení stavby do  
užívání a řádnému předání dokončeného díla.  
vytyčení stavby (3x tištěná, 1xCD), zřízení vytyčovací sítě stavby  
Na celou délku stavby, tj. 2350 m  
PEVNÁ CENA</t>
  </si>
  <si>
    <t>zahrnuje veškeré náklady spojené s objednatelem požadovanými pracemi</t>
  </si>
  <si>
    <t>b</t>
  </si>
  <si>
    <t>Geometrický oddělovací plán pro majetkové vypořádání vlastnických vztahů a případných věcných břemen  
Na celou délku stavby, tj. 2350 m  
PEVNÁ CENA</t>
  </si>
  <si>
    <t>15 vlastníků 
1=1,000 [A]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</si>
  <si>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</si>
  <si>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</si>
  <si>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  
Na celou délku stavby, tj. 2350 m  
PEVNÁ CENA</t>
  </si>
  <si>
    <t>02943</t>
  </si>
  <si>
    <t>OSTATNÍ POŽADAVKY - VYPRACOVÁNÍ RDS</t>
  </si>
  <si>
    <t>Realizační dokumentace objektů stavby, přechodné úpravy DIO, stanovení místní úpravy DZ po stavbě ( tiskem 4x + 1x CD).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   
Na celou délku stavby, tj. 2350 m včetně mostních objektů  
PEVNÁ CENA</t>
  </si>
  <si>
    <t>7</t>
  </si>
  <si>
    <t>02946</t>
  </si>
  <si>
    <t>OSTAT POŽADAVKY - FOTODOKUMENTACE</t>
  </si>
  <si>
    <t>Fotodokumentace stavby  
- 2x měsíčně sada barevných fotografií v tištěné i elektronické formě + zpráva o  
průběhu stavby  
- 3x závěřečná fotodokumentace v albu s popisem v tištěné i elektronické formě  
Na celou délku stavby, tj. 1080 m.  
PEVNÁ CENA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</si>
  <si>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</si>
  <si>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</si>
  <si>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8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</si>
  <si>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</si>
  <si>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</si>
  <si>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</si>
  <si>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  
PEVNÁ CENA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</si>
  <si>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</si>
  <si>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</si>
  <si>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001.2</t>
  </si>
  <si>
    <t>Příprava území II. etapa (Královéhradecký kraj)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</si>
  <si>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</si>
  <si>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</si>
  <si>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Sdělovací a elektrické vedení včetně vrchního vedení, vodovod, v trase příčné přechody. Přechody nutno ochránit. Zajištění stavby proti škodám na okolních pozemcích a objektech.   
Délka stavby 2350 m.  
PEVNÁ CENA</t>
  </si>
  <si>
    <t>03760</t>
  </si>
  <si>
    <t>POMOC PRÁCE ZAJIŠŤ NEBO ZŘÍZ JÍMKY, STAV JÁMY A ŠACHTY</t>
  </si>
  <si>
    <t>ručně kopané sondy pro upřesnění polohy vodovodů</t>
  </si>
  <si>
    <t>sondy pro vodovod 7ks na průtahu Maršov 
komplet 1=1,000 [A]</t>
  </si>
  <si>
    <t>zahrnuje objednatelem povolené náklady na požadovaná zařízení zhotovitele</t>
  </si>
  <si>
    <t>Zemní práce</t>
  </si>
  <si>
    <t>11120</t>
  </si>
  <si>
    <t>ODSTRANĚNÍ KŘOVIN</t>
  </si>
  <si>
    <t>M2</t>
  </si>
  <si>
    <t>včetně odvozu a štěpkování</t>
  </si>
  <si>
    <t>dle situace kácení a inventarizačních tabulek  
v rozsahu II. etapy K45-K87 
150+440+200+50+50=890,000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</si>
  <si>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</si>
  <si>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</si>
  <si>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</si>
  <si>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kácení dřevin dle situace kácení včetně odstranění pařezu, odvozu a likvidace dřevní hmoty</t>
  </si>
  <si>
    <t>dle situace kácení a inventarizačních tabulek  
v rozsahu II. etapy K45-K87 
16=16,000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</si>
  <si>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</si>
  <si>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</si>
  <si>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</si>
  <si>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kácení dřevin dle situace kácení včetně odstranění pařezu, odvozu a likvidace dřevní hmoty  
zhotovitel v ceně zohldení možnost zpětného využití materiálu na stavbě.</t>
  </si>
  <si>
    <t>dle situace kácení a inventarizačních tabulek  
v rozsahu II. etapy K45-K87 
7=7,000 [A]</t>
  </si>
  <si>
    <t>11204</t>
  </si>
  <si>
    <t>KÁCENÍ STROMŮ D KMENE DO 0,3M S ODSTRANĚNÍM PAŘEZŮ</t>
  </si>
  <si>
    <t>184721</t>
  </si>
  <si>
    <t>ZDRAVOTNÍ ŘEZ VĚTVÍ STROMŮ KMENE D DO 50CM</t>
  </si>
  <si>
    <t>prořezání ponechávaných stromů pro zajištění průjezdného průřezu nebo na hranicích stavby</t>
  </si>
  <si>
    <t>18*3=54,000 [A]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</si>
  <si>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</si>
  <si>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18481</t>
  </si>
  <si>
    <t>OCHRANA STROMŮ BEDNĚNÍM</t>
  </si>
  <si>
    <t>ochrana ponechávaných stromů  a dřevin dle ČSN 83 9061</t>
  </si>
  <si>
    <t>ponechané stromy v rozsahu stavby  
podél komunikace 28*2*0,4*4=89,600 [A] 
u mostu ev.č. 3041-3 2*2*0,4*4=6,400 [E] 
Celkem: A+E=96,000 [F]</t>
  </si>
  <si>
    <t>položka zahrnuje veškerý materiál, výrobky a polotovary, včetně mimostaveništní a vnitrostaveništní dopravy (rovněž přesuny), včetně naložení a složení, případně s uložením</t>
  </si>
  <si>
    <t>184E1</t>
  </si>
  <si>
    <t>PŘESAZOVÁNÍ KEŘŮ</t>
  </si>
  <si>
    <t>přesazení keřů na pozemek majitele v rozhledech v km 2,522-2,555 
5=5,000 [A]</t>
  </si>
  <si>
    <t>Položka přesazování keřů zahrnuje vykopání na původním místě,  hloubení jamek pro nové osazení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</si>
  <si>
    <t>Ostatní konstrukce a práce</t>
  </si>
  <si>
    <t>914133</t>
  </si>
  <si>
    <t>DOPRAVNÍ ZNAČKY ZÁKLADNÍ VELIKOSTI OCELOVÉ FÓLIE TŘ 2 - DEMONTÁŽ</t>
  </si>
  <si>
    <t>dle stávajícího stavu  
12=12,000 [A]</t>
  </si>
  <si>
    <t>Položka zahrnuje odstranění, demontáž a odklizení materiálu s odvozem na předepsané místo</t>
  </si>
  <si>
    <t>11</t>
  </si>
  <si>
    <t>914913</t>
  </si>
  <si>
    <t>SLOUPKY A STOJKY DZ Z OCEL TRUBEK ZABETON DEMONTÁŽ</t>
  </si>
  <si>
    <t>dle stávajícího stavu  
10=10,000 [A]</t>
  </si>
  <si>
    <t>SO 102</t>
  </si>
  <si>
    <t>Silnice III/3041 km 1,080 - 1,505 (Královéhradecký kraj)</t>
  </si>
  <si>
    <t>014201</t>
  </si>
  <si>
    <t>POPLATKY ZA ZEMNÍK - ZEMINA</t>
  </si>
  <si>
    <t>M3</t>
  </si>
  <si>
    <t>zemina   pro pol. 173103  
nenamrzavý, nesoudržný materiál podmínečně vhodný dle ČSN 736133</t>
  </si>
  <si>
    <t>61,53=61,530 [A]</t>
  </si>
  <si>
    <t>zahrnuje veškeré poplatky majiteli zemníku související s nákupem zeminy (nikoliv s otvírkou  
zemníku)</t>
  </si>
  <si>
    <t>015111</t>
  </si>
  <si>
    <t>POPLATKY ZA LIKVIDACI ODPADŮ NEKONTAMINOVANÝCH - 17 05 04  VYTĚŽENÉ ZEMINY A HORNINY -  I. TŘÍDA TĚŽITELNOSTI</t>
  </si>
  <si>
    <t>T</t>
  </si>
  <si>
    <t>zemina</t>
  </si>
  <si>
    <t>pol. 12373 331,50*1,9+ 
pol. 12924 569*0,15*1,9+ 
pol. 12930A 26,3*1,9+ 
pol. 13273 311,9*1,9=1 434,595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</si>
  <si>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</si>
  <si>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015130</t>
  </si>
  <si>
    <t>POPLATKY ZA LIKVIDACI ODPADŮ NEKONTAMINOVANÝCH - 17 03 02  VYBOURANÝ ASFALTOVÝ BETON BEZ DEHTU</t>
  </si>
  <si>
    <t>nefrézovatelná část podkladní vrstvy z PM - dle průzkumu ZAS-T1 a T2    
na skládku IO</t>
  </si>
  <si>
    <t>pol. 11333 25,5*2,2=56,100 [A]</t>
  </si>
  <si>
    <t>015330</t>
  </si>
  <si>
    <t>POPLATKY ZA LIKVIDACI ODPADŮ NEKONTAMINOVANÝCH - 17 05 04  KAMENNÁ SUŤ</t>
  </si>
  <si>
    <t>pol. 11332  28,1*1,9=53,390 [A]</t>
  </si>
  <si>
    <t>11332</t>
  </si>
  <si>
    <t>ODSTRANĚNÍ PODKLADŮ ZPEVNĚNÝCH PLOCH Z KAMENIVA NESTMELENÉHO</t>
  </si>
  <si>
    <t>stávající podkladní vrstvy ze ŠD a ŠP včetně výplňového materiálu (dlažba, kámen, štět)   
vč. naložení, odvozu a uložení na skládku dodavatele,  zhotovitel v ceně zohlední možnost zpětného využití recyklovaného materiálu</t>
  </si>
  <si>
    <t>dle situace a průzkůmů 
v místě lokálních sanací 
šířka na úrovni vrstvy 1,0=1,000 [A] 
tloušťka 0,150=0,150 [B] 
délka sanací 20% délky úseku oboustranně 425*2*0,20=170,000 [C] 
a*b*c*1,10=28,050 [D]  včetně rozšíření proti teoretické ploše krytu</t>
  </si>
  <si>
    <t>Položka zahrnuje veškerou manipulaci s vybouranou sutí a s vybouranými hmotami vč. uložení na skládku. Nezahrnuje poplatek za likvidace, který se vykazuje v položce 0151** (s výjimkou malého množství bouraného materiálu, kde je možné poplatek zahrnout do  
jednotkové ceny bourání – tento fakt musí být uveden v doplňujícím textu k položce).</t>
  </si>
  <si>
    <t>11333</t>
  </si>
  <si>
    <t>ODSTRANĚNÍ PODKLADU ZPEVNĚNÝCH PLOCH S ASFALT POJIVEM</t>
  </si>
  <si>
    <t>asfaltové vrstvy pod úrovní frézování - v oblastech stavby s kvalit. třídou ZAS-T1 a ZAS-T2    
vč. naložení, odvozu a uložení na skládku dodavatele,  zhotovitel v ceně zohlední možnost zpětného využití recyklovaného materiálu</t>
  </si>
  <si>
    <t>dle situace a průzkůmů 
v místě lokálních sanací 
šířka na úrovni vrstvy 1,0=1,000 [A] 
tloušťka 0,150=0,150 [B] 
délka sanací 20% délky úseku oboustranně 425*2*0,20=170,000 [C] 
a*b*c=25,500 [D]</t>
  </si>
  <si>
    <t>Položka zahrnuje veškerou manipulaci s vybouranou sutí a s vybouranými hmotami vč. uložení na skládku. Nezahrnuje poplatek za likvidaci, který se vykazuje v položce 0151** (s výjimkou malého množství bouraného materiálu, kde je možné poplatek zahrnout do  
jednotkové ceny bourání – tento fakt musí být uveden v doplňujícím textu k položce).</t>
  </si>
  <si>
    <t>11372</t>
  </si>
  <si>
    <t>FRÉZOVÁNÍ ZPEVNĚNÝCH PLOCH ASFALTOVÝCH</t>
  </si>
  <si>
    <t>odstranění stávajících živičných vrstev vč. zazubení stávajících vrstev v místě napojení - kvalitativní třída ZAS-T1 a ZAS-T2    
vč. naložení, odvozu a uložení na skládku dodavatele,  zhotovitel v ceně zohlední možnost zpětného využití recyklovaného materiálu</t>
  </si>
  <si>
    <t>dle situace a průzkůmů 
odečteno z Autocadu 2380=2 380,000 [A] 
tloušťka frézování EKZ+PM 0,02=0,020 [B] 
a*b=47,600 [C]</t>
  </si>
  <si>
    <t>113764</t>
  </si>
  <si>
    <t>FRÉZOVÁNÍ DRÁŽKY PRŮŘEZU DO 400MM2 V ASFALTOVÉ VOZOVCE</t>
  </si>
  <si>
    <t>M</t>
  </si>
  <si>
    <t>komůrka dle VL 211.07 pro zálivku za horka</t>
  </si>
  <si>
    <t>začátek a konec úseku 5,50+5,50=11,000 [A]   
podélné spár čela mostu ev. č.3041-3 15=15,000 [B] 
podélné spáry u říms pro svodidla 65+40=105,000 [C] 
Celkem: A+B+C=131,000 [D]</t>
  </si>
  <si>
    <t>Položka zahrnuje veškerou manipulaci s vybouranou sutí a s vybouranými hmotami vč. uložení na skládku.</t>
  </si>
  <si>
    <t>12373</t>
  </si>
  <si>
    <t>ODKOP PRO SPOD STAVBU SILNIC A ŽELEZNIC TŘ. I</t>
  </si>
  <si>
    <t>Včetně odvozu na trvalou skládku</t>
  </si>
  <si>
    <t>v ploše sanací 
šířka na parapláni 2,0=2,000 [A] 
délka sanací 30% délky úseku oboustranně 425*2*0,30=255,000 [B] 
a*b*1,30=663,000 [C]  včetně přesahů a šikmých částí 
tloušťka sanací 0,50=0,500 [D] 
c*d=331,500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</si>
  <si>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likvidaci, vykazují se v položce č.0151**</t>
  </si>
  <si>
    <t>12573</t>
  </si>
  <si>
    <t>VYKOPÁVKY ZE ZEMNÍKŮ A SKLÁDEK TŘ. I</t>
  </si>
  <si>
    <t>zpětné natěžení ornice z reprofilace příkopů</t>
  </si>
  <si>
    <t>pro pol. 18220 209=209,000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</si>
  <si>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</si>
  <si>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zemina ze zemníku  pro pol. 173103, odvoz na stavbu</t>
  </si>
  <si>
    <t>12</t>
  </si>
  <si>
    <t>12924</t>
  </si>
  <si>
    <t>ČIŠTĚNÍ KRAJNIC OD NÁNOSU TL. DO 200MM</t>
  </si>
  <si>
    <t>seříznutí stávajících krajnic, tl.150 mm, na skládku</t>
  </si>
  <si>
    <t>dle situace a VPŘ 
vlevo 95,125+49,520+185,120=329,765 [A] 
vpravo 60,413+93,976+47,014+38,073=239,476 [B] 
Celkem: A+B=569,241 [C]</t>
  </si>
  <si>
    <t>Součástí položky je vodorovná a svislá doprava, přemístění, přeložení, manipulace s materiálem a uložení na skládku.  
Nezahrnuje poplatek za likvidaci, který se vykazuje v položce 0151** (s výjimkou malého množství  materiálu, kde je možné poplatek zahrnout do jednotkové ceny položky – tento fakt musí být uveden v doplňujícím textu k položce)</t>
  </si>
  <si>
    <t>13</t>
  </si>
  <si>
    <t>12930</t>
  </si>
  <si>
    <t>ČIŠTĚNÍ PŘÍKOPŮ OD NÁNOSU</t>
  </si>
  <si>
    <t>množství 0,3 m3/m, na mezideponii</t>
  </si>
  <si>
    <t>materiál z reprofilace pro zpětné ohumusování  
2089*0,10=208,900 [A]</t>
  </si>
  <si>
    <t>Součástí položky je vodorovná a svislá doprava, přemístění, přeložení, manipulace s materiálem a uložení na skládku.  
 Nezahrnuje poplatek za likvidaci, který se vykazuje v položce 0151** (s výjimkou malého množství  materiálu, kde je možné poplatek zahrnout do jednotkové ceny položky – tento fakt musí být uveden v doplňujícím textu k položce)</t>
  </si>
  <si>
    <t>14</t>
  </si>
  <si>
    <t>A</t>
  </si>
  <si>
    <t>množství 0,3 m3/m, nevyužitelný přebytek - odvoz na skládku</t>
  </si>
  <si>
    <t>dle situace 
celková délka 269+200+71+117+127=784,000 [A] 
výpočet přebytku při předpokladu 0,3 m3/bm a využití materiálu na zpětné ohumusování 
a*0,3-2089*0,10=26,300 [B]</t>
  </si>
  <si>
    <t>15</t>
  </si>
  <si>
    <t>13273</t>
  </si>
  <si>
    <t>HLOUBENÍ RÝH ŠÍŘ DO 2M PAŽ I NEPAŽ TŘ. I</t>
  </si>
  <si>
    <t>výkop pro římsy pro svodidla</t>
  </si>
  <si>
    <t>dle situace a VPŘ 
plocha řezu 2,7=2,700 [A] 
délka říms 65+40=105,000 [B] 
(a*b)*1,10=311,850 [C]  včetně krajních klínů a nájezdu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</si>
  <si>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likvidaci, vykazují se v  
položce č.0151**</t>
  </si>
  <si>
    <t>16</t>
  </si>
  <si>
    <t>17120</t>
  </si>
  <si>
    <t>ULOŽENÍ SYPANINY DO NÁSYPŮ A NA SKLÁDKY BEZ ZHUTNĚNÍ</t>
  </si>
  <si>
    <t>pol. 12930 209=209,000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</si>
  <si>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</si>
  <si>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</si>
  <si>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173103</t>
  </si>
  <si>
    <t>ZEMNÍ KRAJNICE A DOSYPÁVKY SE ZHUT DO 100% PS</t>
  </si>
  <si>
    <t>zásyp vhodnou nenamrzavou zeminou, se zhutněním min. 98% PS</t>
  </si>
  <si>
    <t>dle situace a VPŘ 
klín pod krajnici 0,7*0,15=0,105 [A] 
délky úseků 75+75+121+57+14+117+127=586,000 [B] 
a*b=61,530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</si>
  <si>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</si>
  <si>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</t>
  </si>
  <si>
    <t>18110</t>
  </si>
  <si>
    <t>ÚPRAVA PLÁNĚ SE ZHUTNĚNÍM V HORNINĚ TŘ. I</t>
  </si>
  <si>
    <t>dle situace a VPŘ 
v ploše lokálních sanací 
šířka na parapláni 2,0=2,000 [B] 
délka sanací 20% délky úseku oboustranně 425*2*0,20=170,000 [C] 
b*c*1,30=442,000 [D]  včetně přesahů a šikmých částí</t>
  </si>
  <si>
    <t>položka zahrnuje úpravu pláně včetně vyrovnání výškových rozdílů. Míru zhutnění určuje  
projekt.</t>
  </si>
  <si>
    <t>19</t>
  </si>
  <si>
    <t>18220</t>
  </si>
  <si>
    <t>ROZPROSTŘENÍ ORNICE VE SVAHU</t>
  </si>
  <si>
    <t>zpětné rozprostření ornice v prostorech dotčených stavbou  
využit materiál z reprofilace svahů a příkopů</t>
  </si>
  <si>
    <t>dle situace 
121,468+73,875+177,134+7,513+1,851+44,518+451,951+177,030+191,200+842,412=2 088,952 [A] 
a*0,100=208,895 [B]</t>
  </si>
  <si>
    <t>položka zahrnuje:  
nutné přemístění ornice z dočasných skládek vzdálených do 50m rozprostření ornice v předepsané tloušťce ve svahu přes 1:5</t>
  </si>
  <si>
    <t>Základy</t>
  </si>
  <si>
    <t>20</t>
  </si>
  <si>
    <t>21331</t>
  </si>
  <si>
    <t>DRENÁŽNÍ VRSTVY Z BETONU MEZEROVITÉHO (DRENÁŽNÍHO)</t>
  </si>
  <si>
    <t>drenáž za rubem říms pro svodidla</t>
  </si>
  <si>
    <t>dle VPŘ 
plocha v řezu 0,40*0,40-3,1415*0,15*0,15*0,25=0,142 [A] 
délka říms 65+40=105,000 [B] 
(a*b)*1,20=17,892 [C]  včetně odstupňování</t>
  </si>
  <si>
    <t>Položka zahrnuje:  
- dodávku předepsaného materiálu pro drenážní vrstvu, včetně mimostaveništní a vnitrostaveništní dopravy  
- provedení drenážní vrstvy předepsaných rozměrů a předepsaného tvaru</t>
  </si>
  <si>
    <t>21</t>
  </si>
  <si>
    <t>21361</t>
  </si>
  <si>
    <t>DRENÁŽNÍ VRSTVY Z GEOTEXTILIE</t>
  </si>
  <si>
    <t>separační geotextílie na pláni nebo parapláni, CBR &gt; 3kN, pevnost v tahu &gt; 5kN/m, průtažnost &gt; 10 %  
dle TP 97</t>
  </si>
  <si>
    <t>dle situace a VPŘ 
v ploše lokálních sanací 
šířka na parapláni 2,0=2,000 [B] 
délka sanací 30% délky úseku oboustranně 425*2*0,30=255,000 [C] 
b*c*1,30=663,000 [D]  včetně přesahů a šikmých částí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</si>
  <si>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</si>
  <si>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22</t>
  </si>
  <si>
    <t>21450</t>
  </si>
  <si>
    <t>SANAČNÍ VRSTVY Z KAMENIVA</t>
  </si>
  <si>
    <t>vrstvy pro sanaci AZ - směs ŠD 0-45 (60%) a Rmat (40%)</t>
  </si>
  <si>
    <t>v ploše lokálních sanací a rozšíření 
šířka na parapláni 2,0=2,000 [B] 
délka sanací 30% délky úseku oboustranně 425*2*0,30=255,000 [C] 
b*c*1,30=663,000 [D]  včetně přesahů a šikmých částí 
tloušťka sanací 0,50=0,500 [E] 
d*e=331,500 [F]</t>
  </si>
  <si>
    <t>položka zahrnuje dodávku předepsaného kameniva, mimostaveništní a vnitrostaveništní dopravu a jeho uložení  
není-li v zadávací dokumentaci uvedeno jinak, jedná se o nakupovaný materiál</t>
  </si>
  <si>
    <t>23</t>
  </si>
  <si>
    <t>21461</t>
  </si>
  <si>
    <t>SEPARAČNÍ GEOTEXTILIE</t>
  </si>
  <si>
    <t>ochrana izolace na rubu</t>
  </si>
  <si>
    <t>dle situace a VPŘ 
délka na řezu 1,80=1,800 [A] 
délka říms 65+40=105,000 [B] 
(a*b)*1,15=217,350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</si>
  <si>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</si>
  <si>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24</t>
  </si>
  <si>
    <t>227831</t>
  </si>
  <si>
    <t>MIKROPILOTY KOMPLET D DO 150MM NA POVRCHU</t>
  </si>
  <si>
    <t>MP TR 108x8, délka kořene min. 2,0m</t>
  </si>
  <si>
    <t>dle situace a VPŘ 
délka pilot v řezu 4,50+4,50=9,000 [A] 
délka říms 65+40=105,000 [B] 
(a*b)=945,000 [C]</t>
  </si>
  <si>
    <t>Položka mikropiloty obsahuje kompletní práce, které jsou nutné pro předepsanou funkci mikropilot, t.j. dodání trubek a inje ních hmot, osazení a zainjektování trubek, včetně pomocných konstrukcí (lešení, montážní plošiny a pod.). Neobsahuje vrty (uvedou se v položce 261 nebo 266).</t>
  </si>
  <si>
    <t>25</t>
  </si>
  <si>
    <t>26123</t>
  </si>
  <si>
    <t>VRTY PRO KOTVENÍ, INJEKTÁŽ A MIKROPILOTY NA POVRCHU TŘ. II D DO 150MM</t>
  </si>
  <si>
    <t>vrty pro MP - ve vrstvách hlín, jílů a štěrků - včetně případného hluchého vrtání</t>
  </si>
  <si>
    <t>dle situace a VPŘ 
délka vrtů v řezu 4,50+4,50=9,000 [A] 
délka říms 65+40=105,000 [B] 
(a*b)*0,70=661,500 [C]   předpoklad 70% délky vrtu v třídě II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</si>
  <si>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</si>
  <si>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</t>
  </si>
  <si>
    <t>26143</t>
  </si>
  <si>
    <t>VRTY PRO KOTVENÍ, INJEKTÁŽ A MIKROPILOTY NA POVRCHU TŘ. IV D DO 150MM</t>
  </si>
  <si>
    <t>vrty pro MP - v horninách třídy IV</t>
  </si>
  <si>
    <t>dle situace a VPŘ 
délka vrtů v řezu 4,50+4,50=9,000 [A] 
délka říms 65+40=105,000 [B] 
(a*b)*0,30=283,500 [C]   předpoklad 30% délky vrtu v třídě IV</t>
  </si>
  <si>
    <t>Svislé konstrukce</t>
  </si>
  <si>
    <t>27</t>
  </si>
  <si>
    <t>311325</t>
  </si>
  <si>
    <t>ZDI A STĚNY PODP A VOL ZE ŽELEZOBET DO C30/37</t>
  </si>
  <si>
    <t>podpůrné konstrukce pod římsy se svodidly</t>
  </si>
  <si>
    <t>dle situace a VPŘ 
plocha řezu 1,2=1,200 [A] 
délka říms 65+40=105,000 [B] 
a*b=126,000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</si>
  <si>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</si>
  <si>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28</t>
  </si>
  <si>
    <t>311365</t>
  </si>
  <si>
    <t>VÝZTUŽ ZDÍ A STĚN PODP A VOL Z OCELI 10505, B500B</t>
  </si>
  <si>
    <t>126*0,120=15,120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</si>
  <si>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</si>
  <si>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29</t>
  </si>
  <si>
    <t>317325</t>
  </si>
  <si>
    <t>ŘÍMSY ZE ŽELEZOBETONU DO C30/37</t>
  </si>
  <si>
    <t>dle situace a VPŘ 
plocha řezu 0,30=0,300 [A] 
délka říms 65+40=105,000 [B] 
a*b=31,500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</si>
  <si>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</si>
  <si>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30</t>
  </si>
  <si>
    <t>317365</t>
  </si>
  <si>
    <t>VÝZTUŽ ŘÍMS Z OCELI 10505, B500B</t>
  </si>
  <si>
    <t>31,5*0,180=5,670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</si>
  <si>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</si>
  <si>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</si>
  <si>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31</t>
  </si>
  <si>
    <t>451312</t>
  </si>
  <si>
    <t>PODKLADNÍ A VÝPLŇOVÉ VRSTVY Z PROSTÉHO BETONU C12/15</t>
  </si>
  <si>
    <t>podkladní beton pod zeď s římsou pro svodidla</t>
  </si>
  <si>
    <t>dle situace a VPŘ 
plocha řezu 1,6*0,15=0,240 [A] 
délka říms 65+40=105,000 [B] 
(a*b)*1,20=30,240 [C]  včetně vyrovnávek a stupňů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</si>
  <si>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</si>
  <si>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32</t>
  </si>
  <si>
    <t>451523</t>
  </si>
  <si>
    <t>VÝPLŇ VRSTVY Z KAMENIVA DRCENÉHO, INDEX ZHUTNĚNÍ ID DO 0,9</t>
  </si>
  <si>
    <t>zásyp za rubem římsy pro svodidla</t>
  </si>
  <si>
    <t>dle situace a VPŘ 
plocha řezu 0,9=0,900 [A] 
délka říms 65+40=105,000 [B] 
(a*b)*1,10=103,950 [C] včetně krajních klínů a nájezdu</t>
  </si>
  <si>
    <t>Komunikace</t>
  </si>
  <si>
    <t>33</t>
  </si>
  <si>
    <t>56330</t>
  </si>
  <si>
    <t>VOZOVKOVÉ VRSTVY ZE ŠTĚRKODRTI</t>
  </si>
  <si>
    <t>ochranná vrstva ŠDA 0-32</t>
  </si>
  <si>
    <t>dle situace a VPŘ  
v ploše nové konstrukce u mostu 3041-3  (90)*1,28=115,200 [A]  včetně rozšíření proti teoretické ploše krytu 
konstrantní tloušťka 300 mm a*0,30=34,560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</si>
  <si>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</si>
  <si>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34</t>
  </si>
  <si>
    <t>567504</t>
  </si>
  <si>
    <t>VRSTVY PRO OBNOVU A OPRAVY RECYK ZA STUDENA CEM A ASF EMULZÍ</t>
  </si>
  <si>
    <t>RS CA na místě v tl. 0,15 m   
Pro směsi stmelené cementem + asfaltovou emulzí / zpěněným asfaltem se dávkování asfaltové emulze / zpěněného asfaltu navrhuje v rozmezí 2,5% až 3,5% v množství zbytkového asfaltu a dávkování cementu 3,0% až 4,0% při splnění TP 208  UPŘESNĚNO DLE PRŮKAZNÍCH ZKOUŠEK ZE VZORKŮ ODEBRANÝCH NA STAVBĚ, VČ.ROZFRÉZOVÁNÍ, REPROFILACE, ZHUTNĚNÍ, PŘEDRCENÍ, PŘESUN HMOT A DOPLNĚNÍ  CHYBĚJÍCÍHO MATERIÁLU</t>
  </si>
  <si>
    <t>dle situace a VPŘ 
plocha recyklace 2350=2 350,000 [A] 
a*0,18=423,000 [B]   konstantní vrstva tl. 180 mm 
b*0,15=63,450 [C] rozšíření proti teoretické ploše krytu + vyrovnávky a refrofilace (10+5%) 
b+c=486,450 [D]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</si>
  <si>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</si>
  <si>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35</t>
  </si>
  <si>
    <t>56963</t>
  </si>
  <si>
    <t>ZPEVNĚNÍ KRAJNIC Z RECYKLOVANÉHO MATERIÁLU TL DO 150MM</t>
  </si>
  <si>
    <t>R-mat 40 RA 0/32  
v ceně zohlednit možnost využití původního materiálu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</si>
  <si>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</si>
  <si>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36</t>
  </si>
  <si>
    <t>572123</t>
  </si>
  <si>
    <t>INFILTRAČNÍ POSTŘIK Z EMULZE DO 1,0KG/M2</t>
  </si>
  <si>
    <t>PI-CP mod 1kg/m2 po vyštěpení</t>
  </si>
  <si>
    <t>pod ACL50 2444+ 
pod ACP 97,2=2 541,200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</si>
  <si>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</si>
  <si>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37</t>
  </si>
  <si>
    <t>572214</t>
  </si>
  <si>
    <t>SPOJOVACÍ POSTŘIK Z MODIFIK EMULZE DO 0,5KG/M2</t>
  </si>
  <si>
    <t>PS-CP 0,5 kg/m2 po vyštěpení</t>
  </si>
  <si>
    <t>pod ACO 2440+ 
pod ACL60 93,6=2 533,600 [A]</t>
  </si>
  <si>
    <t>38</t>
  </si>
  <si>
    <t>574A33</t>
  </si>
  <si>
    <t>ASFALTOVÝ BETON PRO OBRUSNÉ VRSTVY ACO 11 TL. 40MM</t>
  </si>
  <si>
    <t>obrus  ACO 11  50/70</t>
  </si>
  <si>
    <t>dle situace a VPŘ 
v ploše komunikace B  2350=2 350,000 [A] 
v ploše nové konstrukce u mostu 3041-3  (90)=90,000 [C]   
Celkem: A+C=2 440,000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</si>
  <si>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</si>
  <si>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39</t>
  </si>
  <si>
    <t>574C46</t>
  </si>
  <si>
    <t>ASFALTOVÝ BETON PRO LOŽNÍ VRSTVY ACL 16+, 16S TL. 50MM</t>
  </si>
  <si>
    <t>ACL 16 +  50/70</t>
  </si>
  <si>
    <t>dle situace a VPŘ 
v ploše komunikace B  2350*1,04=2 444,000 [A] včetně rozšíření proti teoretické ploše krytu</t>
  </si>
  <si>
    <t>40</t>
  </si>
  <si>
    <t>574D56</t>
  </si>
  <si>
    <t>ASFALTOVÝ BETON PRO LOŽNÍ VRSTVY MODIFIK ACL 16+, 16S TL. 60MM</t>
  </si>
  <si>
    <t>ložní vrstva ACL 16 + PMB</t>
  </si>
  <si>
    <t>dle situace a VPŘ 
v ploše nové konstrukce u mostu 3041-3  (90)*1,04=93,600 [A]  včetně rozšíření proti teoretické ploše krytu 
konstantní tloušťka 50mm a*0,05=4,680 [B]</t>
  </si>
  <si>
    <t>41</t>
  </si>
  <si>
    <t>574E06</t>
  </si>
  <si>
    <t>ASFALTOVÝ BETON PRO PODKLADNÍ VRSTVY ACP 16+, 16S</t>
  </si>
  <si>
    <t>podkladní vrstva ACP 16+  50/70</t>
  </si>
  <si>
    <t>dle situace a VPŘ 
v ploše nové konstrukce u mostu 3041-3  (90)*1,08=97,200 [A]  včetně rozšíření proti teoretické ploše krytu 
konstantní tloušťka 50mm a*0,05=4,860 [B]</t>
  </si>
  <si>
    <t>42</t>
  </si>
  <si>
    <t>58222</t>
  </si>
  <si>
    <t>DLÁŽDĚNÉ KRYTY Z DROBNÝCH KOSTEK DO LOŽE Z MC</t>
  </si>
  <si>
    <t>přechodové  rampy u říms - kostky malé 100x100 do betonu a vyspárované MC</t>
  </si>
  <si>
    <t>dle situace 
1*1,50=1,500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</si>
  <si>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</si>
  <si>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</si>
  <si>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43</t>
  </si>
  <si>
    <t>78383</t>
  </si>
  <si>
    <t>NÁTĚRY BETON KONSTR TYP S4 (OS-C)</t>
  </si>
  <si>
    <t>nátěr odrazné části římsy</t>
  </si>
  <si>
    <t>dle situace a VPŘ 
délka na řezu 0,150+0,150=0,300 [A] 
délka říms 65+40=105,000 [B] 
(a*b)*1,15=36,225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</si>
  <si>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</si>
  <si>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</si>
  <si>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44</t>
  </si>
  <si>
    <t>87433</t>
  </si>
  <si>
    <t>POTRUBÍ Z TRUB PLASTOVÝCH ODPADNÍCH DN DO 150MM</t>
  </si>
  <si>
    <t>plná část potrubí za ruby zdí  k napojení do vpustí nebo vyśtění</t>
  </si>
  <si>
    <t>4*5=20,000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</si>
  <si>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</si>
  <si>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45</t>
  </si>
  <si>
    <t>875332</t>
  </si>
  <si>
    <t>POTRUBÍ DREN Z TRUB PLAST DN DO 150MM DĚROVANÝCH</t>
  </si>
  <si>
    <t>drenážní potrubí za rubem</t>
  </si>
  <si>
    <t>dle VPŘ 
na délku říms 65+40=105,000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</si>
  <si>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</si>
  <si>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46</t>
  </si>
  <si>
    <t>9113B1</t>
  </si>
  <si>
    <t>SVODIDLO OCEL SILNIČ JEDNOSTR, ÚROVEŇ ZADRŽ H1 -DODÁVKA A MONTÁŽ</t>
  </si>
  <si>
    <t>dle situace  
u římsy km 1,125-1,190  81-65-2=14,000 [A] 
u římsy km 1,310-1,350 a mostu ev.č. 3041-3 včetně atypického ukončení 8+8=16,000 [B] 
Celkem: A+B=30,000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</si>
  <si>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</si>
  <si>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47</t>
  </si>
  <si>
    <t>9117C1</t>
  </si>
  <si>
    <t>SVOD OCEL ZÁBRADEL ÚROVEŇ ZADRŽ H2 - DODÁVKA A MONTÁŽ</t>
  </si>
  <si>
    <t>zábradelní svodidlo s vodorovnou výplní</t>
  </si>
  <si>
    <t>dle situace a VPŘ 
na římsy zdí  
km 1,125-1,190 65+2+ 
km 1,310-1,350  40+2 
=109,000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</si>
  <si>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</si>
  <si>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48</t>
  </si>
  <si>
    <t>917224</t>
  </si>
  <si>
    <t>SILNIČNÍ A CHODNÍKOVÉ OBRUBY Z BETONOVÝCH OBRUBNÍKŮ ŠÍŘ 150MM</t>
  </si>
  <si>
    <t>betonové silniční obruby do betonového lože s boční opěrou - standardní</t>
  </si>
  <si>
    <t>dle situace 
náběhy a přechody u říms (2+1)*(3+2+2)=21,000 [A]</t>
  </si>
  <si>
    <t>Položka zahrnuje:  
dodání a pokládku betonových obrubníků o rozměrech předepsaných zadávací dokumentací betonové lože i boční betonovou opěrku.</t>
  </si>
  <si>
    <t>49</t>
  </si>
  <si>
    <t>betonové silniční obruby do betonového lože s boční opěrou - nájezdové a přechodové</t>
  </si>
  <si>
    <t>dle situace 
9,5+6,5=16,000 [A]  včetně rezervy na zajištění u sjezdů 
2*2=4,000 [B] 
a+b=20,000 [C]</t>
  </si>
  <si>
    <t>50</t>
  </si>
  <si>
    <t>919112</t>
  </si>
  <si>
    <t>ŘEZÁNÍ ASFALTOVÉHO KRYTU VOZOVEK TL DO 100MM</t>
  </si>
  <si>
    <t>řezaní krytu v místě napojení stavby</t>
  </si>
  <si>
    <t>dle situace 
začátek a konec úseku 5,50+5,50=11,000 [A]</t>
  </si>
  <si>
    <t>položka zahrnuje řezání vozovkové vrstvy v předepsané tloušťce, včetně spotřeby vody</t>
  </si>
  <si>
    <t>51</t>
  </si>
  <si>
    <t>931324</t>
  </si>
  <si>
    <t>TĚSNĚNÍ DILATAČ SPAR ASF ZÁLIVKOU MODIFIK PRŮŘ DO 400MM2</t>
  </si>
  <si>
    <t>zálivka spar ve vozovce a zálivka spar na mostech a detailech      
zálivka za horka dle ČSN 14188 - typ N2</t>
  </si>
  <si>
    <t>položka zahrnuje dodávku a osazení předepsaného materiálu, očištění ploch spáry před úpravou, očištění okolí spáry po úpravě  
nezahrnuje těsnící profil</t>
  </si>
  <si>
    <t>52</t>
  </si>
  <si>
    <t>935212</t>
  </si>
  <si>
    <t>PŘÍKOPOVÉ ŽLABY Z BETON TVÁRNIC ŠÍŘ DO 600MM DO BETONU TL 100MM</t>
  </si>
  <si>
    <t>úprava napojení na stávající stavy 10=10,000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</si>
  <si>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</si>
  <si>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53</t>
  </si>
  <si>
    <t>93639</t>
  </si>
  <si>
    <t>ZAÚSTĚNÍ SKLUZŮ (VČET DLAŽBY Z LOM KAMENE)</t>
  </si>
  <si>
    <t>dlážděné odvodňovací skluzy u říms - plocha do 5m2 - opevnění kamenem tl. 200mm do beton lože min. 150mm</t>
  </si>
  <si>
    <t>dle situace 
4=4,000 [A]</t>
  </si>
  <si>
    <t>Položka zahrnuje veškerý materiál, výrobky a polotovary, včetně mimostaveništní a  
vnitrostaveništní dopravy (rovněž přesuny), včetně naložení a složení,případně s uložením.</t>
  </si>
  <si>
    <t>54</t>
  </si>
  <si>
    <t>965821</t>
  </si>
  <si>
    <t>DEMONTÁŽ KILOMETROVNÍKU, HEKTOMETROVNÍKU, MEZNÍKU</t>
  </si>
  <si>
    <t>Odranění stávajících mezníků  
včetně odvozu a uložení na skládku a poplatku za skládku</t>
  </si>
  <si>
    <t>dle situace 
3=3,000 [A]</t>
  </si>
  <si>
    <t>1. Položka obsahuje:  
– zahrnuje veškeré činnosti, zařízení a materiál nutných k odstranění konstrukce  
– naložení vybouraného materiálu na dopravní prostředek  
– příplatky za ztížené podmínky při práci v kolejišti, např. za překážky na straně koleje apod.  
2. Položka neobsahuje:  
– odvoz vybouraného materiálu do skladu nebo na likvidaci  
– poplatky za likvidaci odpadů, nacení se položkami ze ssd 0  
3. Způsob měření:  
Udává se počet kusů kompletní konstrukce nebo práce.</t>
  </si>
  <si>
    <t>SO 103</t>
  </si>
  <si>
    <t>Silnice III/3041 km 1,505 - 3,430 (Královéhradecký kraj)</t>
  </si>
  <si>
    <t>280,7=280,700 [A]</t>
  </si>
  <si>
    <t>pol. 12373 5681,966*1,9+ 
pol. 12673 1116,5*1,9+ 
pol. 12970 4*0,1*1,9+ 
pol. 12924 1486*0,15*1,9+ 
pol. 12930A 184,4*1,9+ 
pol. 129945: 3,1416*0,3*0,3/4/4*100,6*1,9+ 
pol. 13273 235*1,9 
=14 141,593 [A]</t>
  </si>
  <si>
    <t>pol. 11333 481,4*2,2=1 059,080 [A]</t>
  </si>
  <si>
    <t>015140</t>
  </si>
  <si>
    <t>POPLATKY ZA LIKVIDACI ODPADŮ NEKONTAMINOVANÝCH - 17 01 01  BETON Z DEMOLIC OBJEKTŮ, ZÁKLADŮ TV</t>
  </si>
  <si>
    <t>beton</t>
  </si>
  <si>
    <t>pol. 11334 20*2,2+ 
pol. 11352 66*0,2*0,5+ 
pol. 965821 16*0,3*0,3*0,8*2,2+ 
pol. 96615: 10*2,5+ 
pol. 96687 8*0,5*0,5*1,3*2,0+ 
pol. 969245: 0,288*13,22=87,142 [A]</t>
  </si>
  <si>
    <t>pol. 11332  2118*1,9=4 024,200 [A]</t>
  </si>
  <si>
    <t>stávající podkladní vrstvy ze ŠD a ŠP včetně výpňového materiálu (dlažba, kámen, štět) - na trvalou skládku</t>
  </si>
  <si>
    <t>dle situace a průzkůmů 
odečteno z Autocadu 9628=9 628,000 [A] 
tloušťka ŠD 0,20=0,200 [B] 
(a*b)*1,10=2 118,160 [C]  včetně rozšíření proti teoretické ploše krytu</t>
  </si>
  <si>
    <t>dle situace a průzkůmů 
odečteno z Autocadu 9628=9 628,000 [A] 
tloušťka frézování EKZ+PM 0,05=0,050 [B] 
a*b=481,400 [C]</t>
  </si>
  <si>
    <t>11334</t>
  </si>
  <si>
    <t>ODSTRANĚNÍ PODKLADU ZPEVNĚNÝCH PLOCH S CEMENT POJIVEM</t>
  </si>
  <si>
    <t>vrstvy stávajícího KSC - na trvalou skládku</t>
  </si>
  <si>
    <t>v ploše lokálních vysprávek a historických oprav IS 
100*0,20=20,000 [A]</t>
  </si>
  <si>
    <t>11352</t>
  </si>
  <si>
    <t>ODSTRANĚNÍ CHODNÍKOVÝCH A SILNIČNÍCH OBRUBNÍKŮ BETONOVÝCH</t>
  </si>
  <si>
    <t>dle situace 
6+6+12+4+10+8+11+4+5=66,000 [A]</t>
  </si>
  <si>
    <t>dle situace a průzkůmů 
odečteno z Autocadu 9628=9 628,000 [A] 
tloušťka frézování EKZ+PM 0,07=0,070 [B] 
a*b=673,960 [C]</t>
  </si>
  <si>
    <t>dle situace 
příčné spáry napojení 5,5+5,5=11,000 [A] 
podélné spáry u rigolů 
rigoly 0,75m 23+16+29+17+77+19 
rigoly 0,50m 28+22+83+60+34+17+11+17+41+36+69+31+10+8+20+17+ 
rigoly 1,0m 18+68+40+81+62+33+20+8+32+56+50+27+9+49=3 119,000 [B] 
Celkem: A+B=3 130,000 [C]</t>
  </si>
  <si>
    <t>dle situace a VPŘ 
v ploše odstranění konstrukce pro skladbu A 
odečteno z Autocadu 9628=9 628,000 [A] 
včetně rozšíření proti teoretické ploše krytu a*1,15=11 072,200 [B] 
průměrná tloušťka odkopu 0,08=0,080 [C] 
b*c=885,776 [D] 
v ploše celoplošných sanaci 9930*1,28*0,35=4 448,640 [E] 
v ploše lokálních sanací 9930*0,1*0,35=347,550 [F] 
d+e+f=5 681,966 [G]</t>
  </si>
  <si>
    <t>pro pol. 18220 285=285,000 [A]</t>
  </si>
  <si>
    <t>12673</t>
  </si>
  <si>
    <t>ZŘÍZENÍ STUPŇŮ V PODLOŽÍ NÁSYPŮ TŘ. I</t>
  </si>
  <si>
    <t>plocha řezu úpravy 2,9=2,900 [A] 
délka úpravy délky úseků úseků76+144*0,5+110+44+96*0,5=350,000 [B] 
(a*b)*1,10=1 116,500 [C]  včetně krajních klínů a nájezdu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</si>
  <si>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likvidaci, vykazují se v  
položce č.0151**</t>
  </si>
  <si>
    <t>dle situace a VPŘ 
vlevo 12,750+3,375+17,305+14,426+1,425+29,524+13,577+3,720+45,776+13,182+11,143+31,142+69,719+22,122+64,596+39,831+9,086+27,918+0,000+16,720+45,224+14,810+76,908+64,762+253,182+113,230+47,519+6,550+58,877=1 128,399 [A] 
vpravo 36,228+11,913+5,072+0,664+10,122+33,391+18,518+46,074+5,163+3,369+22,498+4,901+5,568+58,837+13,768+29,999+7,592+9,747+18,709+14,426+1,161=357,720 [B] 
Celkem: A+B=1 486,119 [C]</t>
  </si>
  <si>
    <t>materiál z reprofilace pro zpětné ohumusování  
2845*0,10=284,500 [A]</t>
  </si>
  <si>
    <t>Součástí položky je vodorovná a svislá doprava, přemístění, přeložení, manipulace s materiálem a uložení na skládku.  
 Nezahrnuje poplatek za likvdaci, který se vykazuje v položce 0151** (s výjimkou malého množství  materiálu, kde je možné poplatek zahrnout do jednotkové ceny položky – tento fakt musí být uveden v doplňujícím textu k položce)</t>
  </si>
  <si>
    <t>dle situace 
celková délka reprofilace 50+44+27+22+32+13+30+23+13+109+32+37+49+9+26+23+15+108+110+11+17+60+390+313=1 563,000 [A] 
výpočet přebytku při předpokladu 0,3 m3/bm a využití materiálu na zpětné ohumusování 
a*0,3-2845*0,10=184,400 [B]</t>
  </si>
  <si>
    <t>12970</t>
  </si>
  <si>
    <t>ČIŠTĚNÍ KANALIZAČNÍCH ŠACHET</t>
  </si>
  <si>
    <t>vyčištění stávajících šachet</t>
  </si>
  <si>
    <t>ponechávané šachty 3=3,000 [A] 
odvodnění v km 3,388 1=1,000 [B] 
Celkem: A+B=4,000 [C]</t>
  </si>
  <si>
    <t>129945</t>
  </si>
  <si>
    <t>ČIŠTĚNÍ POTRUBÍ DN DO 300MM</t>
  </si>
  <si>
    <t>množství nánosů odhadnuto 1/4 profilu</t>
  </si>
  <si>
    <t>odhad st.kanalizace pro napojení "UV-8" a "UV-9", odečteno ze situace: 
100,6=100,600 [A]</t>
  </si>
  <si>
    <t>výkopy rýh pro kanalizaci, vše se odveze na trvalou skládku, vč. rozšíření a prohl. pro vpusti</t>
  </si>
  <si>
    <t>dle výkazu výkopu rýh (pouze přípojky) - viz. příloha TZ SO301 (z listů 4-7): 
32,862+63,355+38,909+14,044=149,170 [A] 
rozšíření pro vpusti: 
1,8*0,65*35,59=41,640 [B] 
prohloubení pro vpusti: 
1,8*1,8*0,57*24=44,323 [C] 
Celkem: A+B+C=235,133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</si>
  <si>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likvidaci, vykazují se v položce č.0151**</t>
  </si>
  <si>
    <t>uložení materiálu z reprofilace příkopů pro využití na ohumusování</t>
  </si>
  <si>
    <t>pol. 12930 284,50=284,500 [A]</t>
  </si>
  <si>
    <t>dle situace a VPŘ 
klín pod krajnici 0,7*0,25=0,175 [A] 
délky úseků 44+7+25+19+76+14+121+44+89+110+6+5+31+89+97+6+17+30+7+34+38+53+3+44+30+78+96+17+40+142+19+108+65=1 604,000 [B] 
a*b=280,700 [C]</t>
  </si>
  <si>
    <t>17481</t>
  </si>
  <si>
    <t>ZÁSYP JAM A RÝH Z NAKUPOVANÝCH MATERIÁLŮ</t>
  </si>
  <si>
    <t>zásyp výkopů pro kanalizaci pod úrovní parapláně, hlinito písčitá zemina se zhutněním - vč. dovozu ze zdroje dle zhotovitele a poplatku za nakoupení</t>
  </si>
  <si>
    <t>Výkop rýh celkem: 235,133=235,133 [A] 
Odpočet: 
podsypy potrubí: -6,956=-6,956 [B] 
obsypy vč.trub: -34,782=-34,782 [C] 
desky: -7,776=-7,776 [D] 
vpusti: -3,1416*0,55*0,55/4*(35,59+0,47*24)=-11,136 [E] 
Celkem: A+B+C+D+E=174,483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</si>
  <si>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</si>
  <si>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</si>
  <si>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</si>
  <si>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frakce 0-8 mm, vč. ztratného a zhutnění</t>
  </si>
  <si>
    <t>dn 200: 60,49*1,15*0,5=34,782 [A] 
Odpočet trub: 
-3,1416*0,2*0,2/4*60,49=-1,900 [B] 
Celkem: A+B=32,882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</si>
  <si>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</si>
  <si>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17980</t>
  </si>
  <si>
    <t>NÁSYPY Z ARMOVANÝCH ZEMIN Z NAKUPOVANÝCH MATERÁLŮ</t>
  </si>
  <si>
    <t>dle situace a VPŘ 
plocha řezu úpravy 2,9=2,900 [A] 
délka úpravy délky úseků úseků76+144*0,5+110+44+96*0,5=350,000 [B] 
(a*b)*1,10=1 116,500 [C]  včetně krajních klínů a nájezdu</t>
  </si>
  <si>
    <t>Položka zahrnuje:  
- kompletní provedení zemní konstrukce vč.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nezahrnuje armovací sítě  
- odvedení nebo obvedení vody v okolí úložiště a v úložišti  
- veškeré  pomocné konstrukce umožňující provedení  zemní konstrukce  (příjezdy,  sjezdy, nájezdy, lešení, podpěrné konstrukce, přemostění, zpevněné plochy, zakrytí a pod.)  
- nezahrnuje armovací sítě</t>
  </si>
  <si>
    <t>dle situace a VPŘ 
v ploše pláně konstrukce A v ploše skladby A  (9930)*1,35=13 405,500 [A]  včetně rozšíření proti teoretické ploše krytu 
v ploše lokálních sanací 
šířka na parapláni 2,0=2,000 [B] 
délka sanací 20% délky úseku oboustranně 1925*2*0,20=770,000 [C] 
b*c*1,30=2 002,000 [D]  včetně přesahů a šikmých částí 
a+d=15 407,500 [E]</t>
  </si>
  <si>
    <t>dle situace 
a*0,10</t>
  </si>
  <si>
    <t>dle situace a VPŘ 
v ploše skladby A  (9930)*1,28=12 710,400 [A]  včetně rozšíření proti teoretické ploše krytu</t>
  </si>
  <si>
    <t>21451</t>
  </si>
  <si>
    <t>SANAČNÍ VRSTVY Z LOMOVÉHO KAMENE</t>
  </si>
  <si>
    <t>lokální sanace</t>
  </si>
  <si>
    <t>lokální sanace  pod úrovní celoplošné sanace 
10% plochy celoplošné sanace 9930*0,10=993,000 [A] 
průměrná tloušťka 350 mm 
objem sanací a*0,35=347,550 [B]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</si>
  <si>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</si>
  <si>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289972</t>
  </si>
  <si>
    <t>OPLÁŠTĚNÍ (ZPEVNĚNÍ) Z GEOMŘÍŽOVIN</t>
  </si>
  <si>
    <t>stabilizace rozšiřovaných svahů pro krajnice - svahové stupně vyztuženou zeminou  
vyztužení z dvojosé geomříže z PP, velikost oka 40x40, pevnost v tahu min. 20 kN/m  
pro svahy 1:1 - 1:1,5</t>
  </si>
  <si>
    <t>dle situace a VPŘ 
rozvinutá délka na řezu (5,0+3,50)=8,500 [A] 
délky úseků76+144*0,5+110+44+96*0,5=350,000 [B] 
(a*b)*1,20=3 570,000 [C] včetně přesahů a zakotvení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</si>
  <si>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</si>
  <si>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289973</t>
  </si>
  <si>
    <t>OPLÁŠTĚNÍ (ZPEVNĚNÍ) Z GEOSÍTÍ A GEOROHOŽÍ</t>
  </si>
  <si>
    <t>zpevnění plochy po reprofilaci - kotvená protierozní jutová geotextilie 500 g/m2</t>
  </si>
  <si>
    <t>dle situace a VPŘ 
rozvinutá délka na řezu průměrně 3,5=3,500 [A] 
délky úseků 44+78+40+142=304,000 [B] 
(a*b)*1,20=1 276,800 [C] včetně přesahů a zakotvení</t>
  </si>
  <si>
    <t>Položka zahrnuje:  
- dodávku předepsané geosítě nebi georohože  
- úpravu, očištění a ochranu podkladu  
- přichycení k podkladu, případně zatížení  
- úpravy spojů a zajištění okrajů  
- úpravy pro odvodnění  
- nutné přesahy  
- mimostaveništní a vnitrostaveništní dopravu</t>
  </si>
  <si>
    <t>327212</t>
  </si>
  <si>
    <t>ZDI OPĚRNÉ, ZÁRUBNÍ, NÁBŘEŽNÍ Z LOMOVÉHO KAMENE NA MC</t>
  </si>
  <si>
    <t>lokální opravy stávajících zdí a podezdívek - nový materiál</t>
  </si>
  <si>
    <t>5=5,000 [A]</t>
  </si>
  <si>
    <t>položka zahrnuje dodávku a osazení lomového kamene, jeho výběr a případnou úpravu, dodávku předepsané malty, spárování.</t>
  </si>
  <si>
    <t>333215</t>
  </si>
  <si>
    <t>PŘEZDĚNÍ OPĚR A KŘÍDEL Z KAMENNÉHO ZDIVA</t>
  </si>
  <si>
    <t>lokální přezdění kamenného zdiva - využití stávajícího materiálu</t>
  </si>
  <si>
    <t>10=10,000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</si>
  <si>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</si>
  <si>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podkladní desky pod uliční vpusti</t>
  </si>
  <si>
    <t>dle dokumentace: 
1,8*1,8*0,1*24=7,776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</si>
  <si>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</si>
  <si>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45157</t>
  </si>
  <si>
    <t>PODKLADNÍ A VÝPLŇOVÉ VRSTVY Z KAMENIVA TĚŽENÉHO</t>
  </si>
  <si>
    <t>štěrkopískový podsyp frakce 0-8 mm pod trouby</t>
  </si>
  <si>
    <t>dn 200: 60,49*1,15*0,1=6,956 [A]</t>
  </si>
  <si>
    <t>dle situace a VPŘ  
v ploše skladby A  (9930)*1,28=12 710,400 [A]  včetně rozšíření proti teoretické ploše krytu 
konstantní tloušťka 250 mm a*0,250=3 177,600 [B] 
na vyrovnávky a lokální úpravy 10% b*0,10=317,760 [C] 
b+c=3 495,360 [D]</t>
  </si>
  <si>
    <t>56430</t>
  </si>
  <si>
    <t>VOZOVKOVÉ VRSTVY ZE ŠTĚRKU VYPLŇ CEM MALTOU</t>
  </si>
  <si>
    <t>prolévaná vrstva celoplošné sanace - HDK 63-125 prolévané cementovou maltou 200 kg/m2</t>
  </si>
  <si>
    <t>celoplošné sanace   
v ploše skladby A  (9930)*1,28=12 710,400 [A]  včetně rozšíření proti teoretické ploše krytu 
konstantní tloušťka 350 mm a*0,350=4 448,640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</si>
  <si>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</si>
  <si>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dle situace a VPŘ 
vlevo 12,750+3,375+17,305+14,426+1,425+29,524+13,577+3,720+45,776+13,182+11,143+31,142+69,719+22,122+64,596+39,831+9,086+27,918+0,000+16,720+45,224+14,810+76,908+64,762+253,182+113,230+47,519+6,550+58,877=1 128,399 [A] 
vpravo 36,228+11,913+5,072+0,664+10,122+33,391+18,518+46,074+5,163+3,369+22,498+4,901+5,568+58,837+13,768+29,999+7,592+9,747+18,709+14,426+1,161=357,720 [B] 
Celkem: A+B=1 486,119 [C]</t>
  </si>
  <si>
    <t>PI-C 1kg/m2 po vyštěpení</t>
  </si>
  <si>
    <t>pod ACP 10724=10 724,000 [A]</t>
  </si>
  <si>
    <t>pod ACO 9930+ 
pod ACL 10327=20 257,000 [A]</t>
  </si>
  <si>
    <t>dle situace a VPŘ 
v ploše komunikace A  9930=9 930,000 [A]</t>
  </si>
  <si>
    <t>dle situace a VPŘ 
v ploše komunikace A  (9930)*1,04=10 327,200 [A]  včetně rozšíření proti teoretické ploše krytu</t>
  </si>
  <si>
    <t>dle situace a VPŘ 
v ploše komunikace A  (9930)*1,08=10 724,400 [A]  včetně rozšíření proti teoretické ploše krytu 
konstantní tloušťka 50mm a*0,05=536,220 [B]</t>
  </si>
  <si>
    <t>87434A</t>
  </si>
  <si>
    <t>POTRUBÍ Z TRUB PLASTOVÝCH ODPADNÍCH DN DO 200MM</t>
  </si>
  <si>
    <t>trouby PVC dn 200, SN 16 - vč.tvarovek, šachtových vložek, montáže</t>
  </si>
  <si>
    <t>dle dokumentace: 
60,49=60,490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</si>
  <si>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</si>
  <si>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89712</t>
  </si>
  <si>
    <t>VPUSŤ KANALIZAČNÍ ULIČNÍ KOMPLETNÍ Z BETONOVÝCH DÍLCŮ</t>
  </si>
  <si>
    <t>dle PD: 
24=24,000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</si>
  <si>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</si>
  <si>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899642</t>
  </si>
  <si>
    <t>ZKOUŠKA VODOTĚSNOSTI POTRUBÍ DN DO 200MM</t>
  </si>
  <si>
    <t>dle PD: 
60,49=60,490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</si>
  <si>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</si>
  <si>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</si>
  <si>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</si>
  <si>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2*60,49=120,980 [A]</t>
  </si>
  <si>
    <t>položka zahrnuje prohlídku potrubí televizní kamerou, záznam prohlídky na nosičích DVD a vyhotovení závěrečného písemného protokolu</t>
  </si>
  <si>
    <t>dle situace 
- km 1,710 - 1,783 vlevo 73+  
- km 1,932 - 2,010 vlevo 78+ 
- km 2,818 - 2,860 vlevo 42 =193,000 [A]</t>
  </si>
  <si>
    <t>dle situace 
silniční obruby 
3,026+1,665+0,001+9,561+0,919+21,836+0,068+35,782+0,866+3,699+20,463+0,491+0,558+0,122+1,999+0,007+14,851+2,883+1,696+8,158+3,723+0,000+1,519+0,000+0,000+0,211+0,147+20,213+3,799+0,000+2,240+0,008+0,374+0,996+0,260+2,271+2,146+20,201+1,249+0,697+0,375+0,046+2,051+9,602+211,561+11,228+15,629+0,000+11,626+4,151+19,481+5,443+4,533+7,894+0,000+0,050+0,694+0,294+61,754+49,174+0,993=605,284 [A]</t>
  </si>
  <si>
    <t>dle situace 
3,864+485,881+8,656+3,985+3,114+5,506+29,319+7,315+19,737+29,228+25,233+32,487+5,791+3,160+6,052+3,000+3,000+8,467+6,148+3,962+3,216+3,910+20,0=721,031 [A]  včetně rezervy na zajištění u sjezdů 
20*2=40,000 [B] 
a+b=761,031 [C]</t>
  </si>
  <si>
    <t>c</t>
  </si>
  <si>
    <t>betonové silniční obruby výšky 300 mm do betonového lože s boční opěrou - pro nástupiště</t>
  </si>
  <si>
    <t>dle situace a VPŘ 
13+15+15+15=58,000 [A]</t>
  </si>
  <si>
    <t>dle situace 
příčné spáry napojení 5,5+5,5=11,000 [A]</t>
  </si>
  <si>
    <t>91931</t>
  </si>
  <si>
    <t>ZPĚTNÁ MONTÁŽ ZÁBRADLÍ</t>
  </si>
  <si>
    <t>demontáž a zpětná montáž dřevěného zábradlí u hřiště</t>
  </si>
  <si>
    <t>dle situace  
21=21,000 [A]</t>
  </si>
  <si>
    <t>položka zahrnuje:  
- osazení demontovaného zařízení a veškeré nutné práce s tím spojené  
- event. Nutnou opravu poškozených dílů  
- předepsanou povrchovou úpravu  
- nezahrnuje demontáž zařízení (vykáže se vpoložce č.9668**)  
- nezahrnuje dodávku a montáž nových dílů (vykáže se v položce č.911***)</t>
  </si>
  <si>
    <t>55</t>
  </si>
  <si>
    <t>56</t>
  </si>
  <si>
    <t>km 1,500-1,542 42+ 
km 1,933-1,963 30+ 
km 1,978-1,984 6+ 
km 3,056-3,096 40+ 
úprava napojení na stávající stavy 35=153,000 [A]</t>
  </si>
  <si>
    <t>57</t>
  </si>
  <si>
    <t>935812</t>
  </si>
  <si>
    <t>ŽLABY A RIGOLY DLÁŽDĚNÉ Z KOSTEK DROBNÝCH DO BETONU TL 100MM</t>
  </si>
  <si>
    <t>rigol z žulových kostek 100x100 vyspárovaných MC25-XF4</t>
  </si>
  <si>
    <t>dle situace a VPŘ 
rigoly 0,75m 23+16+29+17+77+19=181,000 [A] 
rigoly 0,50m 28+22+83+60+34+17+11+17+41+36+69+31+10+8+20+17=504,000 [B] 
rigoly 1,0m 18+68+40+81+62+33+20+8+32+56+50+27+9+49=553,000 [C] 
(a*0,75+b*0,50+c*1,10)*1,05 včetně rezervy na dodláždění v místech napojení vpustí apod. 
=1 045,853 [D]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</si>
  <si>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</si>
  <si>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58</t>
  </si>
  <si>
    <t>dlážděné odvodňovací skluzy u říms a vyústění dešťové kanalizace - plocha do 5m2 - opevnění kamenem tl. 200mm do beton lože min. 150mm</t>
  </si>
  <si>
    <t>59</t>
  </si>
  <si>
    <t>dle situace 
26+22=48,000 [A]</t>
  </si>
  <si>
    <t>60</t>
  </si>
  <si>
    <t>96615</t>
  </si>
  <si>
    <t>BOURÁNÍ KONSTRUKCÍ Z PROSTÉHO BETONU</t>
  </si>
  <si>
    <t>bourání ve výkopech pro kanalizaci: 
10=10,000 [A]</t>
  </si>
  <si>
    <t>položka zahrnuje:  
- rozbourání konstrukce bez ohledu na použitou technologii  
- veškeré pomocné konstrukce (lešení a pod.)  
- veškerou manipulaci s vybouranou sutí a hmotami včetně uložení na skládku. Nezahrnuje poplatek za likvidaci, který se vykazuje v položce 0151**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</si>
  <si>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61</t>
  </si>
  <si>
    <t>96687</t>
  </si>
  <si>
    <t>VYBOURÁNÍ ULIČNÍCH VPUSTÍ KOMPLETNÍCH</t>
  </si>
  <si>
    <t>8=8,000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</si>
  <si>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likvidaci, který se vykazuje v položce 0151** (s výjimkou malého množství bouraného materiálu, kde je možné poplatek zahrnout do jednotkové ceny bourání – tento fakt musí být uveden v doplňujícím textu k položce)</t>
  </si>
  <si>
    <t>62</t>
  </si>
  <si>
    <t>969245</t>
  </si>
  <si>
    <t>VYBOURÁNÍ POTRUBÍ DN DO 300MM KANALIZAČ</t>
  </si>
  <si>
    <t>stávající trouby - beton 300</t>
  </si>
  <si>
    <t>Bourání st.trub v rozsahu výkopů, odměřeno ze situace: 
2,42+6*1,8=13,220 [A]</t>
  </si>
  <si>
    <t>- položka zahrnuje veškerou manipulaci s vybouranou sutí a hmotami včetně uložení na skládku. Nezahrnuje poplatek za likvidaci, který se vykazuje v položce 0151**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</si>
  <si>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103.1</t>
  </si>
  <si>
    <t>Propustek v km 1,680 (Královéhradecký kraj)</t>
  </si>
  <si>
    <t>pol. 12960: 0,450*1,9=0,855 [A] 
pol. 13173:  41,6*1,8=74,880 [B] 
Celkem: A+B=75,735 [C]</t>
  </si>
  <si>
    <t>žlb, betonové a kamenné části propustků včetně trub</t>
  </si>
  <si>
    <t>96616:1,2*2,4=2,880 [A] 
96615:3,1*2,3=7,130 [B] 
trouby propustků:  
(0,145*8,0)*2,4=2,784 [E] 
celkem: a+b+e=12,794 [D]</t>
  </si>
  <si>
    <t>12960</t>
  </si>
  <si>
    <t>ČIŠTĚNÍ VODOTEČÍ A MELIORAČ KANÁLŮ OD NÁNOSŮ</t>
  </si>
  <si>
    <t>pročištění koryta od bahnitých nánosů v rozsahu výkopů a úprav</t>
  </si>
  <si>
    <t>5*0,3*0,3=0,450 [A]</t>
  </si>
  <si>
    <t>- vodorovná a svislá doprava, přemístění, přeložení, manipulace s výkopkem a uložení na skládku (včetně poplatku)</t>
  </si>
  <si>
    <t>13173</t>
  </si>
  <si>
    <t>HLOUBENÍ JAM ZAPAŽ I NEPAŽ TŘ. I</t>
  </si>
  <si>
    <t>Výkop pro mostní objekt včetně odvozu na skládku</t>
  </si>
  <si>
    <t>výkop propropustek přes hlavní komunikaci   
1,13*3,75*9,0+2,2*2,4*1,3=45,002 [A] 
objem stáv. propustků:  
8,0*0,65*0,65=3,380 [D] 
celkem:  
a-d=41,622 [C]</t>
  </si>
  <si>
    <t>272315</t>
  </si>
  <si>
    <t>ZÁKLADY Z PROSTÉHO BETONU DO C30/37</t>
  </si>
  <si>
    <t>základový pás pod troubou na výtoku</t>
  </si>
  <si>
    <t>0,5*1*1=0,500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</si>
  <si>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</si>
  <si>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420324</t>
  </si>
  <si>
    <t>PŘECHODOVÉ DESKY MOSTNÍCH OPĚR ZE ŽELEZOBETONU C25/30</t>
  </si>
  <si>
    <t>7,1*(2+2)*0,15=4,260 [A]</t>
  </si>
  <si>
    <t>420365</t>
  </si>
  <si>
    <t>VÝZTUŽ PŘECHODOVÝCH DESEK MOSTNÍCH OPĚR Z OCELI 10505, B500B</t>
  </si>
  <si>
    <t>0,12*4,26=0,511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</si>
  <si>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</si>
  <si>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podkladní betony pod jímku, pod troubu a pod přechodovou desku</t>
  </si>
  <si>
    <t>beton pod jímku:  
1,7*2,1*0,1=0,357 [A] 
beton pod troubu:  
1,0*9,5*0,15=1,425 [B] 
beton pod přechod desku:   
1,7*7,1*0,1=1,207 [C] 
celkem:  
a+b+c=2,989 [D]</t>
  </si>
  <si>
    <t>451314</t>
  </si>
  <si>
    <t>PODKLADNÍ A VÝPLŇOVÉ VRSTVY Z PROSTÉHO BETONU C25/30</t>
  </si>
  <si>
    <t>lože pod dlažby</t>
  </si>
  <si>
    <t>((1,2+2,0+1,2)*1,2+4,2*0,8+1,5*0,7*2)=10,740 [A] 
a*0,10=1,074 [B]</t>
  </si>
  <si>
    <t>457312</t>
  </si>
  <si>
    <t>VYROVNÁVACÍ A SPÁDOVÝ PROSTÝ BETON C12/15</t>
  </si>
  <si>
    <t>obetonování trouby</t>
  </si>
  <si>
    <t>0,284*7,1+0,434*(1,3+2,1)=3,492 [A]</t>
  </si>
  <si>
    <t>458523</t>
  </si>
  <si>
    <t>VÝPLŇ ZA OPĚRAMI A ZDMI Z KAMENIVA DRCENÉHO, INDEX ZHUTNĚNÍ ID DO 0,9</t>
  </si>
  <si>
    <t>zásyp a obsyp trouby propustků ŠP 0/32</t>
  </si>
  <si>
    <t>zásyp okolo trouby:  
1,18*0,8*9,0*2=16,992 [A] 
zásyp jímky  
1,45*0,7*2,3+1,13*2*6,7=17,477 [B] 
celkem:  
a+b=34,469 [C]</t>
  </si>
  <si>
    <t>46251</t>
  </si>
  <si>
    <t>ZÁHOZ Z LOMOVÉHO KAMENE</t>
  </si>
  <si>
    <t>na vtoku a výtoku</t>
  </si>
  <si>
    <t>2,0*0,5*0,5*2=1,000 [A]</t>
  </si>
  <si>
    <t>položka zahrnuje:  
- dodávku a zához lomového kamene předepsané frakce včetně mimostaveništní a vnitrostaveništní dopravy  
není-li v zadávací dokumentaci uvedeno jinak, jedná se o nakupovaný materiál</t>
  </si>
  <si>
    <t>465512</t>
  </si>
  <si>
    <t>DLAŽBY Z LOMOVÉHO KAMENE NA MC</t>
  </si>
  <si>
    <t>lomový kámen do bet. lože C20/25 XF3 - spárování M25 XF4</t>
  </si>
  <si>
    <t>((1,2+2,0+1,2)*1,2+4,2*0,8+1,5*0,7*2)=10,740 [A] 
a*0,20=2,148 [B]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</si>
  <si>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</si>
  <si>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467315</t>
  </si>
  <si>
    <t>STUPNĚ A PRAHY VODNÍCH KORYT Z PROSTÉHO BETONU C30/37</t>
  </si>
  <si>
    <t>Stabilizační prahy na vtoku a výtoku</t>
  </si>
  <si>
    <t>(3,27+2,9)*0,3*0,8=1,481 [A]</t>
  </si>
  <si>
    <t>položka zahrnuje:  
- nutné zemní práce (hloubení rýh apod.)  
- dodání čerstvého betonu (betonové směsi) požadované kvality, jeho uložení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</t>
  </si>
  <si>
    <t>711211</t>
  </si>
  <si>
    <t>IZOLACE ZVLÁŠT KONSTR PROTI ZEM VLHK ASFALT NÁTĚRY</t>
  </si>
  <si>
    <t>izolační nátěr trouby propustku a přechodové desky</t>
  </si>
  <si>
    <t>9,5*2,51=23,845 [A] 
5,1*4=20,400 [B] 
Celkem: A+B=44,245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</si>
  <si>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</si>
  <si>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899123</t>
  </si>
  <si>
    <t>MŘÍŽE Z KOMPOZITU SAMOSTATNÉ</t>
  </si>
  <si>
    <t>uzamykatelný kompozitový poklop jímky  
min. 600x600, C250</t>
  </si>
  <si>
    <t>Položka zahrnuje dodávku a osazení předepsané mříže včetně rámu</t>
  </si>
  <si>
    <t>918258</t>
  </si>
  <si>
    <t>VTOKOVÉ JÍMKY BETONOVÉ VČETNĚ DLAŽBY PROPUSTU Z TRUB DN DO 600MM</t>
  </si>
  <si>
    <t>železobetonová vtoková jímka, včetně zádlažby uvnitř  a včetně výztuže</t>
  </si>
  <si>
    <t>Dle výkresu vzorových řešení odvodnění 
1=1,000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</si>
  <si>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</si>
  <si>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918358</t>
  </si>
  <si>
    <t>PROPUSTY Z TRUB DN 600MM</t>
  </si>
  <si>
    <t>železobetonové hrdlové trouby DN 600</t>
  </si>
  <si>
    <t>9,5=9,500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</si>
  <si>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</si>
  <si>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betonová čela propustku bez říms</t>
  </si>
  <si>
    <t>0,7*1,4*2,1+0,5*1,6*1,3=3,098 [A]</t>
  </si>
  <si>
    <t>96616</t>
  </si>
  <si>
    <t>BOURÁNÍ KONSTRUKCÍ ZE ŽELEZOBETONU</t>
  </si>
  <si>
    <t>žlb. římsy propustku</t>
  </si>
  <si>
    <t>0,7*0,4*2,1+0,7*0,4*2,1=1,176 [A]</t>
  </si>
  <si>
    <t>966357</t>
  </si>
  <si>
    <t>BOURÁNÍ PROPUSTŮ Z TRUB DN DO 500MM</t>
  </si>
  <si>
    <t>trouba propustku pod hlavní komunikací, žlb. trouba DN 500 mm</t>
  </si>
  <si>
    <t>8,0=8,000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</si>
  <si>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likvidaci, který se vykazuje v položce 0151**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</si>
  <si>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103.2</t>
  </si>
  <si>
    <t>Propustek v km 1,782 (Královéhradecký kraj)</t>
  </si>
  <si>
    <t>pol. 12960: 0,450*1,9=0,855 [A] 
pol. 13173:  30,5*1,8=54,900 [B] 
Celkem: A+B=55,755 [C]</t>
  </si>
  <si>
    <t>96616:1,2*2,4=2,880 [A] 
96615:3,1*2,3=7,130 [B] 
trouby propustků:  
(0,145*8,0)*2,4=2,784 [C] 
Celkem: A+B+C=12,794 [D]</t>
  </si>
  <si>
    <t>výkop propropustek přes hlavní komunikaci   
1,13*2,75*8,0+2,2*2,4*1,3=31,724 [A] 
objem stáv. propustků:  
6,0*0,45*0,45=1,215 [D] 
celkem:  
a-d=30,509 [C]</t>
  </si>
  <si>
    <t>7,5*(2+2)*0,15=4,500 [A]</t>
  </si>
  <si>
    <t>0,12*4,50=0,540 [A]</t>
  </si>
  <si>
    <t>beton pod jímku:  
1,7*2,1*0,1=0,357 [A] 
beton pod troubu:  
1,0*8,5*0,15=1,275 [B] 
beton pod přechod desku:   
1,7*7,5*0,1=1,275 [C] 
celkem:  
a+b+c=2,907 [D]</t>
  </si>
  <si>
    <t>(1,5+1,5+1,0+3,0)=7,000 [A] 
a*0,10=0,700 [B]</t>
  </si>
  <si>
    <t>zásyp okolo trouby:  
1,18*0,8*9,5*2=17,936 [A] 
zásyp jímky  
1,45*0,7*2,3+1,13*2*6,7=17,477 [B] 
celkem:  
a+b=35,413 [C]</t>
  </si>
  <si>
    <t>(1,5+1,5+1,0+3,0)=7,000 [A] 
a*0,20=1,400 [B]</t>
  </si>
  <si>
    <t>(1,5+1,5)*0,3*0,8=0,720 [A]</t>
  </si>
  <si>
    <t>8,5*0,94=7,990 [A] 
5,1*4=20,400 [B] 
Celkem: A+B=28,390 [C]</t>
  </si>
  <si>
    <t>918346</t>
  </si>
  <si>
    <t>PROPUSTY Z TRUB DN 400MM</t>
  </si>
  <si>
    <t>železobetonové hrdlové trouby DN 400</t>
  </si>
  <si>
    <t>966345</t>
  </si>
  <si>
    <t>BOURÁNÍ PROPUSTŮ Z TRUB DN DO 300MM</t>
  </si>
  <si>
    <t>trouba propustku pod hlavní komunikací, žlb. trouba DN 300 mm</t>
  </si>
  <si>
    <t>SO 103.3</t>
  </si>
  <si>
    <t>Propustek v km 1,930 (Královéhradecký kraj)</t>
  </si>
  <si>
    <t>pol. 12960: 0,450*1,9=0,855 [A] 
pol. 13173:  30,1*1,8=54,180 [B] 
Celkem: A+B=55,035 [C]</t>
  </si>
  <si>
    <t>výkop propropustek přes hlavní komunikaci   
1,13*2,75*8,0+2,2*2,4*1,3=31,724 [A] 
objem stáv. propustků:  
8,0*0,45*0,45=1,620 [D] 
celkem:  
a-d=30,104 [C]</t>
  </si>
  <si>
    <t>7,0*(2+2)*0,15=4,200 [A]</t>
  </si>
  <si>
    <t>0,12*4,20=0,504 [A]</t>
  </si>
  <si>
    <t>beton pod jímku:  
1,7*2,1*0,1=0,357 [A] 
beton pod troubu:  
1,0*8,0*0,15=1,200 [B] 
beton pod přechod desku:   
1,7*7,5*0,1=1,275 [C] 
celkem:  
a+b+c=2,832 [D]</t>
  </si>
  <si>
    <t>0,284*7,0+0,434*(1,3+2,1)=3,464 [A]</t>
  </si>
  <si>
    <t>zásyp okolo trouby:  
1,18*0,8*8,0*2=15,104 [A] 
zásyp jímky  
1,45*0,7*2,3+1,13*2*6,7=17,477 [B] 
celkem:  
a+b=32,581 [C]</t>
  </si>
  <si>
    <t>9,0*0,94=8,460 [A] 
5,1*4=20,400 [B] 
Celkem: A+B=28,860 [C]</t>
  </si>
  <si>
    <t>9,0=9,000 [A]</t>
  </si>
  <si>
    <t>SO 103.4</t>
  </si>
  <si>
    <t>Propustek v km 1,992 (Královéhradecký kraj)</t>
  </si>
  <si>
    <t>pol. 12960: 0,450*1,9=0,855 [A] 
pol. 13173: 28,8*1,8=51,840 [B] 
Celkem: A+B=52,695 [C]</t>
  </si>
  <si>
    <t>96616:0,6*2,4=1,440 [A] 
96615:1,0*2,3=2,300 [B] 
trouby propustků:  
(0,145*8,0)*2,4=2,784 [C] 
Celkem: A+B+C=6,524 [D]</t>
  </si>
  <si>
    <t>výkop propropustek přes hlavní komunikaci   
1,13*2,75*8,0+2,2*2,4*1,3=31,724 [A] 
objem stáv. propustků:  
8,0*0,6*0,6=2,880 [D] 
celkem:  
a-d=28,844 [C]</t>
  </si>
  <si>
    <t>8,1*(2+2)*0,15=4,860 [A]</t>
  </si>
  <si>
    <t>0,12*4,90=0,588 [A]</t>
  </si>
  <si>
    <t>0,284*8,0+0,434*(1,3+2,1)=3,748 [A]</t>
  </si>
  <si>
    <t>Úpravy povrchů, podlahy, výplně otvorů</t>
  </si>
  <si>
    <t>626112</t>
  </si>
  <si>
    <t>REPROFILACE PODHLEDŮ, SVISLÝCH PLOCH SANAČNÍ MALTOU JEDNOVRST TL 20MM</t>
  </si>
  <si>
    <t>sanace betonových povrchů ponechávaného čela</t>
  </si>
  <si>
    <t>římsa 2,30*0,50+2,30*0,30*2+0,50*0,3*2=2,830 [A] 
čelo 2,30*1,5+1,5*0,4*2=4,650 [B] 
Celkem: A+B=7,480 [C]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</si>
  <si>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</si>
  <si>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918357</t>
  </si>
  <si>
    <t>PROPUSTY Z TRUB DN 500MM</t>
  </si>
  <si>
    <t>železobetonové hrdlové trouby DN 500</t>
  </si>
  <si>
    <t>0,5*1,6*1,3=1,040 [A]</t>
  </si>
  <si>
    <t>0,7*0,4*2,1=0,588 [A]</t>
  </si>
  <si>
    <t>SO 103.5</t>
  </si>
  <si>
    <t>Propustek v km 2,910 (Královéhradecký kraj)</t>
  </si>
  <si>
    <t>96615:1,0*2,3=2,300 [A] 
trouby propustků:  
(0,145*8,0)*2,4=2,784 [B] 
Celkem: A+B=5,084 [C]</t>
  </si>
  <si>
    <t>7,9*(2+2)*0,15=4,740 [A]</t>
  </si>
  <si>
    <t>0,12*4,70=0,564 [A]</t>
  </si>
  <si>
    <t>sanace betonových povrchů ponechávané šachty</t>
  </si>
  <si>
    <t>na nátokovou jímku 1=1,000 [A] 
na původní šachtu 1=1,000 [B] 
Celkem: A+B=2,000 [C]</t>
  </si>
  <si>
    <t>89914</t>
  </si>
  <si>
    <t>ŠACHTOVÉ BETONOVÉ SKRUŽE SAMOSTATNÉ</t>
  </si>
  <si>
    <t>náhrada horní části původní šachty</t>
  </si>
  <si>
    <t>dle situace 1=1,000 [A]</t>
  </si>
  <si>
    <t>- Položka zahrnuje veškerý materiál, výrobky a polotovary, včetně mimostaveništní a  
vnitrostaveništní dopravy (rovněž přesuny), včetně naložení a složení,případně s uložením.</t>
  </si>
  <si>
    <t>89947</t>
  </si>
  <si>
    <t>VÝŘEZ, VÝSEK, ÚTES NA POTRUBÍ DN DO 600MM</t>
  </si>
  <si>
    <t>napojení na stávající šachtu</t>
  </si>
  <si>
    <t>dle situace na stávající šachtu v km 2,910 
1=1,000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</si>
  <si>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</si>
  <si>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8,5=8,500 [A]</t>
  </si>
  <si>
    <t>SO 132</t>
  </si>
  <si>
    <t>Vyvolané úpravy MK, ÚK,chodníků a sjezdů v úseku km 1,080 - 1,505 (Královéhradecký kraj)</t>
  </si>
  <si>
    <t>pol. 13173 41,6*1,8=74,880 [A] 
pol. 467314 3,9*1,9=7,410 [B] 
Celkem: A+B=82,290 [C]</t>
  </si>
  <si>
    <t>materiál ze stávajících sjezdů (ŠD+recyklát+Rmat)    
na skládku IO</t>
  </si>
  <si>
    <t>pol. 11333 6,6*2,2=14,520 [A]</t>
  </si>
  <si>
    <t>trvalá skládka zhotovitele - beton,železobeton</t>
  </si>
  <si>
    <t>pol. 96615 1*2,4+ 
pol. 966346 ((20)*0,4*0,4)*2,4=10,080 [A]</t>
  </si>
  <si>
    <t>pol.11332 6,6*1,9=12,540 [A]</t>
  </si>
  <si>
    <t>stávající podkladní vrstvy ze ŠD a ŠP - na trvalou skládku</t>
  </si>
  <si>
    <t>44=44,000 [A] 
a*0,15=6,600 [B]</t>
  </si>
  <si>
    <t>Položka zahrnuje veškerou manipulaci s vybouranou sutí a s vybouranými hmotami vč. uložení na skládku. Nezahrnuje poplatek za likvidaci, který se vykazuje v položce 0151** (s výjimkou malého množství bouraného materiálu, kde je možné poplatek zahrnout do jednotkové ceny bourání – tento fakt musí být uveden v doplňujícím textu k položce).</t>
  </si>
  <si>
    <t>stávající sjezdy - trvalá skládka</t>
  </si>
  <si>
    <t>dle stávajícího stavu  
44=44,000 [A] 
a*0,15=6,600 [B]</t>
  </si>
  <si>
    <t>napojení na MK a ÚK 6=6,000 [A]</t>
  </si>
  <si>
    <t>pro propustky - na trvalou skládku</t>
  </si>
  <si>
    <t>dle situace a VPŘ 
(0,7*1,0+1*1*0,5*2)-3,14*0,45*0,45/4=1,541 [A] plocha na řezu 
propustky 11+8+8=27,000 [B] 
a*b=41,607 [C]</t>
  </si>
  <si>
    <t>dle situace 
v ploše propustku 1,0*(11+8+8)=27,000 [A] 
kostky 2+ 
Rmat sjezdů 44,4 
=46,400 [B] 
(a+b)*1,10=80,740 [C]</t>
  </si>
  <si>
    <t>položka zahrnuje úpravu pláně včetně vyrovnání výškových rozdílů. Míru zhutnění určuje projekt.</t>
  </si>
  <si>
    <t>v ploše propustku 1,0*(11+8+8)=27,000 [A] 
kostky 2+ 
Rmat sjezdů 44,4 
=46,400 [B] 
(a+b)*1,10=80,740 [C]</t>
  </si>
  <si>
    <t>lože pro dlažbu C25/30 XF3</t>
  </si>
  <si>
    <t>dle situace a VPŘ 
nátok propustku 1,5*1,5-3,14*0,5*0,5/4=2,054 [A] 
výtok propustku 1,5*1,5-3,14*0,5*0,5/4=2,054 [B] 
opevnění koryta před a za propustkem (1,5*1,0+1,5*1,0*0,5)*2*2=9,000 [C] 
počet propustků v úseku 3=3,000 [D] 
(a+b+c)*0,10*d=3,932 [E]</t>
  </si>
  <si>
    <t>451572</t>
  </si>
  <si>
    <t>VÝPLŇ VRSTVY Z KAMENIVA TĚŽENÉHO, INDEX ZHUTNĚNÍ ID DO 0,8</t>
  </si>
  <si>
    <t>štěrkopískové lože (sedlo) pod troubou 0/22</t>
  </si>
  <si>
    <t>dle situace a VPŘ 
1,0*0,30=0,300 [A] 
propustky (11+8+8)=27,000 [B] 
a*b=8,100 [C]</t>
  </si>
  <si>
    <t>dle situace a VPŘ 
(0,7*0,7+1*0,7*0,5*2)-3,14*0,45*0,45/4=1,031 [A] plocha na řezu 
propustky 11+8+8=27,000 [B] 
a*b=27,837 [C]</t>
  </si>
  <si>
    <t>opevnění lom. kamenem min. tl. 200mm do betonu min. tl. 100mm</t>
  </si>
  <si>
    <t>dle situace a VPŘ 
nátok propustku 1,5*1,5-3,14*0,5*0,5/4=2,054 [A] 
výtok propustku 1,5*1,5-3,14*0,5*0,5/4=2,054 [B] 
opevnění koryta před a za propustkem (1,5*1,0+1,5*1,0*0,5)*2*2=9,000 [C] 
počet propustků v úseku 3=3,000 [D] 
(a+b+c)*0,20*d=7,865 [E]</t>
  </si>
  <si>
    <t>467314</t>
  </si>
  <si>
    <t>STUPNĚ A PRAHY VODNÍCH KORYT Z PROSTÉHO BETONU C25/30</t>
  </si>
  <si>
    <t>stabilizační prahy odláždění - beton C25/30 XF3</t>
  </si>
  <si>
    <t>dle situace a VPŘ 
0,3*0,6*(0,6+1,5+1,5)*2=1,296 [A] 
počet propustků 3=3,000 [B] 
a*b=3,888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</si>
  <si>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</si>
  <si>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56333</t>
  </si>
  <si>
    <t>VOZOVKOVÉ VRSTVY ZE ŠTĚRKODRTI TL. DO 150MM</t>
  </si>
  <si>
    <t>ŠD 0/32  tl.150mm - podkladní vrstva</t>
  </si>
  <si>
    <t>dle situace 
kostky 2+ 
Rmat sjezdů 44,4 
=46,400 [A] 
a*1,15=53,360 [B]</t>
  </si>
  <si>
    <t>R-mat 40 RA 0/32</t>
  </si>
  <si>
    <t>dle situace a VPŘ 
13,923+12,982+17,493=44,398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</si>
  <si>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</si>
  <si>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pod ACO 15+ 
pod ACL(ACP)  15=30,000 [A]</t>
  </si>
  <si>
    <t>dle situace a VPŘ 
v plochách napojení 15=15,000 [A]</t>
  </si>
  <si>
    <t>dle situace a VPŘ 
v plochách napojení 15=15,000 [A]   včetně vyrovnávek v napojení na nový stav</t>
  </si>
  <si>
    <t>kostky malé 100x100 do betonu a vyspárované MC</t>
  </si>
  <si>
    <t>dle situace 
lokální opravy povrchů ve vjezdech 
2=2,000 [A]</t>
  </si>
  <si>
    <t>587202</t>
  </si>
  <si>
    <t>PŘEDLÁŽDĚNÍ KRYTU Z DROBNÝCH KOSTEK</t>
  </si>
  <si>
    <t>v místě napojení stávajících sjezdů a skluzů 
5=5,000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</si>
  <si>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</si>
  <si>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899901</t>
  </si>
  <si>
    <t>PŘEPOJENÍ PŘÍPOJEK</t>
  </si>
  <si>
    <t>podchycení a dopojení stáv.vyústění do příkopů a propustků včetně systému dodatečného napojení, příslušných spojek pro napojení na stáv. přípojky nebo vsazených odboček; včetně výkopu, potrubí, tvarovek, podsypu, obsypu</t>
  </si>
  <si>
    <t>předpoklad dle pochůzky 
1=1,000 [A]</t>
  </si>
  <si>
    <t>položka zahrnuje řez na potrubí, dodání a osazení příslušných tvarovek a armatur</t>
  </si>
  <si>
    <t>917223</t>
  </si>
  <si>
    <t>SILNIČNÍ A CHODNÍKOVÉ OBRUBY Z BETONOVÝCH OBRUBNÍKŮ ŠÍŘ 100MM</t>
  </si>
  <si>
    <t>dle situace  
6=6,000 [A]</t>
  </si>
  <si>
    <t>Položka zahrnuje:  
dodání a pokládku betonových obrubníků o rozměrech předepsaných zadávací dokumentací  
betonové lože i boční betonovou opěrku.</t>
  </si>
  <si>
    <t>podélné trubní propustky a propojení horských vpustí PP SN 16, DN 400 mm</t>
  </si>
  <si>
    <t>dle situace a VPŘ 
km 1,284 11+ 
km 1,372 8+ 
km 1,441 8=27,000 [B]</t>
  </si>
  <si>
    <t>skryté konstrukce, šachty, obetonování, apod. 
1=1,000 [A]</t>
  </si>
  <si>
    <t>966346</t>
  </si>
  <si>
    <t>BOURÁNÍ PROPUSTŮ Z TRUB DN DO 400MM</t>
  </si>
  <si>
    <t>stávající podélné propustky</t>
  </si>
  <si>
    <t>dle stávajícího stavu 
8+6+6=20,000 [A]</t>
  </si>
  <si>
    <t>SO 133</t>
  </si>
  <si>
    <t>Vyvolané úpravy MK, ÚK,chodníků a sjezdů v úseku km 1,505 - 3,430 (Královéhradecký kraj)</t>
  </si>
  <si>
    <t>pol. 13173 94*1,8=169,200 [A] 
pol. 129946 133*0,05*1,9=12,635 [B] 
pol. 467314 6,5*1,9=12,350 [C] 
Celkem: A+B+C=194,185 [D]</t>
  </si>
  <si>
    <t>pol. 11333 52,2*2,2=114,840 [A]</t>
  </si>
  <si>
    <t>pol. 11315 3*2,4+ 
pol. 96615 10*2,4+ 
pol. 966346 ((45)*0,4*0,4)*2,4=48,480 [A]</t>
  </si>
  <si>
    <t>pol.11332 52,2*1,9=99,180 [A]</t>
  </si>
  <si>
    <t>11315</t>
  </si>
  <si>
    <t>ODSTRANĚNÍ KRYTU ZPEVNĚNÝCH PLOCH Z BETONU</t>
  </si>
  <si>
    <t>dle stávajícího stavu 
20=20,000 [A] 
a*0,15=3,000 [B]</t>
  </si>
  <si>
    <t>348=348,000 [A] 
a*0,15=52,200 [B]</t>
  </si>
  <si>
    <t>dle stávajícího stavu  
348=348,000 [A] 
a*0,15=52,200 [B]</t>
  </si>
  <si>
    <t>napojení na MK a ÚK 10,5+6,15+7,15+5,90+13,0+7,95+12,35+2,0+34,7+39,5+3,75+2,80+32,6+4,40+7,35+6,05+3,45=199,600 [A]</t>
  </si>
  <si>
    <t>129946</t>
  </si>
  <si>
    <t>ČIŠTĚNÍ POTRUBÍ DN DO 400MM</t>
  </si>
  <si>
    <t>pročištění stávajících ponechávaných propustků - odhad znečištění 0,05m3 /bm</t>
  </si>
  <si>
    <t>dle situace 
36+9+50+38=133,000 [A]</t>
  </si>
  <si>
    <t>Součástí položky je vodorovná a svislá doprava, přemístění, přeložení, manipulace s materiálem a uložení na skládku.  
Nezahrnuje poplatek za likvidace, který se vykazuje v položce 0151** (s výjimkou malého množství  materiálu, kde je možné poplatek zahrnout do jednotkové ceny položky – tento fakt musí být uveden v doplňujícím textu k položce)</t>
  </si>
  <si>
    <t>dle situace a VPŘ 
(0,7*1,0+1*1*0,5*2)-3,14*0,45*0,45/4=1,541 [A] plocha na řezu 
propustky 27+7+7+20=61,000 [B] 
a*b=94,001 [C]</t>
  </si>
  <si>
    <t>dle situace 
v ploše propustku 1,0*(27+7+7+20)=61,000 [A] 
kostky 20+ 
Rmat sjezdů 374+ 
beton 20=414,000 [B] 
(a+b)*1,10=522,500 [C]</t>
  </si>
  <si>
    <t>v ploše propustku 1,0*(27+7+7+20)=61,000 [A] 
kostky 20+ 
Rmat sjezdů 374+ 
beton 20=414,000 [B] 
(a+b)*1,10=522,500 [C]</t>
  </si>
  <si>
    <t>opevněné podezdívky plotů a propustků  
10=10,000 [A]</t>
  </si>
  <si>
    <t>opevněné podezdívky plotů a propustků  
12=12,000 [A]</t>
  </si>
  <si>
    <t>dle situace a VPŘ 
nátok propustku 1,5*1,5-3,14*0,5*0,5/4=2,054 [A] 
výtok propustku 1,5*1,5-3,14*0,5*0,5/4=2,054 [B] 
opevnění koryta před a za propustkem (1,5*1,0+1,5*1,0*0,5)*2*2=9,000 [C] 
počet propustků v úseku 5=5,000 [D] 
(a+b+c)*0,10*d=6,554 [E]</t>
  </si>
  <si>
    <t>dle situace a VPŘ 
1,0*0,30=0,300 [A] 
propustky (27+7+7+20)=61,000 [B] 
a*b=18,300 [C]</t>
  </si>
  <si>
    <t>dle situace a VPŘ 
(0,7*0,7+1*0,7*0,5*2)-3,14*0,45*0,45/4=1,031 [A] plocha na řezu 
propustky 27+7+7+20=61,000 [B] 
a*b=62,891 [C]</t>
  </si>
  <si>
    <t>dle situace a VPŘ 
nátok propustku 1,5*1,5-3,14*0,5*0,5/4=2,054 [A] 
výtok propustku 1,5*1,5-3,14*0,5*0,5/4=2,054 [B] 
opevnění koryta před a za propustkem (1,5*1,0+1,5*1,0*0,5)*2*2=9,000 [C] 
počet propustků v úseku 5=5,000 [D] 
(a+b+c)*0,20*d=13,108 [E]</t>
  </si>
  <si>
    <t>dle situace a VPŘ 
0,3*0,6*(0,6+1,5+1,5)*2=1,296 [A] 
počet propustků 5=5,000 [B] 
a*b=6,480 [C]</t>
  </si>
  <si>
    <t>dle situace 
kostky 20+ 
Rmat sjezdů 374+ 
beton 20=414,000 [A] 
a*1,15=476,100 [B]</t>
  </si>
  <si>
    <t>dle situace a VPŘ 
v ploše sjezdů  
5,721+10,811+10,751+13,611+7,872+18,416+8,305+6,883+14,320+7,819+9,561+12,425+10,168+6,308+39,921+7,426+6,339+10,889+7,282+6,751+7,950+10,082+23,182+23,221+10,516+10,999+9,369+13,872+8,971+7,480+16,582+10,142=373,945 [A]</t>
  </si>
  <si>
    <t>pod ACO 629+ 
pod ACL(ACP)  629=1 258,000 [A]</t>
  </si>
  <si>
    <t>dle situace a VPŘ 
v plochách napojení 24,401+24,704+13,394+35,069+25,347+8,747+6,535+7,496+55,707+27,012+2,222+74,863+12,863+100,687+13,704+15,538+9,712+6,153+2,788+9,106=476,048 [A]</t>
  </si>
  <si>
    <t>dle situace a VPŘ 
v plochách napojení 24,401+24,704+13,394+35,069+25,347+8,747+6,535+7,496+55,707+27,012+2,222+74,863+12,863+100,687+13,704+15,538+9,712+6,153+2,788+9,106=476,048 [A]   včetně vyrovnávek v napojení na nový stav</t>
  </si>
  <si>
    <t>58110</t>
  </si>
  <si>
    <t>CEMENTOBETONOVÝ KRYT JEDNOVRSTVÝ NEVYZTUŽENÝ</t>
  </si>
  <si>
    <t>dle situace 
lokální opravy betonových povrchů ve vjezdech 
20*0,20=4,000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</si>
  <si>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</si>
  <si>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dle situace 
lokální opravy povrchů ve vjezdech 
20=20,000 [A]</t>
  </si>
  <si>
    <t>v místě napojení stávajících sjezdů a skluzů 
40=40,000 [A]</t>
  </si>
  <si>
    <t>587206</t>
  </si>
  <si>
    <t>PŘEDLÁŽDĚNÍ KRYTU Z BETONOVÝCH DLAŽDIC SE ZÁMKEM</t>
  </si>
  <si>
    <t>rozebrání stávající dlažby a pokládka dlažby ze stávajícího dlažebního materiálu</t>
  </si>
  <si>
    <t>dopojení v místě sjezdů 
50=50,000 [A]</t>
  </si>
  <si>
    <t>předpoklad dle pochůzky 
8=8,000 [A]</t>
  </si>
  <si>
    <t>dle situace  
6,219+7,222+5,446+9,525+10,891=39,303 [A] 
dopojení a úpravy 10=10,000 [B] 
40+10=50,000 [C]</t>
  </si>
  <si>
    <t>silniční obruby 150 x 250 do betonového lože s boční opěrou</t>
  </si>
  <si>
    <t>dle situace  
vyrovnání a napojení ve sjezdech  
20=20,000 [A]</t>
  </si>
  <si>
    <t>dle situace a VPŘ 
km 1,702 27+ 
km 1,797 7+ 
km 1,901 7+ 
zasypané a nezjištěné 20=61,000 [A]</t>
  </si>
  <si>
    <t>skryté konstrukce, šachty, obetonování, apod. 
10=10,000 [A]</t>
  </si>
  <si>
    <t>dle stávajícího stavu 
23+6+6+10=45,000 [A]</t>
  </si>
  <si>
    <t>SO 142</t>
  </si>
  <si>
    <t>Nástupiště zastávky Maršov u Úpice, dol. zast</t>
  </si>
  <si>
    <t>pol. 12373 43,23*1,9=82,137 [A]</t>
  </si>
  <si>
    <t>12110</t>
  </si>
  <si>
    <t>SEJMUTÍ ORNICE NEBO LESNÍ PŮDY</t>
  </si>
  <si>
    <t>v ploše nástupiště</t>
  </si>
  <si>
    <t>20*2,5*2=100,000 [A] 
a*0,2=20,000 [B]</t>
  </si>
  <si>
    <t>položka zahrnuje sejmutí ornice bez ohledu na tloušťku vrstvy a její vodorovnou dopravu  
nezahrnuje uložení na trvalou skládku</t>
  </si>
  <si>
    <t>dle situace 
v ploše nového nástupiště - odtěžení 20*2,5*0,3*2=30,000 [A] 
pro propustek pod úroveň parapláně 27*(0,7*0,7)=13,230 [B] 
a+b=43,230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</si>
  <si>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likvidaci, vykazují se v položce č.0151**</t>
  </si>
  <si>
    <t>natěžení ornice ze zemníku pro zpětné využití</t>
  </si>
  <si>
    <t>20=20,000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</si>
  <si>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</si>
  <si>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ornice na dočasnou skládku</t>
  </si>
  <si>
    <t>dle situace a VPŘ 
v ploše nástupiště na pláni 67,6=67,600 [A] 
pod propustek 27*0,7=18,900 [B] 
a+b=86,500 [C]</t>
  </si>
  <si>
    <t>18233</t>
  </si>
  <si>
    <t>ROZPROSTŘENÍ ORNICE V ROVINĚ V TL DO 0,20M</t>
  </si>
  <si>
    <t>zpětné rozprostření ornice - ornice ze zemníku</t>
  </si>
  <si>
    <t>v prostoru kolem palisád a obrub 
20/0,4=50,000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</si>
  <si>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</si>
  <si>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</si>
  <si>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</si>
  <si>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50=50,000 [A]</t>
  </si>
  <si>
    <t>Zahrnuje dodání předepsané travní směsi, její výsev na ornici, zalévání, první pokosení, to vše bez ohledu na sklon terénu</t>
  </si>
  <si>
    <t>dle situace 
nástupiště 67,6*1,2=81,120 [A] 
propustek 27*0,7=18,900 [B] 
a+b=100,020 [C]</t>
  </si>
  <si>
    <t>21452</t>
  </si>
  <si>
    <t>SANAČNÍ VRSTVY Z KAMENIVA DRCENÉHO</t>
  </si>
  <si>
    <t>drcené kamenivo sanací aktivní zóny včetně vyrovnávek - podklad nástupiště</t>
  </si>
  <si>
    <t>dle situace 
67,6*0,3=20,280 [A]</t>
  </si>
  <si>
    <t>dle situace a VPŘ 
nátok propustku 1,5*1,5-3,14*0,5*0,5/4=2,054 [A] 
výtok propustku 1,5*1,5-3,14*0,5*0,5/4=2,054 [B] 
opevnění koryta před a za propustkem (1,5*1,0+1,5*1,0*0,5)*2*2=9,000 [C] 
počet propustků v úseku 1=1,000 [D] 
(a+b+c)*0,10*d=1,311 [E]</t>
  </si>
  <si>
    <t>štěrkopískové sedlo pod troubou 0/22</t>
  </si>
  <si>
    <t>dle situace a VPŘ 
0,7*0,3=0,210 [A] 
délka propustku 27=27,000 [B] 
a*b=5,670 [C]</t>
  </si>
  <si>
    <t>zásyp a obsyp trouby propustku - ŠP (ŠD) 0/32</t>
  </si>
  <si>
    <t>dle situace a VPŘ 
(0,7*0,7+0,7*0,7*0,5*2)-3,1415*0,45*0,45/4=0,821 [A] plocha zásypu v řezu 
délka propustku 27=27,000 [B] 
a*b=22,167 [C]</t>
  </si>
  <si>
    <t>opevnění lom. kamenem min. tl. 200 mm do betonového lože tl. min 100 mm  
lože v položce 451314</t>
  </si>
  <si>
    <t>dle situace a VPŘ 
nátok propustku 1,5*1,5-3,14*0,5*0,5/4=2,054 [A] 
výtok propustku 1,5*1,5-3,14*0,5*0,5/4=2,054 [B] 
opevnění koryta před a za propustkem (1,5*1,0+1,5*1,0*0,5)*2*2=9,000 [C] 
počet propustků v úseku 1=1,000 [D] 
(a+b+c)*0,20*d=2,622 [E]</t>
  </si>
  <si>
    <t>dle situace a VPŘ 
0,3*0,6*(1,0+1,5+1,5+1,0)=0,900 [A] 
počet propustků 1=1,000 [B] 
a*b=0,900 [C]</t>
  </si>
  <si>
    <t>ŠDb 0/32 tl.150mm - podkladní vrstva chodníků</t>
  </si>
  <si>
    <t>dle situace a VPŘ 
(25+25+6,5+6,5+1,3+1,3)*1,20=78,720 [A]</t>
  </si>
  <si>
    <t>582611</t>
  </si>
  <si>
    <t>KRYTY Z BETON DLAŽDIC SE ZÁMKEM ŠEDÝCH TL 60MM DO LOŽE Z KAM</t>
  </si>
  <si>
    <t>betonová (zámková) dlažba včetně 2x vyspárování drtí - konstrukce nástupiště</t>
  </si>
  <si>
    <t>dle situace 
25+25=50,000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</si>
  <si>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</si>
  <si>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</si>
  <si>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</si>
  <si>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betonová (zámková) dlažba včetně 2x vyspárování drtí - barva žlutá - kontrastní pás</t>
  </si>
  <si>
    <t>dle situace 
6,5*2=13,000 [A]</t>
  </si>
  <si>
    <t>58261A</t>
  </si>
  <si>
    <t>KRYTY Z BETON DLAŽDIC SE ZÁMKEM BAREV RELIÉF TL 60MM DO LOŽE Z KAM</t>
  </si>
  <si>
    <t>varovné a signální pásy včetně 2x vyspárování drtí - červená barva, dlažba s hmatovými výstupky</t>
  </si>
  <si>
    <t>dle situace 
1,3+1,3+1,0+1,0=4,600 [A]</t>
  </si>
  <si>
    <t>91710</t>
  </si>
  <si>
    <t>OBRUBY Z BETONOVÝCH PALISÁD</t>
  </si>
  <si>
    <t>betonové palisády 16x16 cm délka 600 mm - barva šedá</t>
  </si>
  <si>
    <t>dle situace  
z čel 1,0=1,000 [A] 
podél nástupiště17=17,000 [B] 
(a+b)*0,16*0,6=1,728 [C]</t>
  </si>
  <si>
    <t>Položka zahrnuje:  
dodání a pokládku betonových palisád o rozměrech předepsaných zadávací dokumentací  
betonové lože i boční betonovou opěrku.</t>
  </si>
  <si>
    <t>chodníkový obrubník 100/250/1000 (500) včetně bet. lože C20/25 s boční opěrou</t>
  </si>
  <si>
    <t>dle situace  
17+2,5+1,0=20,500 [A]</t>
  </si>
  <si>
    <t>podélné trubní propustky PP SN 16, DN 400</t>
  </si>
  <si>
    <t>dle situace - zatrubnění pod zastávkou 
27=27,000 [A]</t>
  </si>
  <si>
    <t>SO 143</t>
  </si>
  <si>
    <t>Nástupiště zastávky Maršov u Úpice, Pustiny</t>
  </si>
  <si>
    <t>pol. 12373 30*1,9=57,000 [A]</t>
  </si>
  <si>
    <t>dle situace 
v ploše nového nástupiště - odtěžení 20*2,5*0,3*2=30,000 [A]</t>
  </si>
  <si>
    <t>dle situace a VPŘ 
v ploše nástupiště na pláni 75,6=75,600 [A]</t>
  </si>
  <si>
    <t>dle situace 
nástupiště 75,6*1,2=90,720 [A]</t>
  </si>
  <si>
    <t>dle situace 
75,6*0,3=22,680 [A]</t>
  </si>
  <si>
    <t>dle situace a VPŘ 
(75,63)*1,20=90,756 [A]</t>
  </si>
  <si>
    <t>dle situace 
28,5+28,5=57,000 [A]</t>
  </si>
  <si>
    <t>dle situace 
1,3+1,3+1,5+1,5=5,600 [A]</t>
  </si>
  <si>
    <t>dle situace  
z čel 1,0+1,0=2,000 [A] 
podél nástupiště18,5=18,500 [B] 
(a+b)*0,16*0,6=1,968 [C]</t>
  </si>
  <si>
    <t>dle situace  
18,5+2,5+2,5+1,0+1,0=25,500 [A]</t>
  </si>
  <si>
    <t>SO 190.2</t>
  </si>
  <si>
    <t>Trvalé dopravní značení (Královéhradecký kraj)</t>
  </si>
  <si>
    <t>91228</t>
  </si>
  <si>
    <t>SMĚROVÉ SLOUPKY Z PLAST HMOT VČETNĚ ODRAZNÉHO PÁSKU</t>
  </si>
  <si>
    <t>bílé Z11a,b</t>
  </si>
  <si>
    <t>dle situace DZ a TZ 
délka úseku s krajnicemi včetně intravilánu (1640)/20=82,000 [A] průměrně po 20 m</t>
  </si>
  <si>
    <t>položka zahrnuje:  
- dodání a osazení sloupku včetně nutných zemních prací  
- vnitrostaveništní a mimostaveništní doprava  
- odrazky plastové nebo z retroreflexní fólie</t>
  </si>
  <si>
    <t>Z11g červené</t>
  </si>
  <si>
    <t>dle situace DZ a TZ 
v místech napojení ÚK 8*2=16,000 [A]</t>
  </si>
  <si>
    <t>91238</t>
  </si>
  <si>
    <t>SMĚROVÉ SLOUPKY Z PLAST HMOT - NÁSTAVCE NA SVODIDLA VČETNĚ ODRAZNÉHO PÁSKU</t>
  </si>
  <si>
    <t>bílé/oranžové</t>
  </si>
  <si>
    <t>dle situace DZ a TZ 
svodidla 30+193=223,000 [A] 
a/20=11,150 [B] 
zaokrouhleno 12=12,000 [C]</t>
  </si>
  <si>
    <t>modré v místě mostů</t>
  </si>
  <si>
    <t>dle situace DZ a TZ 
v místě mostů 8=8,000 [A]</t>
  </si>
  <si>
    <t>91297</t>
  </si>
  <si>
    <t>DOPRAVNÍ ZRCADLO</t>
  </si>
  <si>
    <t>včetně sloupků, záákladů a kotvení</t>
  </si>
  <si>
    <t>dle situace DZ 
nové v oblouku km 3,070 2=2,000 [A]</t>
  </si>
  <si>
    <t>položka zahrnuje:  
- dodání a osazení zrcadla včetně nutných zemních prací  
- předepsaná povrchová úprava  
- vnitrostaveništní a mimostaveništní doprava  
- odrazky plastové nebo z retroreflexní fólie.</t>
  </si>
  <si>
    <t>914131</t>
  </si>
  <si>
    <t>DOPRAVNÍ ZNAČKY ZÁKLADNÍ VELIKOSTI OCELOVÉ FÓLIE TŘ 2 - DODÁVKA A MONTÁŽ</t>
  </si>
  <si>
    <t>dle situace DZ 
3xA1b  
2xA2b 
B29+E4 
P2  
P2+E2b 
4xIJ4b  
4xIJ4c 
4x IZ4 
220=20,000 [A]</t>
  </si>
  <si>
    <t>položka zahrnuje:  
- dodávku a montáž značek v požadovaném provedení</t>
  </si>
  <si>
    <t>914731</t>
  </si>
  <si>
    <t>STÁLÁ DOPRAV ZAŘÍZ Z3 OCEL S FÓLIÍ TŘ 2 DODÁVKA A MONTÁŽ</t>
  </si>
  <si>
    <t>Z3 malé - oboustranné</t>
  </si>
  <si>
    <t>dle situace 
5=5,000 [A]  malých oboustranných</t>
  </si>
  <si>
    <t>914921</t>
  </si>
  <si>
    <t>SLOUPKY A STOJKY DOPRAVNÍCH ZNAČEK Z OCEL TRUBEK DO PATKY - DODÁVKA A MONTÁŽ</t>
  </si>
  <si>
    <t>dle situace DZ 
jednoduché 20+5=25,000 [A] 
dvojité 0*2=0,000 [B] 
a+b=25,000 [C]</t>
  </si>
  <si>
    <t>položka zahrnuje:  
- sloupky a upevňovací zařízení včetně jejich osazení (betonová patka, zemní práce)</t>
  </si>
  <si>
    <t>915111</t>
  </si>
  <si>
    <t>VODOROVNÉ DOPRAVNÍ ZNAČENÍ BARVOU HLADKÉ - DODÁVKA A POKLÁDKA</t>
  </si>
  <si>
    <t>VDZ typ II.BÍLÁ barva s retroreflexní úpravou dle ŘSD PPK - VZ (2012)</t>
  </si>
  <si>
    <t>dle situace DZ 
V4 (0,125) 0,125*(26,5+578,5+115,5+563,5+930+984,5+151+113)=432,813 [A] 
V4 (0,125/0,5/0,5) 0,125*0,5*(25+10)=2,188 [B] 
V11a 0,125*(60+60+60+60+60+42)=42,750 [C] 
Celkem: A+B+C=477,751 [D]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</si>
  <si>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</si>
  <si>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</si>
  <si>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</si>
  <si>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91552</t>
  </si>
  <si>
    <t>VODOR DOPRAV ZNAČ - PÍSMENA</t>
  </si>
  <si>
    <t>bílé trvalé - barvou a plastem</t>
  </si>
  <si>
    <t>dle situace DZ 
(3+3)*4=24,000 [A] 
a*2=48,000 [B] barvou a plastem</t>
  </si>
  <si>
    <t>položka zahrnuje:  
- dodání a pokládku nátěrového materiálu  
- předznačení a reflexní úpravu</t>
  </si>
  <si>
    <t>SO 203</t>
  </si>
  <si>
    <t>Most ev.č. 3041-3 (Královéhradecký kraj)</t>
  </si>
  <si>
    <t>pol. 12373 307,6*1,9+ 
pol. 12960 29,4*1,9+ 
pol. 46731A 6,75*1,9=653,125 [A]</t>
  </si>
  <si>
    <t>suť, kámen, beton</t>
  </si>
  <si>
    <t>pol. 96613 114,9*2,2+ 
pol. 96615 8,7*2,2+ 
pol. 96616 32,6*2,4=350,160 [A]</t>
  </si>
  <si>
    <t>015760</t>
  </si>
  <si>
    <t>POPLATKY ZA LIKVIDACI ODPADŮ NEBEZPEČNÝCH - 17 06 03*  IZOLAČNÍ MATERIÁLY OBSAHUJÍCÍ NEBEZPEČNÉ LÁTKY</t>
  </si>
  <si>
    <t>pol.97817  7,2*6,5*0,005=0,234 [A]</t>
  </si>
  <si>
    <t>027121</t>
  </si>
  <si>
    <t>PROVIZORNÍ PŘÍSTUPOVÉ CESTY - ZŘÍZENÍ</t>
  </si>
  <si>
    <t>provizorní přístupová cesta a plocha ZS na p.p.č 509/2 - silniční panely min. tl. 150mm  na vyrovnávacím ŠD/ŠP podsypu tl. 150mm a separace geotextílií. V ploše ZS sejmutí ornice, jeho dočasná deponie a zpětné rozprostření.</t>
  </si>
  <si>
    <t>dle situace 460=460,000 [A]</t>
  </si>
  <si>
    <t>027123</t>
  </si>
  <si>
    <t>PROVIZORNÍ PŘÍSTUPOVÉ CESTY - ZRUŠENÍ</t>
  </si>
  <si>
    <t>460=460,000 [A]</t>
  </si>
  <si>
    <t>zajištění a ochrana sítí v místě stavby - vedení CETIN a vodovod  
včetně ručních sond pro ověření polohy</t>
  </si>
  <si>
    <t>029412</t>
  </si>
  <si>
    <t>OSTATNÍ POŽADAVKY - VYPRACOVÁNÍ MOSTNÍHO LISTU</t>
  </si>
  <si>
    <t>vypracování aktualizovaného mostního listu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</si>
  <si>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</si>
  <si>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</si>
  <si>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</si>
  <si>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ornice v nejbližším okolí mostu, odvoz na  mezideponii</t>
  </si>
  <si>
    <t>98+126+58+63=345,000 [A] 
a*0,20=69,000 [B]</t>
  </si>
  <si>
    <t>položka zahrnuje sejmutí ornice bez ohledu na tloušťku vrstvy a její vodorovnou dopravu nezahrnuje uložení na trvalou skládku</t>
  </si>
  <si>
    <t>odkop za rubem, na trvalou skládku</t>
  </si>
  <si>
    <t>lichoběžníky přechodových oblastí za rubem opěr  6,2=6,200 [A] 
šířka 9,1=9,100 [B] 
a*b*2=112,840 [C] 
odkop zeminy za křídly a pro čelo 10,4*(6,0+7,5)+3,4*16=194,800 [D] 
c+d=307,640 [E]</t>
  </si>
  <si>
    <t>natěžení ornice ze zemníku - výkop ornice z meziskládky a odvoz k ohumusování na stavbě</t>
  </si>
  <si>
    <t>pročištění koryta pod mostem a v rozsahu úprav před a za mostem    
(včetně dopravy a uložení na skládku)</t>
  </si>
  <si>
    <t>plocha čištění v řezu 2,30*0,5=1,150 [A] 
délka úseku 25,6=25,600 [B] 
a*b=29,440 [C]</t>
  </si>
  <si>
    <t>Uložení ornice na dočasnou skládku v místě stavby</t>
  </si>
  <si>
    <t>pol. 12110 69 =69,000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</si>
  <si>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</si>
  <si>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17180</t>
  </si>
  <si>
    <t>ULOŽENÍ SYPANINY DO NÁSYPŮ Z NAKUPOVANÝCH MATERIÁLŮ</t>
  </si>
  <si>
    <t>Zásypy před křídly a svahy u křídel  
nenamrzavý, nesoudržný materiál podmínečně vhodný dle ČSN 736133</t>
  </si>
  <si>
    <t>odečteno z modelu 
38+18+22+19=97,000 [A]</t>
  </si>
  <si>
    <t>položka zahrnuje:  
- kompletní provedení zemní konstrukce (násypového tělesa včetně aktivní zóny) včetně  
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</si>
  <si>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18223</t>
  </si>
  <si>
    <t>ROZPROSTŘENÍ ORNICE VE SVAHU V TL DO 0,20M</t>
  </si>
  <si>
    <t>Ornice ze zemníku na dotčených plochách v průměrné tl. 0,2 mm</t>
  </si>
  <si>
    <t>98+126+58+63=345,000 [A]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</si>
  <si>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</si>
  <si>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</si>
  <si>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</si>
  <si>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drenáž za rubem čela</t>
  </si>
  <si>
    <t>dle VPŘ 
plocha v řezu 0,30*0,30-3,1415*0,15*0,15*0,25=0,072 [A] 
délka 15-7,8=7,200 [B] 
(a*b)*1,20=0,622 [C]  včetně odstupňování</t>
  </si>
  <si>
    <t>ochrana izolace na rubu čela - 1x 600 g/m2</t>
  </si>
  <si>
    <t>rub po úroveň drenáže 
rozvinutá délka 3,0=3,000 [A] 
délka čela 15=15,000 [B] 
a*b=45,000 [C]</t>
  </si>
  <si>
    <t>ochranná geotextilie na rubu flexibilní ocel konstrukce - min. 400g/m2</t>
  </si>
  <si>
    <t>dle tvaru trouby 
délka na řezu 8,5=8,500 [A] 
průměrná délka 21,8=21,800 [B] 
a*b*1,2=222,360 [C]  včetně přesahů</t>
  </si>
  <si>
    <t>272325</t>
  </si>
  <si>
    <t>ZÁKLADY ZE ŽELEZOBETONU DO C30/37</t>
  </si>
  <si>
    <t>základ čela mostu  C30/37 XC2 XA1</t>
  </si>
  <si>
    <t>dle výkresu tvaru  
2,40*0,60*15=21,600 [A]</t>
  </si>
  <si>
    <t>272365</t>
  </si>
  <si>
    <t>VÝZTUŽ ZÁKLADŮ Z OCELI 10505, B500B</t>
  </si>
  <si>
    <t>21,6*0,120=2,592 [A]</t>
  </si>
  <si>
    <t>31717</t>
  </si>
  <si>
    <t>KOVOVÉ KONSTRUKCE PRO KOTVENÍ ŘÍMSY</t>
  </si>
  <si>
    <t>KG</t>
  </si>
  <si>
    <t>15=15,000 [A] 
a*8=120,000 [B]</t>
  </si>
  <si>
    <t>Položka zahrnuje dodávku (výrobu) kotevního prvku předepsaného tvaru a jeho osazení do předepsané polohy včetně nezbytných prací (vrty, zálivky apod.)</t>
  </si>
  <si>
    <t>monolitické římsy C30/37 XF4 XC4 XD3</t>
  </si>
  <si>
    <t>dle výkresů objektu 
plocha římsy na mostě 0,30*0,40+0,80*0,30=0,360 [A] 
a*(15)=5,400 [B] 
lem kolem výtoku 0,30*24=7,200 [C] 
b+c=12,600 [D]</t>
  </si>
  <si>
    <t>12,6*0,180=2,268 [A]</t>
  </si>
  <si>
    <t>333325</t>
  </si>
  <si>
    <t>MOSTNÍ OPĚRY A KŘÍDLA ZE ŽELEZOVÉHO BETONU DO C30/37</t>
  </si>
  <si>
    <t>čelo mostního objektu C30/37 XF2 XC4 XD1</t>
  </si>
  <si>
    <t>dle výkresu tvaru 
0,6*3,1*15=27,900 [A] 
odečet otvoru pro troubu 10,5*0,6=6,300 [B] 
a-b=21,600 [C]</t>
  </si>
  <si>
    <t>333365</t>
  </si>
  <si>
    <t>VÝZTUŽ MOSTNÍCH OPĚR A KŘÍDEL Z OCELI 10505, B500B</t>
  </si>
  <si>
    <t>21,6*0,150=3,240 [A]</t>
  </si>
  <si>
    <t>429174</t>
  </si>
  <si>
    <t>MOSTNÍ KONSTRUKCE PŘESÝPANÉ Z VLNITÝCH PLECHŮ, OBVOD 10M-12M</t>
  </si>
  <si>
    <t>flexibilní ocelová konstrukce včetně spojovacího materiálu a povrchové úpravy</t>
  </si>
  <si>
    <t>maximální délka včetně seříznutí 18,300=18,300 [A]</t>
  </si>
  <si>
    <t>Položka zahrnuje dodání, montáž, osazení konstrukce z vlnitého plechu bez ohledu na tvar a na typ vlny, předepsanou protikorozní ochranu, spojovací materiál, mimostaveništní a  
vnitrostaveništní dopravu  
nezahrnuje zemní práce, podkladní konstrukce a izolaci</t>
  </si>
  <si>
    <t>těsnící vrstva a podkladní betony</t>
  </si>
  <si>
    <t>klín za opěrným prahem 0,8*0,4*17,6*2=11,264 [A] 
podkladní beton čela 3,6*0,2*16=11,520 [B] 
a+b=22,784 [C]</t>
  </si>
  <si>
    <t>lože pod dlažby C25/30 XF3</t>
  </si>
  <si>
    <t>koryto 4,2*24,7=103,740 [A] 
přechody u říms 2*2,0=4,000 [B] 
(a+b)*1,20*0,10=12,929 [C] lože včetně lemů</t>
  </si>
  <si>
    <t>451315</t>
  </si>
  <si>
    <t>PODKLADNÍ A VÝPLŇOVÉ VRSTVY Z PROSTÉHO BETONU C30/37</t>
  </si>
  <si>
    <t>opěrné pasy trouby</t>
  </si>
  <si>
    <t>dle PD 
1,5*0,4*17,5*2*1,10=23,100 [A]  včetně vyrovnávek</t>
  </si>
  <si>
    <t>ochranný zásyp trouby ze štěrkopísku 0-22</t>
  </si>
  <si>
    <t>plocha na řezu  2,7=2,700 [A] 
průměrná délka 15,5=15,500 [B] 
a*b=41,850 [C]</t>
  </si>
  <si>
    <t>podkladní spádový beton pod drenáží za ruben čel</t>
  </si>
  <si>
    <t>průměrná plocha 1,2*0,30=0,360 [A] 
délka 15-7,8=7,200 [B] 
a*b=2,592 [C]</t>
  </si>
  <si>
    <t>458522</t>
  </si>
  <si>
    <t>VÝPLŇ ZA OPĚRAMI A ZDMI Z KAM DRC, INDEX ZHUTNĚNÍ ID DO 0,8</t>
  </si>
  <si>
    <t>zásyp základu zeminou vhodnou</t>
  </si>
  <si>
    <t>obsyp základů čela 
1,9*16=30,400 [A]</t>
  </si>
  <si>
    <t>přechodové klíny a zásyp kolem touby, zásypy za rubem čel</t>
  </si>
  <si>
    <t>plocha na řezu kolem trouby 3,9+4,2=8,100 [A] 
průměrná délka 15,5=15,500 [B] 
plocha za rubem čela mimo troubu 6,2=6,200 [C] 
délky mimo troubu 3,8+1,8=5,600 [D] 
a*b+c*d=160,270 [E]</t>
  </si>
  <si>
    <t>kamenný zához za stabilizačními prahy</t>
  </si>
  <si>
    <t>1,0*1,0*0,5*1,5*2=1,500 [A]</t>
  </si>
  <si>
    <t>lomový kámen do betonového lože, spárování M25 XF4  
lože viz položka 451314</t>
  </si>
  <si>
    <t>koryto 4,2*24,7=103,740 [A] 
přechody u říms 2*2,0=4,000 [B] 
(a+b)*0,20=21,548 [C]</t>
  </si>
  <si>
    <t>46731A</t>
  </si>
  <si>
    <t>STUPNĚ A PRAHY VODNÍCH KORYT Z PROSTÉHO BETONU C20/25</t>
  </si>
  <si>
    <t>Stabilizační prahy v korytě vodoteče, prahy v patě opevnění pod mostem   
včetně zemních prací, materiál na skládku</t>
  </si>
  <si>
    <t>0,5*1,0*(2,0+5,0+6,5)=6,750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</si>
  <si>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</t>
  </si>
  <si>
    <t>nátěr odrazné části říms</t>
  </si>
  <si>
    <t>(0,150+0,150)*(15)*1,10=4,950 [A]</t>
  </si>
  <si>
    <t>drenážní potrubí za rubem čela</t>
  </si>
  <si>
    <t>15-7,8=7,200 [A]</t>
  </si>
  <si>
    <t>87534</t>
  </si>
  <si>
    <t>POTRUBÍ DREN Z TRUB PLAST DN DO 200MM</t>
  </si>
  <si>
    <t>plné potrubí v prostupech křídly a v místě vyústění  
včetně T kusů pro napojení drenáže za rubem čela</t>
  </si>
  <si>
    <t>2,5+2,5+1,0+1,0=7,000 [A]</t>
  </si>
  <si>
    <t>875342</t>
  </si>
  <si>
    <t>POTRUBÍ DREN Z TRUB PLAST DN DO 200MM DĚROVANÝCH</t>
  </si>
  <si>
    <t>drenážní potrubí za rubem trouby</t>
  </si>
  <si>
    <t>17+17=34,000 [A]</t>
  </si>
  <si>
    <t>87633</t>
  </si>
  <si>
    <t>CHRÁNIČKY Z TRUB PLASTOVÝCH DN DO 150MM</t>
  </si>
  <si>
    <t>flexibilní chráničky 110/96 v římsách včetně přesahů za objekt</t>
  </si>
  <si>
    <t>2*2*(15)=60,000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</si>
  <si>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</si>
  <si>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9111A3</t>
  </si>
  <si>
    <t>ZÁBRADLÍ SILNIČNÍ S VODOR MADLY - DEMONTÁŽ S PŘESUNEM</t>
  </si>
  <si>
    <t>Odstranění stávajícího zábradlí</t>
  </si>
  <si>
    <t>11,5+11,5=23,000 [A]</t>
  </si>
  <si>
    <t>položka zahrnuje:  
- demontáž a odstranění zařízení  
- jeho odvoz na předepsané místo</t>
  </si>
  <si>
    <t>9111C1</t>
  </si>
  <si>
    <t>ZÁBRADLÍ SILNIČNÍ LANKOVÉ - DODÁVKA A MONTÁŽ</t>
  </si>
  <si>
    <t>lankové zábradlí na římse kolem otvoru trouby včetně sloupků, patních desek a kotvení  
lanka pr. 8mm v plastovém obalu včetně lanových svorek, očnic a napínáků.</t>
  </si>
  <si>
    <t>11,5*3=34,500 [A]</t>
  </si>
  <si>
    <t>položka zahrnuje:  
- dodání zábradlí bez ohledu na materiál sloupků (ocel, kompozit) včetně předepsané  
povrchové úpravy  
- osazení sloupků zaberaněním nebo osazením do betonových bloků bez ohledu na jejich materiál (včetně betonových bloků a nutných zemních prací)  
- případné bednění ( trubku) betonové patky v gabionové zdi</t>
  </si>
  <si>
    <t>zábradelní svodidlo včetně svislých výplní, včetně PKO dle TKP 19B   
včetně přechodů na silniční svodidlo nebo atypických ukončení u sjezdů</t>
  </si>
  <si>
    <t>18=18,000 [A]</t>
  </si>
  <si>
    <t>91355</t>
  </si>
  <si>
    <t>EVIDENČNÍ ČÍSLO MOSTU</t>
  </si>
  <si>
    <t>položka zahrnuje štítek s evidenčním číslem mostu, sloupek dopravní značky včetně osazení  
a nutných zemních prací a zabetonování</t>
  </si>
  <si>
    <t>obruby za odláždněním náběhů říms</t>
  </si>
  <si>
    <t>(3+1)*2=8,000 [A]</t>
  </si>
  <si>
    <t>silniční obruby odláždění za římsami</t>
  </si>
  <si>
    <t>2*2,0=4,000 [A]</t>
  </si>
  <si>
    <t>96613</t>
  </si>
  <si>
    <t>BOURÁNÍ KONSTRUKCÍ Z KAMENE NA MC</t>
  </si>
  <si>
    <t>stávající spodní stavba mostu  
na trvalou skládku</t>
  </si>
  <si>
    <t>opěry 9,1*1,5*3,0*2=81,900 [A] 
křídla  (3,0+2,5+3,0+2,5)*3,0*1,0=33,000 [B] 
a+b=114,900 [C]</t>
  </si>
  <si>
    <t>spádové betony za rubem nebo výplně za rubem NK - odhad - na skládku</t>
  </si>
  <si>
    <t>5,8*1,5*0,5*2=8,700 [A]</t>
  </si>
  <si>
    <t>bourání částní nosné konstrukce mostu</t>
  </si>
  <si>
    <t>mostovka 0,55*7,2*6,5=25,740 [A] 
části říms a křídel 10,5*0,65*0,5*2=6,825 [B] 
a+b=32,565 [C]</t>
  </si>
  <si>
    <t>97817</t>
  </si>
  <si>
    <t>ODSTRANĚNÍ MOSTNÍ IZOLACE</t>
  </si>
  <si>
    <t>mostovka 7,2*6,5=46,800 [A]</t>
  </si>
  <si>
    <t>- položka zahrnuje veškerou manipulaci s vybouranou sutí a hmotami včetně uložení na skládku. Nezahrnuje poplatek za likvidaci, který se vykazuje v položce 0157**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</si>
  <si>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251</t>
  </si>
  <si>
    <t>Sanace zárubní zdi v km 2,780 – 2,865</t>
  </si>
  <si>
    <t>pol. 96616  8,3*2,4=19,920 [A]</t>
  </si>
  <si>
    <t>kotvení římsy do stávajícího zdiva včetně vrtu, vlepení</t>
  </si>
  <si>
    <t>předpoklad kotvy R12 po 500 mm  
(50+33)/0,5=166,000 [A] 
a*1,2=199,200 [B]</t>
  </si>
  <si>
    <t>dle situace a VPŘ 
plocha řezu 0,5*0,25=0,125 [A] 
délka říms 33+50=83,000 [B] 
a*b=10,375 [C]</t>
  </si>
  <si>
    <t>10,4*0,180=1,872 [A]</t>
  </si>
  <si>
    <t>lokální dozdívky z nového materiálu - pískovec</t>
  </si>
  <si>
    <t>dle stavu 
2=2,000 [A]</t>
  </si>
  <si>
    <t>lokální přezdění OP zdi</t>
  </si>
  <si>
    <t>dle stavbu na místě předpoklad 
2=2,000 [A]</t>
  </si>
  <si>
    <t>62745</t>
  </si>
  <si>
    <t>SPÁROVÁNÍ STARÉHO ZDIVA CEMENTOVOU MALTOU</t>
  </si>
  <si>
    <t>přespárování stávajícího zdiva</t>
  </si>
  <si>
    <t>dle stávajícího stavu 
50*1,6*0,5+33*1,8*0,5=69,700 [A]</t>
  </si>
  <si>
    <t>položka zahrnuje:  
dodávku veškerého materiálu potřebného pro předepsanou úpravu v předepsané kvalitě vyčištění spar (vyškrábání), vypláchnutí spar vodou, očištění povrchu  
spárování  
odklizení suti a přebytečného materiálu potřebná lešení</t>
  </si>
  <si>
    <t>76794</t>
  </si>
  <si>
    <t>OPLOCENÍ Z PLECHU</t>
  </si>
  <si>
    <t>demontáž stávající brány - uložení v místě</t>
  </si>
  <si>
    <t>dle PD 
4,5*1,8=8,100 [A]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</si>
  <si>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</si>
  <si>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>9111A1</t>
  </si>
  <si>
    <t>ZÁBRADLÍ SILNIČNÍ S VODOR MADLY - DODÁVKA A MONTÁŽ</t>
  </si>
  <si>
    <t>nové zábradlí ocelové, třímadlové včetně PKO dle TKP 19B - žárový pozink</t>
  </si>
  <si>
    <t>dle situace 
délka říms 33+50=83,000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</si>
  <si>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</si>
  <si>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938542</t>
  </si>
  <si>
    <t>OČIŠTĚNÍ BETON KONSTR OTRYSKÁNÍM TLAK VODOU DO 500 BARŮ</t>
  </si>
  <si>
    <t>očištění zdiva včetně ručního vyčištění odvodňovačů</t>
  </si>
  <si>
    <t>položka zahrnuje očištění předepsaným způsobem včetně odklizení vzniklého odpadu</t>
  </si>
  <si>
    <t>bourání stávající římsy</t>
  </si>
  <si>
    <t>0,5*0,2*(50+33)=8,300 [A]</t>
  </si>
  <si>
    <t>966841</t>
  </si>
  <si>
    <t>ODSTRANĚNÍ OPLOCENÍ DŘEVĚNÉHO</t>
  </si>
  <si>
    <t>demontáž plotu na římse - uložení v místě</t>
  </si>
  <si>
    <t>dle situace 
19+33=52,000 [A]</t>
  </si>
  <si>
    <t>položka zahrnuje:  
- kompletní bourací práce včetně odstranění základových konstrukcí a nezbytného rozsahu  
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likvidaci, který se vykazuje v položce 0151** (s výjimkou malého množství bouraného materiálu, kde je možné poplatek zahrnout do jednotkové ceny bourání – tento fakt musí být uveden v doplňujícím textu k položce)</t>
  </si>
  <si>
    <t>SO 303</t>
  </si>
  <si>
    <t>Rekonstrukce dešťové kanalizace v úseku km 1,505 - 3,430</t>
  </si>
  <si>
    <t>trvalá skládka zhotovitele - zemina, bahno a usazeniny z čištění trub</t>
  </si>
  <si>
    <t>bahno a usazeniny z čištění trub dle pol. 129945: 3,1416*0,3*0,3/4/4*22,04*1,9=0,740 [A] 
bahno a usazeniny z čištění trub dle pol. 129946: 3,1416*0,4*0,4/4/4*35*1,9=2,089 [B] 
zemina pol. 13273: 2364,308*1,9=4 492,185 [C] 
pol. 11130 45,9*0,15*1,9=13,082 [D] 
Celkem: A+B+C+D=4 508,096 [E]</t>
  </si>
  <si>
    <t>pol. 96615: 20*2,5=50,000 [A] 
pol. 969245: 0,228*10,04=2,289 [B] 
pol. 969246: 0,308*27,11=8,350 [C] 
Celkem: A+B+C=60,639 [D]</t>
  </si>
  <si>
    <t>11130</t>
  </si>
  <si>
    <t>SEJMUTÍ DRNU</t>
  </si>
  <si>
    <t>příprava ploch pro sejmutí ornice; včetně poplatku za skládku</t>
  </si>
  <si>
    <t>odečteno z dokumentace: 
26,9*1,5=40,350 [A] 
1,8*1,3=2,340 [B] 
2,5*1,3=3,250 [C] 
Celkem: A+B+C=45,940 [D]</t>
  </si>
  <si>
    <t>včetně vodorovné dopravy  a uložení na skládku</t>
  </si>
  <si>
    <t>použije se zpět k ohumusování</t>
  </si>
  <si>
    <t>odečteno z dokumentace, odhad tl. 150 mm: 
26,9*1,5*0,15=6,053 [A] 
1,8*1,3*0,15=0,351 [B] 
2,5*1,3*0,15=0,488 [C] 
Celkem: A+B+C=6,892 [D]</t>
  </si>
  <si>
    <t>zpětné natěžení ornice</t>
  </si>
  <si>
    <t>pro pol. 18230 
6,892=6,892 [A]</t>
  </si>
  <si>
    <t>stáv. trouby pod napojením propustku; odhad: 
22,04=22,040 [A]</t>
  </si>
  <si>
    <t>odhad st.potrubí u zaústění stoky "G": 
35=35,000 [A]</t>
  </si>
  <si>
    <t>výkopy rýh pro kanalizaci, vše se odveze na trvalou skládku, vč. rozšíření a prohl. pro šachty</t>
  </si>
  <si>
    <t>dle výkazu výkopu rýh (pouze stoky) - viz. příloha TZ (listy 1-3): 
937,925+1248,039+8,655=2 194,619 [A] 
rozšíření pro šachty: 
2,4*0,9*(2,75+1,75+1,57+1,61+2,92+1,4)=25,920 [B] 
2,4*1,1*(1,73+1,72+1,65+1,65+2,33+1,66+1,78+1,66+1,66)=41,818 [C] 
2,4*1,15*(1,58+1,6+1,84+1,83+1,59+1,64+1,58+1,67+1,64+1,63+1,64+1,69)=55,007 [D] 
prohloubení pro šachty: 
2,4*2,4*0,3*26=44,928 [E] 
2,4*2,4*0,35*1=2,016 [F] 
Celkem: A+B+C+D+E+F=2 364,308 [G]</t>
  </si>
  <si>
    <t>ornice na mezideponii</t>
  </si>
  <si>
    <t>dle pol. 12110: 
6,892=6,892 [A]</t>
  </si>
  <si>
    <t>Výkop rýh celkem: 2364,308=2 364,308 [A] 
Odpočet: 
podsypy potrubí a šachet: -136,818=- 136,818 [B] 
obsypy vč.trub: -763,451=- 763,451 [C] 
desky pod šachty: -15,552=-15,552 [D] 
šachty: -3,1416*1,2*1,2/4*(47,77+27*0,2)=-60,134 [E] 
Celkem: A+B+C+D+E=1 388,353 [F]</t>
  </si>
  <si>
    <t>DN 400: 87,94*1,5*0,752=99,196 [A] 
DN 300: 453,27*1,3*0,641=377,710 [B] 
DN 250: 393,20*1,25*0,583=286,545 [C] 
odpočet trub: 
-3,1416*0,452*0,452/4*87,94=-14,111 [D] 
-3,1416*0,341*0,341/4*453,27=-41,396 [E] 
-3,1416*0,283*0,283/4*393,20=-24,733 [F] 
Celkem: A+B+C+D+E+F=683,211 [G]</t>
  </si>
  <si>
    <t>18230</t>
  </si>
  <si>
    <t>ROZPROSTŘENÍ ORNICE V ROVINĚ</t>
  </si>
  <si>
    <t>odečteno z dokumentace, tl. 150 mm: 
dle pol. 12110: 
6,892=6,892 [A]</t>
  </si>
  <si>
    <t>úprava povrchů po překopech pro kanalizaci: 
dle pol. 11130: 
45,94=45,940 [A]</t>
  </si>
  <si>
    <t>úprava povrchů po překopech pro kanalizaci: 
dle pol. 18241: 45,94=45,940 [A]</t>
  </si>
  <si>
    <t>451313</t>
  </si>
  <si>
    <t>PODKLADNÍ A VÝPLŇOVÉ VRSTVY Z PROSTÉHO BETONU C16/20</t>
  </si>
  <si>
    <t>desky pod šachty</t>
  </si>
  <si>
    <t>2,4*2,4*0,1*27=15,552 [A]</t>
  </si>
  <si>
    <t>štěrkopískový podsyp frakce 0-8 mm pod trouby a frakce 0-32 mm podklad šachet</t>
  </si>
  <si>
    <t>DN 400: 87,94*1,5*0,1=13,191 [A] 
DN 300: 453,27*1,3*0,1=58,925 [B] 
DN 250: 393,20*1,25*0,1=49,150 [C] 
šachty:  
2,4*2,4*0,1*27=15,552 [D] 
Celkem: A+B+C+D=136,818 [E]</t>
  </si>
  <si>
    <t>87444A</t>
  </si>
  <si>
    <t>POTRUBÍ Z TRUB PLASTOVÝCH ODPADNÍCH DN DO 250MM</t>
  </si>
  <si>
    <t>trouby PP DN 250, SN 12 - vč. tvarovek, šachtových přechodek, montáže</t>
  </si>
  <si>
    <t>dle dokumentace, stoky: 
393,20=393,200 [A]</t>
  </si>
  <si>
    <t>87445A</t>
  </si>
  <si>
    <t>POTRUBÍ Z TRUB PLASTOVÝCH ODPADNÍCH DN DO 300MM</t>
  </si>
  <si>
    <t>trouby PP DN 300, SN 12 - vč. tvarovek, šachtových přechodek, montáže</t>
  </si>
  <si>
    <t>dle dokumentace, stoky: 
453,27=453,270 [A]</t>
  </si>
  <si>
    <t>87446A</t>
  </si>
  <si>
    <t>POTRUBÍ Z TRUB PLASTOVÝCH ODPADNÍCH DN DO 400MM</t>
  </si>
  <si>
    <t>trouby PP DN 400, SN 12 - vč. šachtových přechodek, montáže</t>
  </si>
  <si>
    <t>dle dokumentace, stoky: 
87,94=87,940 [A]</t>
  </si>
  <si>
    <t>894145</t>
  </si>
  <si>
    <t>ŠACHTY KANALIZAČNÍ Z BETON DÍLCŮ NA POTRUBÍ DN DO 300MM</t>
  </si>
  <si>
    <t>šachty na DN 300</t>
  </si>
  <si>
    <t>dle PD: 
9=9,000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</si>
  <si>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</si>
  <si>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šachty na DN 250</t>
  </si>
  <si>
    <t>dle PD: 
12=12,000 [A]</t>
  </si>
  <si>
    <t>894146</t>
  </si>
  <si>
    <t>ŠACHTY KANALIZAČ Z BETON DÍLCŮ NA POTRUBÍ DN DO 400MM</t>
  </si>
  <si>
    <t>dle PD: 
4=4,000 [A]</t>
  </si>
  <si>
    <t>- položky pro konstrukce na trubním vedení zahrnují kompletní konstrukce trubního vedení a to buď ve spojení s potrubím nebo samostatně. Zahrnují rovněž úpravy typových konstrukcí, spojovací a těsnící materiál, předepsané povrchové úpravy, máčení cihel, vyspárování a pod. Šachty, vpustě, kabelové komory zahrnují i poklopy s rámem, mříže s rámem, koše na bahno, stupadla, žebříky, stropy z bet. dílců a pod.  
- položka šachty a spadiště kanalizační z betonových skruží zahrnuje i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</si>
  <si>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šachta Šg1 s monolitickým dnem</t>
  </si>
  <si>
    <t>dle PD: 
1=1,000 [A]</t>
  </si>
  <si>
    <t>894157</t>
  </si>
  <si>
    <t>ŠACHTY KANALIZAČNÍ Z BETON DÍLCŮ NA POTRUBÍ DN DO 500MM</t>
  </si>
  <si>
    <t>šachta Šh1 s monolitickým dnem</t>
  </si>
  <si>
    <t>899652</t>
  </si>
  <si>
    <t>ZKOUŠKA VODOTĚSNOSTI POTRUBÍ DN DO 300MM</t>
  </si>
  <si>
    <t>dle PD: 
393,2+453,27=846,470 [A]</t>
  </si>
  <si>
    <t>899662</t>
  </si>
  <si>
    <t>ZKOUŠKA VODOTĚSNOSTI POTRUBÍ DN DO 400MM</t>
  </si>
  <si>
    <t>dle PD: 
87,94=87,940 [A]</t>
  </si>
  <si>
    <t>2*(393,2+453,27+87,94)=1 868,820 [A]</t>
  </si>
  <si>
    <t>podchycení a dopojení stáv.dešť.přípojek na stavbě vč. přípojek "UV-8" a "UV-9" včetně systému dodatečného napojení, příslušných spojek pro napojení na stáv. přípojky nebo vsazených odboček; včetně výkopu, potrubí, tvarovek, podsypu, obsypu</t>
  </si>
  <si>
    <t>2ks+odhad dle č.p.; nutno podle skutečnosti: 
16+19+4+2=41,000 [A]</t>
  </si>
  <si>
    <t>odhad bourání ve výkopech pro kanalizaci: 
20=20,000 [A]</t>
  </si>
  <si>
    <t>96688</t>
  </si>
  <si>
    <t>VYBOURÁNÍ KANALIZAČ ŠACHET KOMPLETNÍCH</t>
  </si>
  <si>
    <t>včetně poplatku za skládku; bourání stávajících šachet i šachet s mříží podle skutečnosti</t>
  </si>
  <si>
    <t>v rozsahu výkopů dle zaměření; upravit podle skutečnost, odhad podle pochůzkyi: 
2=2,000 [A]</t>
  </si>
  <si>
    <t>odhad stávajících trub - beton DN 300; profily pokud možno ověřovány při pochůzce, nutno dle skutečnosti</t>
  </si>
  <si>
    <t>Bourání st.trub v rozsahu výkopů, odměřeno ze situace: 
1,09+2,2+0,9+5,85=10,040 [A]</t>
  </si>
  <si>
    <t>969246</t>
  </si>
  <si>
    <t>VYBOURÁNÍ POTRUBÍ DN DO 400MM KANALIZAČ</t>
  </si>
  <si>
    <t>odhad stávajících trub - beton DN 400; profily pokud možno ověřovány při pochůzce, nutno dle skutečnosti</t>
  </si>
  <si>
    <t>Bourání st.trub v rozsahu výkopů, odměřeno ze situace: 
26,11+1=27,110 [A]</t>
  </si>
  <si>
    <t>SO 901.2</t>
  </si>
  <si>
    <t>Dopravně inženýrská opatření II. etapa (Královéhradecký kraj)</t>
  </si>
  <si>
    <t>provizorní nástupiště zastávky Libňatov hor. zast.   
pronájem, doprava a osazení silničních panelů 3,0x1,0x0,15m po dobu výstavby včetně zajištění přístupu,</t>
  </si>
  <si>
    <t>12*2=24,000 [A] 
2*a=48,000 [B]</t>
  </si>
  <si>
    <t>provizorní nástupiště - demontáž a odvoz panelů, včetně veškeré manipulace</t>
  </si>
  <si>
    <t>Návrhy dočasného dopravního značení vč. jeho projednání s dotčenými orgány a organizacemi a získání stanovení DIO pro hlavní trasu a opravu objízdné trasy.  
Délka stavby 2350 m + objízdné trasy  
PEVNÁ CENA.</t>
  </si>
  <si>
    <t>zrušení provizorních sjezdů, zajištění obslužnosti - pouze manipulace s materiálem</t>
  </si>
  <si>
    <t>30*10=300,000 [A]</t>
  </si>
  <si>
    <t>17160</t>
  </si>
  <si>
    <t>ULOŽENÍ SYPANINY DO NÁSYPŮ Z HORNIN KAMENITÝCH SE ZHUTNĚNÍM</t>
  </si>
  <si>
    <t>zřízení provizorních sjezdů, zajištění obslužnosti - pouze manipulace s materiálem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</si>
  <si>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</si>
  <si>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567306</t>
  </si>
  <si>
    <t>VRSTVY PRO OBNOVU A OPRAVY Z RECYKLOVANÉHO MATERIÁLU</t>
  </si>
  <si>
    <t>úpravy a zesílení objízdných tras po místních a účelových komunikacích - dle dispozic samosprávy a vlastrníků komunikací  
zhotovitel v ceně zohlední využití materiálu ze stavby</t>
  </si>
  <si>
    <t>pro objízdné trasy po místních MK a ÚK ve fázích 4 a 6 
celkem cca 4 km  
(1800+1200)*3,5=10 500,000 [A] 
předpoklad zpevnění 30% 0,30*a*0,150=472,500 [B]</t>
  </si>
  <si>
    <t>911FC1</t>
  </si>
  <si>
    <t>R</t>
  </si>
  <si>
    <t>SVODIDLO BETON, ÚROVEŇ ZADRŽ H2 VÝŠ 1,2M - DODÁVKA A MONTÁŽ</t>
  </si>
  <si>
    <t>dodávka, montáž s přemístěním, nájemné po celou dobu stavby</t>
  </si>
  <si>
    <t>v místě stavby mostu - bezpečnostní zábrana 
2*4*2=16,000 [A]</t>
  </si>
  <si>
    <t>položka zahrnuje:  
- kompletní dodávku všech dílů betonového svodidla včetně spojovacích prvků  
- osazení svodidla  
- přechod na jiný typ svodidla nebo přes mostní závěr  
nezahrnuje odrazky nebo retroreflexní fólie  
nezahrnuje podkladní vrstvu</t>
  </si>
  <si>
    <t>911FC3</t>
  </si>
  <si>
    <t>SVODIDLO BETON, ÚROVEŇ ZADRŽ H2 VÝŠ 1,2M - DEMONTÁŽ S PŘESUNEM</t>
  </si>
  <si>
    <t>v místě stavby - bezpečnostní zábrana 
2*4*2=16,000 [A]</t>
  </si>
  <si>
    <t>dle situace DZ  
40=40,000 [A] 
rezerva na souběžné stavby a dodatečné opatření  
20=20,000 [B] 
Celkem: A+B=60,000 [C] nájemné po celou dobu výstavby</t>
  </si>
  <si>
    <t>položka zahrnuje:  
- dodávku, montáž značek v požadovaném provedení a nájemné po celou dobu výstavby</t>
  </si>
  <si>
    <t>dle situace DZ  
40=40,000 [A] 
rezerva na souběžné stavby a dodatečné opatření  
20=20,000 [B] 
Celkem: A+B=60,000 [C]</t>
  </si>
  <si>
    <t>914411</t>
  </si>
  <si>
    <t>DOPRAVNÍ ZNAČKY 100X150CM OCELOVÉ - DODÁVKA A MONTÁŽ</t>
  </si>
  <si>
    <t>dodávka, montáž s přemístěním, nájemné po celou dobu stavby včetně opravy objízdné trasy</t>
  </si>
  <si>
    <t>dle situace DZ  
12=12,000 [A] 
rezerva na souběžné stavby a dodatečné opatření  
4=4,000 [B] 
Celkem: A+B=16,000 [C] po celou dobu výstavby</t>
  </si>
  <si>
    <t>položka zahrnuje:   
- dodávku, montáž značek v požadovaném provedení a nájemné po celou dobu stavby</t>
  </si>
  <si>
    <t>914413</t>
  </si>
  <si>
    <t>DOPRAVNÍ ZNAČKY 100X150CM OCELOVÉ - DEMONTÁŽ</t>
  </si>
  <si>
    <t>dle situace DZ  
16=16,000 [A] 
rezerva na souběžné stavby a dodatečné opatření  
4=4,000 [B] 
Celkem: A+B=20,000 [C]</t>
  </si>
  <si>
    <t>915321</t>
  </si>
  <si>
    <t>VODOR DOPRAV ZNAČ Z FÓLIE DOČAS ODSTRANITEL - DOD A POKLÁDKA</t>
  </si>
  <si>
    <t>na provizorní V5 4*0,5*2+ 
na provizorní V12 4*20*0,125=14,000 [A] 
obnova 2x a*3=42,000 [B]</t>
  </si>
  <si>
    <t>položka zahrnuje:  
- dodání a pokládku předepsané fólie  
- zahrnuje předznačení</t>
  </si>
  <si>
    <t>915322</t>
  </si>
  <si>
    <t>VODOR DOPRAV ZNAČ Z FÓLIE DOČAS ODSTRANITEL - ODSTRANĚNÍ</t>
  </si>
  <si>
    <t>na provizorní V5 4*0,5*2+ 
na provizorní V12 4*20*0,125=14,000 [A]</t>
  </si>
  <si>
    <t>zahrnuje odstranění značení bez ohledu na způsob provedení (zatření, zbroušení) a odklizení vzniklé suti</t>
  </si>
  <si>
    <t>916121</t>
  </si>
  <si>
    <t>DOPRAV SVĚTLO VÝSTRAŽ SOUPRAVA 3KS - DOD A MONTÁŽ</t>
  </si>
  <si>
    <t>3xS7    
dodávka, montáž s přemístěním, nájemné po celou dobu stavby</t>
  </si>
  <si>
    <t>dle situace DIO 
2* sada po celou dobu výstavby  2=2,000 [A]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</si>
  <si>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  
- nájemné po celou dobu stavby</t>
  </si>
  <si>
    <t>916123</t>
  </si>
  <si>
    <t>DOPRAV SVĚTLO VÝSTRAŽ SOUPRAVA 3KS - DEMONTÁŽ</t>
  </si>
  <si>
    <t>Položka zahrnuje odstranění, demontáž a odklizení zařízení s odvozem na předepsané místo</t>
  </si>
  <si>
    <t>916321</t>
  </si>
  <si>
    <t>DOPRAVNÍ ZÁBRANY Z2 S FÓLIÍ TŘ 2 - DOD A MONTÁŽ</t>
  </si>
  <si>
    <t>dle situace DIO 
max 6 během stavby6=6,000 [A]</t>
  </si>
  <si>
    <t>položka zahrnuje:  
- dodání zařízení v předepsaném provedení včetně jejich osazení  
- údržbu po celou dobu trvání funkce, náhradu zničených nebo ztracených kusů, nutnou opravu poškozených částí  
- nájemné po celou dobu stavby</t>
  </si>
  <si>
    <t>916323</t>
  </si>
  <si>
    <t>DOPRAVNÍ ZÁBRANY Z2 S FÓLIÍ TŘ 2 - DEMONTÁŽ</t>
  </si>
  <si>
    <t>6=6,000 [A]</t>
  </si>
  <si>
    <t>916721</t>
  </si>
  <si>
    <t>UPEVŇOVACÍ KONSTR - PODKLADNÍ DESKA OD 28KG - DOD A MONTÁŽ</t>
  </si>
  <si>
    <t>dle situace DIO 
SDZ 60*2=120,000 [A] 
IP 16*2*2=64,000 [B] 
Z2 6*2*2=24,000 [C] 
Celkem: A+B+C=208,000 [D] po celou dobu výstavby</t>
  </si>
  <si>
    <t>916723</t>
  </si>
  <si>
    <t>UPEVŇOVACÍ KONSTR - PODKLADNÍ DESKA OD 28KG - DEMONTÁŽ</t>
  </si>
  <si>
    <t>916731</t>
  </si>
  <si>
    <t>UPEVŇOVACÍ KONSTR - OCEL STOJAN - DOD A MONTÁŽ</t>
  </si>
  <si>
    <t>dle situace DIO 
SDZ 60=60,000 [A] 
IP 16*2=32,000 [B] 
Z2 6*2=12,000 [C] 
Celkem: A+B+C=104,000 [D] po celou dobu výstavby</t>
  </si>
  <si>
    <t>916733</t>
  </si>
  <si>
    <t>UPEVŇOVACÍ KONSTR - OCEL STOJAN - DEMONTÁŽ</t>
  </si>
  <si>
    <t>E3</t>
  </si>
  <si>
    <t>III. ETAPA</t>
  </si>
  <si>
    <t>SO 000.3</t>
  </si>
  <si>
    <t>Všeobecné a předběžné položky III. etapa (Královéhradecký kraj)</t>
  </si>
  <si>
    <t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  
Délka stavby 1540 m  
PEVNÁ CENA.</t>
  </si>
  <si>
    <t>Zaměření skutečného provedení díla ke kolaudaci stavby v délce stavby   
3x tištěné paré + 1x CD  
Na celou délku stavby, tj. 1540 m.  
PEVNÁ CENA</t>
  </si>
  <si>
    <t>Veškerá nutná zaměření nutná k realizaci díla (např. zaměření stavby před výstavbou, vytyčení stavby a obvodu staveniště apod.) a k uvedení stavby do  
užívání a řádnému předání dokončeného díla.  
vytyčení stavby (3x tištěná, 1xCD), zřízení vytyčovací sítě stavby  
Na celou délku stavby, tj. 1540  m.  
PEVNÁ CENA</t>
  </si>
  <si>
    <t>Geometrický oddělovací plán pro majetkové vypořádání vlastnických vztahů a případných věcných břemen  
Na celou délku stavby, tj. 1540  m.  
PEVNÁ CENA</t>
  </si>
  <si>
    <t>10 vlastníků 
1=1,000 [A]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</si>
  <si>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  
Na celou délku stavby, tj. 1540  m.  
PEVNÁ CENA</t>
  </si>
  <si>
    <t>Realizační dokumentace objektů stavby, přechodné úpravy DIO, stanovení místní úpravy DZ po stavbě ( tiskem 4x + 1x CD).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   
Na celou délku stavby, tj. 1080 m včetně mostních objektů  
PEVNÁ CENA</t>
  </si>
  <si>
    <t>SO 001.3</t>
  </si>
  <si>
    <t>Příprava území III. etapa (Královéhradecký kraj)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</si>
  <si>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Sdělovací a elektrické vedení včetně vrchního vedení, vodovod, v trase příčné přechody. Přechody nutno ochránit. Zajištění stavby proti škodám na okolních pozemcích a objektech.   
Délka stavby 1573 m.  
PEVNÁ CENA</t>
  </si>
  <si>
    <t>02930</t>
  </si>
  <si>
    <t>OSTATNÍ POŽADAVKY - UMĚLECKÁ DÍLA</t>
  </si>
  <si>
    <t>zajištění a ochrana kamenného kříže na konci stavby vlevo</t>
  </si>
  <si>
    <t>zahrnuje veškeré náklady spojené s objednatelem požadovanými pracemi a díly</t>
  </si>
  <si>
    <t>sondy pro vodovod u mostu ev.č. 3041-4  2ks 
komplet 1=1,000 [A]</t>
  </si>
  <si>
    <t>dle situace kácení a inventarizačních tabulek  
v rozsahu III. etapy K88-K116) 
35=35,000 [A]</t>
  </si>
  <si>
    <t>dle situace kácení a inventarizačních tabulek  
v rozsahu III. etapy K88-K116 
7=7,000 [A]</t>
  </si>
  <si>
    <t>dle situace kácení a inventarizačních tabulek  
v rozsahu III. etapy K88-K116 
13=13,000 [A]</t>
  </si>
  <si>
    <t>11203</t>
  </si>
  <si>
    <t>KÁCENÍ STROMŮ D KMENE PŘES 0,9M S ODSTRAN PAŘEZŮ</t>
  </si>
  <si>
    <t>dle situace kácení a inventarizačních tabulek  
v rozsahu III. etapy K88-K116 
2=2,000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</si>
  <si>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</si>
  <si>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dle situace kácení a inventarizačních tabulek  
v rozsahu III. etapy K88-K116 
5=5,000 [A]</t>
  </si>
  <si>
    <t>30*3=90,000 [A]</t>
  </si>
  <si>
    <t>ponechané stromy v rozsahu stavby  
podél komunikace 28*2*0,5*4=112,000 [A] 
u mostu ev.č. 3041-4 3*0,8*3*4=28,800 [B] 
a+b=140,800 [C]</t>
  </si>
  <si>
    <t>dle stávajícího stavu  
9=9,000 [A]</t>
  </si>
  <si>
    <t>dle stávajícího stavu  
4=4,000 [A]</t>
  </si>
  <si>
    <t>SO 104</t>
  </si>
  <si>
    <t>Silnice III/3041 km 3,430 - 4,970 (Královéhradecký kraj)</t>
  </si>
  <si>
    <t>321,3=321,300 [A]</t>
  </si>
  <si>
    <t>pol. 12373 1201,2*1,9+ 
pol. 12920 2165*0,15*1,9+ 
pol. 12930A 333,7*1,9=3 533,335 [A]</t>
  </si>
  <si>
    <t>nefrézovatelná část podkladní vrstvy z PM - dle průzkumu ZAS-T1 a T2</t>
  </si>
  <si>
    <t>pol. 11333 92,4*2,2=203,280 [A]</t>
  </si>
  <si>
    <t>pol. 11332  101,6*1,9=193,040 [A]</t>
  </si>
  <si>
    <t>dle situace a průzkůmů 
v místě lokálních sanací 
šířka na úrovni vrstvy 1,0=1,000 [A] 
tloušťka 0,150=0,150 [B] 
délka sanací 20% délky úseku oboustranně 1540*2*0,20=616,000 [C] 
a*b*c*1,10=101,640 [D]  včetně rozšíření proti teoretické ploše krytu</t>
  </si>
  <si>
    <t>dle situace a průzkůmů 
v místě lokálních sanací 
šířka na úrovni vrstvy 1,0=1,000 [A] 
tloušťka 0,150=0,150 [B] 
délka sanací 20% délky úseku oboustranně 1540*2*0,20=616,000 [C] 
a*b*c=92,400 [D]</t>
  </si>
  <si>
    <t>dle situace a průzkůmů 
odečteno z Autocadu 7590=7 590,000 [A] 
tloušťka frézování EKZ+PM 0,02=0,020 [B] 
a*b=151,800 [C]</t>
  </si>
  <si>
    <t>začátek úseku 5,50=5,500 [A] konec úseku v SO122 
napojení na římsy mostu a příčné spáry na mostě ev.č. 3041-4 12+12+2*7,0=38,000 [B] 
Celkem: A+B=43,500 [C]</t>
  </si>
  <si>
    <t>v ploše sanací a rozšíření 
šířka na parapláni 2,0=2,000 [A] 
délka sanací 30% délky úseku oboustranně 1540*2*0,30=924,000 [B] 
a*b*1,30=2 402,400 [C]  včetně přesahů a šikmých částí 
tloušťka snací 0,50=0,500 [D] 
c*d=1 201,200 [E]</t>
  </si>
  <si>
    <t>pro pol. 18220 519=519,000 [A]</t>
  </si>
  <si>
    <t>dle situace a VPŘ 
vlevo 24,233+3,551+11,725+5,085+98,168+8,802+1,644+32,649+45,155+151,027+115,666+125,173+28,387+106,598+141,748+216,350=1 115,961 [A] 
vpravo 134,128+142,370+3,757+283,411+44,712+67,528+100,293+47,147+50,725+39,055+106,725+11,724+18,458=1 050,033 [B] 
Celkem: A+B=2 165,994 [C]</t>
  </si>
  <si>
    <t>materiál z reprofilace pro zpětné ohumusování  
5189*0,10=518,900 [A]</t>
  </si>
  <si>
    <t>dle situace 
celková délka reprofilace 106+117+139+120+113+191+67+380+142+39+103+167+31+154+30+91+134+203+63+10+48+40+62+67+164+35+26=2 842,000 [A] 
výpočet přebytku při předpokladu 0,3 m3/bm a využití materiálu na zpětné ohumusování 
a*0,3-5189*0,10=333,700 [B]</t>
  </si>
  <si>
    <t>pol. 12930 519=519,000 [A]</t>
  </si>
  <si>
    <t>dle situace a VPŘ 
klín pod krajnici 0,7*0,15=0,105 [A] 
délky úseků 110+117+44+23+101+95+282+556+142+39+167+61+154+91+134+203+63+85+75+59+64+206+143+17+29=3 060,000 [B] 
a*b=321,300 [C]</t>
  </si>
  <si>
    <t>17411</t>
  </si>
  <si>
    <t>ZÁSYP JAM A RÝH ZEMINOU SE ZHUTNĚNÍM</t>
  </si>
  <si>
    <t>zásyp stávajících příkopů - bude využit materiál z reprofilace příkopů</t>
  </si>
  <si>
    <t>dle situace 
na konci úseku vpravo 143+17=160,000 [A] 
a*0,7=112,000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</si>
  <si>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</si>
  <si>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dle situace a VPŘ 
v ploše lokálních sanací 
šířka na parapláni 2,0=2,000 [B] 
délka sanací 20% délky úseku oboustranně 1540*2*0,20=616,000 [C] 
b*c*1,30=1 601,600 [D]  včetně přesahů a šikmých částí</t>
  </si>
  <si>
    <t>dle situace 
51,526+53,877+180,209+113,484+10,912+9,812+6,779+116,870+2,325+294,356+317,107+186,395+5,012+30,855+231,445+3,430+649,998+23,309+430,662+64,711+300,140+304,742+141,357+244,102+182,980+60,267+405,457+105,111+305,156+127,735+99,742+30,771+17,182+78,810=5 186,626 [A] 
a*0,100=518,663 [B]</t>
  </si>
  <si>
    <t>212635</t>
  </si>
  <si>
    <t>TRATIVODY KOMPL Z TRUB Z PLAST HM DN DO 150MM, RÝHA TŘ I</t>
  </si>
  <si>
    <t>kompletní trativody včetně výkopu od úrovně pláně   
potrubí DN 150, obsyp frakcí 8/32, zatěsnění betonem C8/10, šířka 300mm, hloubka do 900mm, včetně napojení na vyústění propustků</t>
  </si>
  <si>
    <t>dle situace  
km 4,900 - 4,954 54=54,000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</si>
  <si>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</si>
  <si>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dle situace a VPŘ 
v ploše lokálních sanací 
šířka na parapláni 2,0=2,000 [B] 
délka sanací 30% délky úseku oboustranně 1540*2*0,30=924,000 [C] 
b*c*1,30=2 402,400 [D]  včetně přesahů a šikmých částí</t>
  </si>
  <si>
    <t>v ploše lokálních sanací a rozšíření 
šířka na parapláni 2,0=2,000 [B] 
délka sanací 30% délky úseku oboustranně (1540)*2*0,30=924,000 [C] 
b*c*1,30=2 402,400 [D]  včetně přesahů a šikmých částí 
tloušťka sanací 0,50=0,500 [E] 
d*e=1 201,200 [F]</t>
  </si>
  <si>
    <t>dle situace a VPŘ 
rozvinutá délka na řezu průměrně 3,5=3,500 [A] 
délky úseků 191+142+39=372,000 [B] 
(a*b)*1,20=1 562,400 [C] včetně přesahů a zakotvení</t>
  </si>
  <si>
    <t>dle situace a VPŘ  
doplnění ochranné vrstvy pod recyklaci u mostu ev.č. 3041-4 
(72+70)*0,250=35,500 [A]</t>
  </si>
  <si>
    <t>dle situace a VPŘ 
plocha recyklace 7800=7 800,000 [A] 
a*0,18=1 404,000 [B]   konstantní vrstva tl. 180 mm 
b*0,15=210,600 [C] rozšíření proti teoretické ploše krytu + vyrovnávky a refrofilace (10+5%) 
b+c=1 614,600 [D]</t>
  </si>
  <si>
    <t>PI-CP modifikovaný 0,6 kg/m2 po vyštěpení</t>
  </si>
  <si>
    <t>pod ACP 8168=8 168,000 [A]</t>
  </si>
  <si>
    <t>PS-CP 0,3 kg/m2 po vyštěpení</t>
  </si>
  <si>
    <t>pod ACO 7856=7 856,000 [A]</t>
  </si>
  <si>
    <t>dle situace a VPŘ 
v ploše komunikace B  7800=7 800,000 [A] 
na mostech konstrukce C 56=56,000 [B] 
a+b=7 856,000 [D]</t>
  </si>
  <si>
    <t>dle situace a VPŘ 
v ploše komunikace B  7800*1,04=8 112,000 [A] včetně rozšíření proti teoretické ploše krytu 
na mostech konstrukce C 56=56,000 [B] 
a+b=8 168,000 [D]</t>
  </si>
  <si>
    <t>dle situace 
- km 3,537 - 3,570 vlevo 33+ 
- km 3,570 - 3,665 vpravo 95+ 
- km 4,674 - 4,684 vpravo 10+ 
- km 4,674 - 4,684 vlevo 10+   
- km 4,698 - 4,708 vpravo 10+  
- km 4,693 - 4,708 vlevo 10=168,000 [A]</t>
  </si>
  <si>
    <t>začátek úseku 5,50=5,500 [A] konec úseku v SO122</t>
  </si>
  <si>
    <t>dle situace 
2=2,000 [A]</t>
  </si>
  <si>
    <t>SO 104.1</t>
  </si>
  <si>
    <t>Propustek v km 4,910 (Královéhradecký kraj)</t>
  </si>
  <si>
    <t>6,5*(2+2)*0,15=3,900 [A]</t>
  </si>
  <si>
    <t>0,12*3,90=0,468 [A]</t>
  </si>
  <si>
    <t>87734</t>
  </si>
  <si>
    <t>CHRÁNIČKY PŮLENÉ Z TRUB PLAST DN DO 200MM</t>
  </si>
  <si>
    <t>chráničky pro ochranu stávajících drenáží v místě propustku - předpoklad DN 150</t>
  </si>
  <si>
    <t>položky pro zhotovení potrubí platí bez ohledu na sklon  
zahrnuje:  
- výrobní dokumentaci (včetně technologického předpisu)  
- dodání veškerého trubního a pomocného materiálu  (trouby včetně podélného rozpůlení, trubky,  tvarovky,  spojovací a těsnící  materiál a pod.), podpěrných, závěsných a  
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</si>
  <si>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89921</t>
  </si>
  <si>
    <t>VÝŠKOVÁ ÚPRAVA POKLOPŮ</t>
  </si>
  <si>
    <t>výšková úprava stávajícíhc revizních šachtic drenáží - DN 400</t>
  </si>
  <si>
    <t>- položka výškové úpravy zahrnuje všechny nutné práce a materiály pro zvýšení nebo snížení zařízení (včetně nutné úpravy stávajícího povrchu vozovky nebo chodníku).</t>
  </si>
  <si>
    <t>899523</t>
  </si>
  <si>
    <t>OBETONOVÁNÍ POTRUBÍ Z PROSTÉHO BETONU DO C16/20</t>
  </si>
  <si>
    <t>obetonování chrániček drenážní potrubí</t>
  </si>
  <si>
    <t>10*(0,5*0,7-0,225*0,225*3,1416*0,25)=3,102 [A]</t>
  </si>
  <si>
    <t>dopojení stávajících drenážních potrubí v místě do jímky</t>
  </si>
  <si>
    <t>dle informace majitele nemovitosti 
2=2,000 [A]</t>
  </si>
  <si>
    <t>SO 104.2</t>
  </si>
  <si>
    <t>Propustek v km 4,955 (Královéhradecký kraj)</t>
  </si>
  <si>
    <t>0,12*4,3=0,516 [A]</t>
  </si>
  <si>
    <t>beton pod troubu:  
1,0*9,5*0,15=1,425 [B] 
beton pod přechod desku:   
1,7*7,1*0,1=1,207 [C] 
Celkem: B+C=2,632 [D]</t>
  </si>
  <si>
    <t>(1,5+3,0+1,5+3,0)=9,000 [A] 
a*0,10=0,900 [B]</t>
  </si>
  <si>
    <t>zásyp okolo trouby:  
1,18*0,8*9,5*2=17,936 [A]</t>
  </si>
  <si>
    <t>(1,5+3,0+1,5+3,0)=9,000 [A] 
a*0,20=1,800 [B]</t>
  </si>
  <si>
    <t>10*0,94=9,400 [A]</t>
  </si>
  <si>
    <t>10,0=10,000 [A]</t>
  </si>
  <si>
    <t>SO 122</t>
  </si>
  <si>
    <t>Vyvolané úpravy silnic III. třídy (Královéhradecký kraj)</t>
  </si>
  <si>
    <t>dle situace a průzkůmů 
odečteno z Autocadu 50=50,000 [A] 
tloušťka frézování  0,1=0,100 [B] 
a*b=5,000 [C]</t>
  </si>
  <si>
    <t>začátek úseku 27,5=27,500 [A]</t>
  </si>
  <si>
    <t>113768</t>
  </si>
  <si>
    <t>FRÉZOVÁNÍ DRÁŽKY PRŮŘEZU DO 1200MM2 V ASFALTOVÉ VOZOVCE</t>
  </si>
  <si>
    <t>oprava trhlin dle TP 115</t>
  </si>
  <si>
    <t>dle stávajících trhlin předpoklad v ploše opravy po cca 12 m 
50/5=10,000 [A] počet trhlin 
a*2,0=20,000 [B]  celkem na průměrnou délku 2,0m -  komůrka pro zálivku 30x40 nebo 20x60 
b*0,03*0,04=0,024 [C]</t>
  </si>
  <si>
    <t>seříznutí stávajících krajnic, tl.150 mm, na skládku  
včetně poplatku za skládku</t>
  </si>
  <si>
    <t>dle situace a VPŘ 
(5+5)*0,75=7,500 [A]</t>
  </si>
  <si>
    <t>dle situace a VPŘ 
klín pod krajnici 0,7*0,25=0,175 [A] 
délky úseků 5+5=10,000 [B] 
a*b=1,750 [C]</t>
  </si>
  <si>
    <t>pod ACO 50+ 
pod ACL 50=100,000 [A]</t>
  </si>
  <si>
    <t>57475</t>
  </si>
  <si>
    <t>VOZOVKOVÉ VÝZTUŽNÉ VRSTVY Z GEOMŘÍŽOVINY</t>
  </si>
  <si>
    <t>výztužná sklovláknitá samolepící mříž s oky 25x25  tahová pevnost min. 100kN/m v obou směrech</t>
  </si>
  <si>
    <t>dle situace a VPŘ 
v ploše napojení na II/304  
27,5*1,2=33,000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</si>
  <si>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</si>
  <si>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dle situace a VPŘ 
napojení 50=50,000 [A]</t>
  </si>
  <si>
    <t>577232</t>
  </si>
  <si>
    <t>VRSTVY PRO OBNOVU, OPRAVY - SPOJ POSTŘIK DO 1,5KG/M2</t>
  </si>
  <si>
    <t>postřik pro geomřížovinu dle TP 115 - předpoklad 1,5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</si>
  <si>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</si>
  <si>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931328</t>
  </si>
  <si>
    <t>TĚSNĚNÍ DILATAČ SPAR ASF ZÁLIVKOU MODIFIK PRŮŘ DO 1200MM2</t>
  </si>
  <si>
    <t>oprava trhlin v podkladu dle TP 115</t>
  </si>
  <si>
    <t>dle stávajících trhlin předpoklad v ploše opravy po cca 12 m 
50/5=10,000 [A] počet trhlin 
a*2,0=20,000 [B]  celkem na průměrnou délku 2,0m -  komůrka pro zálivku 30x40 nebo 20x60</t>
  </si>
  <si>
    <t>SO 134</t>
  </si>
  <si>
    <t>Vyvolané úpravy MK, ÚK,chodníků a sjezdů v úseku km 3,430 - 4,970 (Královéhradecký kraj)</t>
  </si>
  <si>
    <t>pol. 13173 81,7*1,8=147,060 [A] 
pol. 467314 9,1*1,9=17,290 [B] 
Celkem: A+B=164,350 [C]</t>
  </si>
  <si>
    <t>pol. 11333 44,4*2,2=97,680 [A]</t>
  </si>
  <si>
    <t>pol. 96615 4*2,4+ 
pol. 966346 ((42)*0,4*0,4)*2,4=25,728 [A]</t>
  </si>
  <si>
    <t>pol.11332 44,7*1,9=84,930 [A]</t>
  </si>
  <si>
    <t>298=298,000 [A] 
a*0,15=44,700 [B]</t>
  </si>
  <si>
    <t>dle stávajícího stavu  
296=296,000 [A] 
a*0,15=44,400 [B]</t>
  </si>
  <si>
    <t>7,5+6,5=14,000 [A]</t>
  </si>
  <si>
    <t>dle situace a VPŘ 
(0,7*1,0+1*1*0,5*2)-3,14*0,45*0,45/4=1,541 [A] plocha na řezu 
propustky 53=53,000 [B] 
a*b=81,673 [C]</t>
  </si>
  <si>
    <t>dle situace 
v ploše propustku 1,0*(53)=53,000 [A] 
dlažba 15+ 
Rmat sjezdů 317 
=332,000 [B] 
(a+b)*1,10=423,500 [C]</t>
  </si>
  <si>
    <t>separační geotextílie na pláni nebo parapláni, CBR &gt; 3kN, dle TP 97</t>
  </si>
  <si>
    <t>v ploše propustku 1,0*(53)=53,000 [A] 
dlažba 15+ 
Rmat sjezdů 317 
=332,000 [B] 
(a+b)*1,10=423,500 [C]</t>
  </si>
  <si>
    <t>dle situace a VPŘ 
nátok propustku 1,5*1,5-3,14*0,5*0,5/4=2,054 [A] 
výtok propustku 1,5*1,5-3,14*0,5*0,5/4=2,054 [B] 
opevnění koryta před a za propustkem (1,5*1,0+1,5*1,0*0,5)*2*2=9,000 [C] 
počet propustků v úseku 7=7,000 [D] 
(a+b+c)*0,10*d=9,176 [E]</t>
  </si>
  <si>
    <t>dle situace a VPŘ 
1,0*0,30=0,300 [A] 
propustky (53)=53,000 [B] 
a*b=15,900 [C]</t>
  </si>
  <si>
    <t>dle situace a VPŘ 
(0,7*0,7+1*0,7*0,5*2)-3,14*0,45*0,45/4=1,031 [A] plocha na řezu 
propustky 53=53,000 [B] 
a*b=54,643 [C]</t>
  </si>
  <si>
    <t>dle situace a VPŘ 
nátok propustku 1,5*1,5-3,14*0,5*0,5/4=2,054 [A] 
výtok propustku 1,5*1,5-3,14*0,5*0,5/4=2,054 [B] 
opevnění koryta před a za propustkem (1,5*1,0+1,5*1,0*0,5)*2*2=9,000 [C] 
počet propustků v úseku 7=7,000 [D] 
(a+b+c)*0,20*d=18,351 [E]</t>
  </si>
  <si>
    <t>dle situace a VPŘ 
0,3*0,6*(0,6+1,5+1,5)*2=1,296 [A] 
počet propustků 7=7,000 [B] 
a*b=9,072 [C]</t>
  </si>
  <si>
    <t>465513</t>
  </si>
  <si>
    <t>PŘEDLÁŽDĚNÍ DLAŽBY Z LOMOVÉHO KAMENE</t>
  </si>
  <si>
    <t>předláždění sjezdu na p.p.č. 625/3 včetně výškového vyrovnání</t>
  </si>
  <si>
    <t>dle situace 
15=15,000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</si>
  <si>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</si>
  <si>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dle situace a VPŘ 
v ploše sjezdů 
15,310+21,513+15,146+58,944+22,521+17,359+12,244+21,654+8,787+14,301+12,153+21,159+44,293+4,176+6,643+10,602+10,423=317,228 [A]</t>
  </si>
  <si>
    <t>pod ACO 41,1+ 
pod ACL(ACP)  41,1=82,200 [A]</t>
  </si>
  <si>
    <t>dle situace a VPŘ 
v plochách napojení 16,183+24,959=41,142 [A]</t>
  </si>
  <si>
    <t>dle situace a VPŘ 
v plochách napojení 41,1=41,100 [A] včetně vyrovnávek v napojení na nový stav</t>
  </si>
  <si>
    <t>dle situace a VPŘ 
km 3,729 7,0+ 
km 3,858 7,0+ 
km 4,227 7,0+ 
km 4,292 8,0+ 
km 4,388 7,0+ 
km 4,391 8,0+ 
km 4,529 9,0 =53,000 [A]</t>
  </si>
  <si>
    <t>napojení na MK a ÚK 7,5+6,5=14,000 [A]</t>
  </si>
  <si>
    <t>skryté konstrukce, šachty, obetonování, apod. 
4=4,000 [A]</t>
  </si>
  <si>
    <t>dle stávajícího stavu 
42=42,000 [A]</t>
  </si>
  <si>
    <t>SO 190.3</t>
  </si>
  <si>
    <t>dle situace DZ a TZ 
délka úseku s krajnicemi  (1540*2)/20=154,000 [A] průměrně po 20 m</t>
  </si>
  <si>
    <t>dle situace DZ a TZ 
v místech napojení ÚK 3*2=6,000 [A]</t>
  </si>
  <si>
    <t>dle situace DZ a TZ 
svodidla 168=168,000 [A] 
a/20=8,400 [B] 
zaokrouhleno 24=24,000 [C]</t>
  </si>
  <si>
    <t>dle situace DZ a TZ 
v místě mostů 8+8=16,000 [A]</t>
  </si>
  <si>
    <t>dle situace DZ 
A1a 
A2a 
A2a 
IS3b+IS3c 
P4 
6=6,000 [A]</t>
  </si>
  <si>
    <t>dle situace 
11=11,000 [A]  malých oboustranných</t>
  </si>
  <si>
    <t>dle situace DZ 
jednoduché pro SDZ 5+ 
jednoduché pro Z3 11=16,000 [A] 
dvojité 0*2=0,000 [B] 
a+b=16,000 [C]</t>
  </si>
  <si>
    <t>dle situace DZ 
V4 (0,125) 0,125*(1544+1549)=386,625 [A]</t>
  </si>
  <si>
    <t>dle situace DZ 
V4 (0,125) 0,125*(422+630+470+585)=263,375 [A] 
V11a 0,125*(60+60)=15,000 [B] 
a+b=278,375 [C]</t>
  </si>
  <si>
    <t>SO 204</t>
  </si>
  <si>
    <t>Most ev.č. 3041-4 (Královéhradecký kraj)</t>
  </si>
  <si>
    <t>pol. 12373 67*1,9+ 
pol. 12960 54*1,9+ 
pol. 46731A 2,5*1,9=234,650 [A]</t>
  </si>
  <si>
    <t>pol. 96615 7,5*2,2+ 
pol. 96616 30,4*2,4=89,460 [A]</t>
  </si>
  <si>
    <t>pol.97817  36,3*0,005=0,182 [A]</t>
  </si>
  <si>
    <t>provizorní přístupová cesta a plocha ZS na p.p.č 377 - silniční panely min. tl. 150mm  na vyrovnávacím ŠD/ŠP podsypu tl. 150mm a separace geotextílií. V ploše ZS sejmutí ornice, jeho dočasná deponie a zpětné rozprostření.</t>
  </si>
  <si>
    <t>dle situace 520=520,000 [A]</t>
  </si>
  <si>
    <t>520=520,000 [A]</t>
  </si>
  <si>
    <t>40+45+38+52=175,000 [A] 
a*0,20=35,000 [B]</t>
  </si>
  <si>
    <t>lichoběžníky přechodových oblastí za rubem opěr  3,85=3,850 [A] 
šířka 8,7=8,700 [B] 
a*b*2=66,990 [C]</t>
  </si>
  <si>
    <t>plocha čištění v řezu 4,05*0,5=2,025 [A] 
délka úseku 5+16,5+5=26,500 [B] 
a*b=53,663 [C]</t>
  </si>
  <si>
    <t>Uložení ornice na dočasnou skládku v místě stavby   
Uložení výkopu na skládku</t>
  </si>
  <si>
    <t>pol. 12110 35+ 
pol. 13173 67 =102,000 [A]</t>
  </si>
  <si>
    <t>odečteno z modelu 
21+26+16+18=81,000 [A]</t>
  </si>
  <si>
    <t>40+45+38+52=175,000 [A]</t>
  </si>
  <si>
    <t>drenáž za rubem</t>
  </si>
  <si>
    <t>dle VPŘ 
plocha v řezu 0,30*0,30-3,1415*0,15*0,15*0,25=0,072 [A] 
délka mezi křídly 4,7+4,7=9,400 [B] 
(a*b)*1,20=0,812 [C]  včetně odstupňování</t>
  </si>
  <si>
    <t>21341</t>
  </si>
  <si>
    <t>DRENÁŽNÍ VRSTVY Z PLASTBETONU (PLASTMALTY)</t>
  </si>
  <si>
    <t>drenážní proužek v úžlabí a okolo trubiček odvodnění</t>
  </si>
  <si>
    <t>dle tvaru a detailů 
plocha řezu 0,2*0,04=0,008 [A] 
délka proužků 2*10,3=20,600 [B] 
rozšíření v místě trubiček izolace 0,6*0,6*0,04*2=0,029 [C] 
a*b+c=0,194 [D]</t>
  </si>
  <si>
    <t>dle situace a VPŘ 
délka na řezu za rubem 2,80=2,800 [A] 
šířka mezi křídly 5,1=5,100 [B] 
délka na řezu na křídlech 1,8=1,800 [C] 
délka křídel 4*2,0=8,000 [D] 
a*b*2+c*d=42,960 [E]</t>
  </si>
  <si>
    <t>MP TR 108x10, délka kořene min. 3,0m</t>
  </si>
  <si>
    <t>dle situace a VPŘ 
délka pilot v řezu 8,0=8,000 [A] 
počet MP na most 9+9=18,000 [B] 
(a*b)=144,000 [C]  včetně rezervy na lokální poruchy a doplnění</t>
  </si>
  <si>
    <t>vrty pro MP - ve vrstvách hlín, jílů a štěrků</t>
  </si>
  <si>
    <t>dle situace a VPŘ 
délka vrtů v řezu 8,0=8,000 [A] 
počet MP 9+9=18,000 [B] 
(a*b)*0,70=100,800 [C]   předpoklad 70% délky vrtu v třídě II</t>
  </si>
  <si>
    <t>dle situace a VPŘ 
délka vrtů v řezu 8,0=8,000 [A] 
počet MP 9+9=18,000 [B] 
(a*b)*0,30=43,200 [C]   předpoklad 30% délky vrtu v třídě IV</t>
  </si>
  <si>
    <t>285393</t>
  </si>
  <si>
    <t>DODATEČNÉ KOTVENÍ VLEPENÍM BETONÁŘSKÉ VÝZTUŽE D DO 20MM DO VRTŮ</t>
  </si>
  <si>
    <t>dodatečné kotvení úložných prahů do stávající spodní stavby</t>
  </si>
  <si>
    <t>30*2=60,000 [A]</t>
  </si>
  <si>
    <t>Položka zahrnuje:  
dodání výztuže předepsaného profilu a předepsané délky (do 600mm) provedení vrtu předepsaného profilu a předepsané délky (do 300mm) vsunutí výztuže do vyvrtaného profilu a její zalepení předepsaným pojivem případně nutné lešení</t>
  </si>
  <si>
    <t>12+12=24,000 [A] 
a*8=192,000 [B]</t>
  </si>
  <si>
    <t>dle výkresů objektu 
plocha římsy na mostě 0,30*0,40+0,80*0,30=0,360 [A] 
a*(12,0+12,0)=8,640 [B]</t>
  </si>
  <si>
    <t>8,64*0,180=1,555 [A]</t>
  </si>
  <si>
    <t>333212</t>
  </si>
  <si>
    <t>MOSTNÍ OPĚRY A KŘÍDLA Z LOMOVÉHO KAMENE  NA MC</t>
  </si>
  <si>
    <t>dozdění ubouraných částí opěr pod mostovkou  
50% z nového materiálu</t>
  </si>
  <si>
    <t>1,25*0,8*6,7*1*2=13,400 [A]  
0,50*a=6,700 [B]   50% z nového materiálu</t>
  </si>
  <si>
    <t>přezdění stávajících opěr pod mostovkou  
využití původního materiálu 50%</t>
  </si>
  <si>
    <t>1,25*0,8*6,7*1*2=13,400 [A]  
0,50*a=6,700 [B]   50% z původního materiálu</t>
  </si>
  <si>
    <t>úložné prahy mostovky na stávajících opěrách C30/37 XF2 XC4 XD1</t>
  </si>
  <si>
    <t>úložné prah na stávající spodní stavbu 
10,8+10,8=21,600 [A]  půdorysná plocha 
průměrná tloušťka 0,87=0,870 [B] 
a*b=18,792 [C]</t>
  </si>
  <si>
    <t>18,8*0,150=2,820 [A]</t>
  </si>
  <si>
    <t>421325</t>
  </si>
  <si>
    <t>MOSTNÍ NOSNÉ DESKOVÉ KONSTRUKCE ZE ŽELEZOBETONU C30/37</t>
  </si>
  <si>
    <t>mostovka  C30/37 XF2 XC4 XD1</t>
  </si>
  <si>
    <t>dle výkresu tvaru  
73,1=73,100 [A]  půdorysná plocha 
průměrná tloušťka 0,50=0,500 [B] 
a*b=36,550 [C]</t>
  </si>
  <si>
    <t>421365</t>
  </si>
  <si>
    <t>VÝZTUŽ MOSTNÍ DESKOVÉ KONSTRUKCE Z OCELI 10505, B500B</t>
  </si>
  <si>
    <t>36,6*0,150=5,490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</si>
  <si>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</si>
  <si>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pod úložné prahy a přechodovou oblast 2,7*7,1*0,2*2=7,668 [A] 
pod křídly 3,0*1,5*0,2*4=3,600 [B] 
těsnící vrstva 1,5*5,2*0,15*2=2,340 [C] 
a+b+c=13,608 [D]</t>
  </si>
  <si>
    <t>koryto 15+3,6*8,5+13=58,600 [A] 
přechody u říms 4*2,0=8,000 [B] 
lože pod skluzy (3,5+3,6)*1,4*0,5=4,970 [C] 
(a+b+c)*1,20*0,10=8,588 [D]</t>
  </si>
  <si>
    <t>45160</t>
  </si>
  <si>
    <t>PODKL A VÝPLŇ VRSTVY Z MEZEROVITÉHO BETONU</t>
  </si>
  <si>
    <t>výplň mezi úložným blokem a původní opěrou</t>
  </si>
  <si>
    <t>průměrná plocha na řezu 0,35*0,8=0,280 [A] 
délka mezi křídly 4,6=4,600 [B] 
a*b*2=2,576 [C]</t>
  </si>
  <si>
    <t>Položka zahrnuje dodávku mezerovitého betonu a jeho uložení se zhutněním, včetně mimostaveništní a vnitrostaveništní dopravy (rovněž přesuny)</t>
  </si>
  <si>
    <t>podkladní spádový beton pod drenáží</t>
  </si>
  <si>
    <t>průměrná plocha 0,2*0,30=0,060 [A] 
šířky mezi křídly 4,6+4,6=9,200 [B] 
a*b=0,552 [C]</t>
  </si>
  <si>
    <t>přechodné klíny, zásypy za rubem</t>
  </si>
  <si>
    <t>plocha na řezu 1,8=1,800 [A] 
celková šířka včetně obsypu rubu křídel 7,5=7,500 [B] 
a*b*2=27,000 [C]</t>
  </si>
  <si>
    <t>(1,25+1,75)*1,0*0,5=1,500 [A]</t>
  </si>
  <si>
    <t>koryto 15+3,6*8,5+13=58,600 [A] 
přechody u říms 4*2,0=8,000 [B] 
lože pod skluzy (3,5+3,6)*1,4*0,5=4,970 [C] 
(a+b+c)*1,20*0,20=17,177 [D]</t>
  </si>
  <si>
    <t>0,5*1,0*(2,5+2,5)=2,500 [A]</t>
  </si>
  <si>
    <t>575C03</t>
  </si>
  <si>
    <t>LITÝ ASFALT MA IV (OCHRANA MOSTNÍ IZOLACE) 11</t>
  </si>
  <si>
    <t>ochrana izolace na mostě</t>
  </si>
  <si>
    <t>plocha mostovky mezi římsami 65*0,035=2,275 [A] 
odečet drenážního plastbetonu 0,194=0,194 [B] 
a-b=2,081 [C]</t>
  </si>
  <si>
    <t>přespárování stávajícího zdiva spodní stavby</t>
  </si>
  <si>
    <t>opěry 20+19=39,000 [A] 
křídla 0,5*2,8*(2,6+2,7+2,6+2,7)=14,840 [B] 
a+b=53,840 [C]</t>
  </si>
  <si>
    <t>711442</t>
  </si>
  <si>
    <t>IZOLACE MOSTOVEK CELOPLOŠNÁ ASFALTOVÝMI PÁSY S PEČETÍCÍ VRSTVOU</t>
  </si>
  <si>
    <t>kompletní systém schválené izolace - NAIP včetně přípravné a ochranné vrstvy</t>
  </si>
  <si>
    <t>plocha mostovky 73,1=73,100 [A] 
rub konstrukcí a přechodová oblast 43=43,000 [B] 
a+b=116,100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</si>
  <si>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</si>
  <si>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</si>
  <si>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</si>
  <si>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ochrana pod římsou pásy s Al vložkou</t>
  </si>
  <si>
    <t>šířka pod římsou 0,50=0,500 [A] 
délka říms (12,0+12,0)=24,000 [B] 
a*b=12,000 [C]</t>
  </si>
  <si>
    <t>položka zahrnuje:  
- dodání  předepsaného ochranného materiálu  
- zřízení ochrany izolace</t>
  </si>
  <si>
    <t>78382</t>
  </si>
  <si>
    <t>NÁTĚRY BETON KONSTR TYP S2 (OS-B)</t>
  </si>
  <si>
    <t>podhled mostovky u římsy</t>
  </si>
  <si>
    <t>0,3*(12,0+12,0)*1,20=8,640 [A]</t>
  </si>
  <si>
    <t>(0,150+0,150)*(12,0+12,0)*1,10=7,920 [A]</t>
  </si>
  <si>
    <t>87533</t>
  </si>
  <si>
    <t>POTRUBÍ DREN Z TRUB PLAST DN DO 150MM</t>
  </si>
  <si>
    <t>plné potrubí v prostupech křídly a v místě vyústění</t>
  </si>
  <si>
    <t>3,0+3,0+2,0+2,0=10,000 [A]</t>
  </si>
  <si>
    <t>drenážní potrubí za rubem opěr</t>
  </si>
  <si>
    <t>4,6+4,6=9,200 [A]</t>
  </si>
  <si>
    <t>2*2*(2+12,0+2)=64,000 [A]</t>
  </si>
  <si>
    <t>2*8,7=17,400 [A]</t>
  </si>
  <si>
    <t>14+14=28,000 [A]</t>
  </si>
  <si>
    <t>(3+1)*4=16,000 [A] náběhy říms</t>
  </si>
  <si>
    <t>4*2,0=8,000 [A]</t>
  </si>
  <si>
    <t>91916</t>
  </si>
  <si>
    <t>ŘEZÁNÍ KAMENNÝCH KONSTRUKCÍ</t>
  </si>
  <si>
    <t>odříznutí části opěry pod mostovkou pro rozebrání a následné dozdění</t>
  </si>
  <si>
    <t>délka řezu 6,6=6,600 [A] 
předpokládaná tloušťka 1,1=1,100 [B] 
a*b*2=14,520 [C]</t>
  </si>
  <si>
    <t>položka zahrnuje řezání kamenných konstrukcí bez ohledu na tloušťku, včetně spotřeby vody</t>
  </si>
  <si>
    <t>931185</t>
  </si>
  <si>
    <t>VÝPLŇ DILATAČNÍCH SPAR Z POLYSTYRENU TL 50MM</t>
  </si>
  <si>
    <t>vodorovné dilační spáry pod mostovkou včetně zatěsnění</t>
  </si>
  <si>
    <t>6,6*1,3=8,580 [A] 
a*2=17,160 [B]</t>
  </si>
  <si>
    <t>položka zahrnuje dodávku a osazení předepsaného materiálu, očištění ploch spáry před úpravou, očištění okolí spáry po úpravě</t>
  </si>
  <si>
    <t>936541</t>
  </si>
  <si>
    <t>MOSTNÍ ODVODŇOVACÍ TRUBKA (POVRCHŮ IZOLACE) Z NEREZ OCELI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</si>
  <si>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</si>
  <si>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938443</t>
  </si>
  <si>
    <t>OČIŠTĚNÍ ZDIVA OTRYSKÁNÍM TLAKOVOU VODOU DO 1000 BARŮ</t>
  </si>
  <si>
    <t>očištění kamenných povrchů</t>
  </si>
  <si>
    <t>5,0*1,5*0,5*2=7,500 [A]</t>
  </si>
  <si>
    <t>mostovka 0,65*5,5*6,6=23,595 [A] 
části říms a křídel 9,7*0,7*0,5*2=6,790 [B] 
a+b=30,385 [C]</t>
  </si>
  <si>
    <t>mostovka 6,6*5,5=36,300 [A]</t>
  </si>
  <si>
    <t>SO 801</t>
  </si>
  <si>
    <t>Sadové úpravy a náhradní výsadba (Královéhradecký kraj)</t>
  </si>
  <si>
    <t>18461</t>
  </si>
  <si>
    <t>MULČOVÁNÍ</t>
  </si>
  <si>
    <t>Mulčování vysazených rostlin při tl. mulče do 100 mm v rovině nebo na svahu do 1:5, výsadbové mísy</t>
  </si>
  <si>
    <t>dle TZ sadových úprav 
26*1,0*1,0=26,000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</si>
  <si>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</si>
  <si>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184B13</t>
  </si>
  <si>
    <t>VYSAZOVÁNÍ STROMŮ LISTNATÝCH S BALEM OBVOD KMENE DO 12CM, PODCHOZÍ VÝŠ MIN 2,2M</t>
  </si>
  <si>
    <t>včetně jámy 0,40m3, hnojení tablet. hnojivem 2x10g, hydrogelu 0,4kg/strom. Kotvení pomocí tříbodového kotvení s horní i spodní hrazdičkou, soustružené oloupané dřevěné kůly s fazetou, průměr 6cm, délka 2m. Ovinutí kotvení zvnějšku pozinkovaným pletivem výšky 1,8m, upevnění pletiva proti sklouznutí, délka 2m/strom</t>
  </si>
  <si>
    <t>náhradní výsadba dle rozhodnutí o kácení OÚ Hajnice na p.p.č.1235/22, 1235/21, 1466 a 1501 kú Brusnice 
jabloň (vysokokmen) 6=6,000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</si>
  <si>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</si>
  <si>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náhradní výsadba dle rozhodnutí o kácení OÚ Hajnice na p.p.č.1235/22, 1235/21, 1466 a 1501 kú Brusnice 
jasan 5=5,000 [A]</t>
  </si>
  <si>
    <t>náhradní výsadba dle rozhodnutí o kácení OÚ Hajnice na p.p.č.1235/22, 1235/21, 1466 a 1501 kú Brusnice 
třešeň (vysokokmen) 5=5,000 [A]</t>
  </si>
  <si>
    <t>d</t>
  </si>
  <si>
    <t>náhradní výsadba dle rozhodnutí o kácení OÚ Hajnice na p.p.č.1235/22, 1235/21, 1466 a 1501 kú Brusnice 
dub letní 5=5,000 [A]</t>
  </si>
  <si>
    <t>e</t>
  </si>
  <si>
    <t>náhradní výsadba dle rozhodnutí o kácení OÚ Hajnice na p.p.č.1235/22, 1235/21, 1466 a 1501 kú Brusnice 
javor mléč 5=5,000 [A]</t>
  </si>
  <si>
    <t>18600</t>
  </si>
  <si>
    <t>ZALÉVÁNÍ VODOU</t>
  </si>
  <si>
    <t>zalití vodou 30l/ks</t>
  </si>
  <si>
    <t>dle specifikace v TZ sadových úprav 
26*30/1000=0,780 [A] 
4x zálivka 4*a=3,120 [B]</t>
  </si>
  <si>
    <t>SO 901.3</t>
  </si>
  <si>
    <t>Dopravně inženýrská opatření III. etapa (Královéhradecký kraj)</t>
  </si>
  <si>
    <t>Návrhy dočasného dopravního značení vč. jeho projednání s dotčenými orgány a organizacemi a získání stanovení DIO pro hlavní trasu a opravu objízdné trasy.  
Délka stavby 1540 m + objízdné trasy  
PEVNÁ CENA.</t>
  </si>
  <si>
    <t>dle situace DIO 
max 2 během stavby 2=2,000 [A]</t>
  </si>
  <si>
    <t>dle situace DIO 
SDZ 60*2=120,000 [A] 
IP 16*2*2=64,000 [B] 
Z2 2*2*2=8,000 [C] 
Celkem: A+B+C=192,000 [D] po celou dobu výstavby</t>
  </si>
  <si>
    <t>dle situace DIO 
SDZ 60=60,000 [A] 
IP 16*2=32,000 [B] 
Z2 2*2=4,000 [C] 
Celkem: A+B+C=96,000 [D] po celou dobu výstavby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</si>
</sst>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styles" Target="styles.xml" /><Relationship Id="rId31" Type="http://schemas.openxmlformats.org/officeDocument/2006/relationships/sharedStrings" Target="sharedStrings.xml" /><Relationship Id="rId3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02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44</v>
      </c>
      <c r="E15" s="29" t="s">
        <v>52</v>
      </c>
    </row>
    <row r="16" spans="1:5" ht="12.75">
      <c r="A16" s="30" t="s">
        <v>46</v>
      </c>
      <c r="E16" s="31" t="s">
        <v>47</v>
      </c>
    </row>
    <row r="17" spans="1:5" ht="38.25">
      <c r="A17" t="s">
        <v>48</v>
      </c>
      <c r="E17" s="29" t="s">
        <v>53</v>
      </c>
    </row>
    <row r="18" spans="1:16" ht="12.75">
      <c r="A18" s="18" t="s">
        <v>39</v>
      </c>
      <c s="23" t="s">
        <v>16</v>
      </c>
      <c s="23" t="s">
        <v>54</v>
      </c>
      <c s="18" t="s">
        <v>55</v>
      </c>
      <c s="24" t="s">
        <v>56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76.5">
      <c r="A19" s="28" t="s">
        <v>44</v>
      </c>
      <c r="E19" s="29" t="s">
        <v>57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58</v>
      </c>
    </row>
    <row r="22" spans="1:16" ht="12.75">
      <c r="A22" s="18" t="s">
        <v>39</v>
      </c>
      <c s="23" t="s">
        <v>27</v>
      </c>
      <c s="23" t="s">
        <v>54</v>
      </c>
      <c s="18" t="s">
        <v>59</v>
      </c>
      <c s="24" t="s">
        <v>56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51">
      <c r="A23" s="28" t="s">
        <v>44</v>
      </c>
      <c r="E23" s="29" t="s">
        <v>60</v>
      </c>
    </row>
    <row r="24" spans="1:5" ht="25.5">
      <c r="A24" s="30" t="s">
        <v>46</v>
      </c>
      <c r="E24" s="31" t="s">
        <v>61</v>
      </c>
    </row>
    <row r="25" spans="1:5" ht="12.75">
      <c r="A25" t="s">
        <v>48</v>
      </c>
      <c r="E25" s="29" t="s">
        <v>58</v>
      </c>
    </row>
    <row r="26" spans="1:16" ht="12.75">
      <c r="A26" s="18" t="s">
        <v>39</v>
      </c>
      <c s="23" t="s">
        <v>29</v>
      </c>
      <c s="23" t="s">
        <v>62</v>
      </c>
      <c s="18" t="s">
        <v>41</v>
      </c>
      <c s="24" t="s">
        <v>63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89.25">
      <c r="A27" s="28" t="s">
        <v>44</v>
      </c>
      <c r="E27" s="29" t="s">
        <v>64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58</v>
      </c>
    </row>
    <row r="30" spans="1:16" ht="12.75">
      <c r="A30" s="18" t="s">
        <v>39</v>
      </c>
      <c s="23" t="s">
        <v>31</v>
      </c>
      <c s="23" t="s">
        <v>65</v>
      </c>
      <c s="18" t="s">
        <v>41</v>
      </c>
      <c s="24" t="s">
        <v>66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02">
      <c r="A31" s="28" t="s">
        <v>44</v>
      </c>
      <c r="E31" s="29" t="s">
        <v>67</v>
      </c>
    </row>
    <row r="32" spans="1:5" ht="12.75">
      <c r="A32" s="30" t="s">
        <v>46</v>
      </c>
      <c r="E32" s="31" t="s">
        <v>41</v>
      </c>
    </row>
    <row r="33" spans="1:5" ht="12.75">
      <c r="A33" t="s">
        <v>48</v>
      </c>
      <c r="E33" s="29" t="s">
        <v>58</v>
      </c>
    </row>
    <row r="34" spans="1:16" ht="12.75">
      <c r="A34" s="18" t="s">
        <v>39</v>
      </c>
      <c s="23" t="s">
        <v>68</v>
      </c>
      <c s="23" t="s">
        <v>69</v>
      </c>
      <c s="18" t="s">
        <v>41</v>
      </c>
      <c s="24" t="s">
        <v>70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76.5">
      <c r="A35" s="28" t="s">
        <v>44</v>
      </c>
      <c r="E35" s="29" t="s">
        <v>71</v>
      </c>
    </row>
    <row r="36" spans="1:5" ht="63.75">
      <c r="A36" s="30" t="s">
        <v>46</v>
      </c>
      <c r="E36" s="31" t="s">
        <v>72</v>
      </c>
    </row>
    <row r="37" spans="1:5" ht="63.75">
      <c r="A37" t="s">
        <v>48</v>
      </c>
      <c r="E37" s="29" t="s">
        <v>73</v>
      </c>
    </row>
    <row r="38" spans="1:16" ht="12.75">
      <c r="A38" s="18" t="s">
        <v>39</v>
      </c>
      <c s="23" t="s">
        <v>74</v>
      </c>
      <c s="23" t="s">
        <v>75</v>
      </c>
      <c s="18" t="s">
        <v>41</v>
      </c>
      <c s="24" t="s">
        <v>76</v>
      </c>
      <c s="25" t="s">
        <v>77</v>
      </c>
      <c s="26">
        <v>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44</v>
      </c>
      <c r="E39" s="29" t="s">
        <v>78</v>
      </c>
    </row>
    <row r="40" spans="1:5" ht="12.75">
      <c r="A40" s="30" t="s">
        <v>46</v>
      </c>
      <c r="E40" s="31" t="s">
        <v>79</v>
      </c>
    </row>
    <row r="41" spans="1:5" ht="89.25">
      <c r="A41" t="s">
        <v>48</v>
      </c>
      <c r="E41" s="29" t="s">
        <v>80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0+O9+O26+O47+O52+O73+O102+O107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746</v>
      </c>
      <c s="32">
        <f>0+I9+I26+I47+I52+I73+I102+I107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746</v>
      </c>
      <c s="5"/>
      <c s="14" t="s">
        <v>747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82.29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748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146</v>
      </c>
      <c s="18" t="s">
        <v>41</v>
      </c>
      <c s="24" t="s">
        <v>147</v>
      </c>
      <c s="25" t="s">
        <v>142</v>
      </c>
      <c s="26">
        <v>14.52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749</v>
      </c>
    </row>
    <row r="16" spans="1:5" ht="12.75">
      <c r="A16" s="30" t="s">
        <v>46</v>
      </c>
      <c r="E16" s="31" t="s">
        <v>750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433</v>
      </c>
      <c s="18" t="s">
        <v>41</v>
      </c>
      <c s="24" t="s">
        <v>434</v>
      </c>
      <c s="25" t="s">
        <v>142</v>
      </c>
      <c s="26">
        <v>10.08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751</v>
      </c>
    </row>
    <row r="20" spans="1:5" ht="25.5">
      <c r="A20" s="30" t="s">
        <v>46</v>
      </c>
      <c r="E20" s="31" t="s">
        <v>752</v>
      </c>
    </row>
    <row r="21" spans="1:5" ht="140.25">
      <c r="A21" t="s">
        <v>48</v>
      </c>
      <c r="E21" s="29" t="s">
        <v>145</v>
      </c>
    </row>
    <row r="22" spans="1:16" ht="25.5">
      <c r="A22" s="18" t="s">
        <v>39</v>
      </c>
      <c s="23" t="s">
        <v>27</v>
      </c>
      <c s="23" t="s">
        <v>150</v>
      </c>
      <c s="18" t="s">
        <v>41</v>
      </c>
      <c s="24" t="s">
        <v>151</v>
      </c>
      <c s="25" t="s">
        <v>142</v>
      </c>
      <c s="26">
        <v>12.54</v>
      </c>
      <c s="27">
        <v>0</v>
      </c>
      <c s="27">
        <f>ROUND(ROUND(H22,2)*ROUND(G22,3),2)</f>
      </c>
      <c r="O22">
        <f>(I22*0)/100</f>
      </c>
      <c t="s">
        <v>21</v>
      </c>
    </row>
    <row r="23" spans="1:5" ht="12.75">
      <c r="A23" s="28" t="s">
        <v>44</v>
      </c>
      <c r="E23" s="29" t="s">
        <v>41</v>
      </c>
    </row>
    <row r="24" spans="1:5" ht="12.75">
      <c r="A24" s="30" t="s">
        <v>46</v>
      </c>
      <c r="E24" s="31" t="s">
        <v>753</v>
      </c>
    </row>
    <row r="25" spans="1:5" ht="140.25">
      <c r="A25" t="s">
        <v>48</v>
      </c>
      <c r="E25" s="29" t="s">
        <v>145</v>
      </c>
    </row>
    <row r="26" spans="1:18" ht="12.75" customHeight="1">
      <c r="A26" s="5" t="s">
        <v>37</v>
      </c>
      <c s="5"/>
      <c s="35" t="s">
        <v>23</v>
      </c>
      <c s="5"/>
      <c s="21" t="s">
        <v>91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25.5">
      <c r="A27" s="18" t="s">
        <v>39</v>
      </c>
      <c s="23" t="s">
        <v>29</v>
      </c>
      <c s="23" t="s">
        <v>153</v>
      </c>
      <c s="18" t="s">
        <v>41</v>
      </c>
      <c s="24" t="s">
        <v>154</v>
      </c>
      <c s="25" t="s">
        <v>136</v>
      </c>
      <c s="26">
        <v>6.6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754</v>
      </c>
    </row>
    <row r="29" spans="1:5" ht="25.5">
      <c r="A29" s="30" t="s">
        <v>46</v>
      </c>
      <c r="E29" s="31" t="s">
        <v>755</v>
      </c>
    </row>
    <row r="30" spans="1:5" ht="63.75">
      <c r="A30" t="s">
        <v>48</v>
      </c>
      <c r="E30" s="29" t="s">
        <v>756</v>
      </c>
    </row>
    <row r="31" spans="1:16" ht="12.75">
      <c r="A31" s="18" t="s">
        <v>39</v>
      </c>
      <c s="23" t="s">
        <v>31</v>
      </c>
      <c s="23" t="s">
        <v>158</v>
      </c>
      <c s="18" t="s">
        <v>41</v>
      </c>
      <c s="24" t="s">
        <v>159</v>
      </c>
      <c s="25" t="s">
        <v>136</v>
      </c>
      <c s="26">
        <v>6.6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757</v>
      </c>
    </row>
    <row r="33" spans="1:5" ht="38.25">
      <c r="A33" s="30" t="s">
        <v>46</v>
      </c>
      <c r="E33" s="31" t="s">
        <v>758</v>
      </c>
    </row>
    <row r="34" spans="1:5" ht="63.75">
      <c r="A34" t="s">
        <v>48</v>
      </c>
      <c r="E34" s="29" t="s">
        <v>756</v>
      </c>
    </row>
    <row r="35" spans="1:16" ht="12.75">
      <c r="A35" s="18" t="s">
        <v>39</v>
      </c>
      <c s="23" t="s">
        <v>68</v>
      </c>
      <c s="23" t="s">
        <v>167</v>
      </c>
      <c s="18" t="s">
        <v>41</v>
      </c>
      <c s="24" t="s">
        <v>168</v>
      </c>
      <c s="25" t="s">
        <v>169</v>
      </c>
      <c s="26">
        <v>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170</v>
      </c>
    </row>
    <row r="37" spans="1:5" ht="12.75">
      <c r="A37" s="30" t="s">
        <v>46</v>
      </c>
      <c r="E37" s="31" t="s">
        <v>759</v>
      </c>
    </row>
    <row r="38" spans="1:5" ht="25.5">
      <c r="A38" t="s">
        <v>48</v>
      </c>
      <c r="E38" s="29" t="s">
        <v>172</v>
      </c>
    </row>
    <row r="39" spans="1:16" ht="12.75">
      <c r="A39" s="18" t="s">
        <v>39</v>
      </c>
      <c s="23" t="s">
        <v>74</v>
      </c>
      <c s="23" t="s">
        <v>604</v>
      </c>
      <c s="18" t="s">
        <v>41</v>
      </c>
      <c s="24" t="s">
        <v>605</v>
      </c>
      <c s="25" t="s">
        <v>136</v>
      </c>
      <c s="26">
        <v>41.607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760</v>
      </c>
    </row>
    <row r="41" spans="1:5" ht="51">
      <c r="A41" s="30" t="s">
        <v>46</v>
      </c>
      <c r="E41" s="31" t="s">
        <v>761</v>
      </c>
    </row>
    <row r="42" spans="1:5" ht="318.75">
      <c r="A42" t="s">
        <v>48</v>
      </c>
      <c r="E42" s="29" t="s">
        <v>470</v>
      </c>
    </row>
    <row r="43" spans="1:16" ht="12.75">
      <c r="A43" s="18" t="s">
        <v>39</v>
      </c>
      <c s="23" t="s">
        <v>34</v>
      </c>
      <c s="23" t="s">
        <v>218</v>
      </c>
      <c s="18" t="s">
        <v>41</v>
      </c>
      <c s="24" t="s">
        <v>219</v>
      </c>
      <c s="25" t="s">
        <v>94</v>
      </c>
      <c s="26">
        <v>80.74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76.5">
      <c r="A45" s="30" t="s">
        <v>46</v>
      </c>
      <c r="E45" s="31" t="s">
        <v>762</v>
      </c>
    </row>
    <row r="46" spans="1:5" ht="25.5">
      <c r="A46" t="s">
        <v>48</v>
      </c>
      <c r="E46" s="29" t="s">
        <v>763</v>
      </c>
    </row>
    <row r="47" spans="1:18" ht="12.75" customHeight="1">
      <c r="A47" s="5" t="s">
        <v>37</v>
      </c>
      <c s="5"/>
      <c s="35" t="s">
        <v>17</v>
      </c>
      <c s="5"/>
      <c s="21" t="s">
        <v>228</v>
      </c>
      <c s="5"/>
      <c s="5"/>
      <c s="5"/>
      <c s="36">
        <f>0+Q47</f>
      </c>
      <c r="O47">
        <f>0+R47</f>
      </c>
      <c r="Q47">
        <f>0+I48</f>
      </c>
      <c>
        <f>0+O48</f>
      </c>
    </row>
    <row r="48" spans="1:16" ht="12.75">
      <c r="A48" s="18" t="s">
        <v>39</v>
      </c>
      <c s="23" t="s">
        <v>36</v>
      </c>
      <c s="23" t="s">
        <v>236</v>
      </c>
      <c s="18" t="s">
        <v>41</v>
      </c>
      <c s="24" t="s">
        <v>237</v>
      </c>
      <c s="25" t="s">
        <v>94</v>
      </c>
      <c s="26">
        <v>80.74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38.25">
      <c r="A49" s="28" t="s">
        <v>44</v>
      </c>
      <c r="E49" s="29" t="s">
        <v>238</v>
      </c>
    </row>
    <row r="50" spans="1:5" ht="63.75">
      <c r="A50" s="30" t="s">
        <v>46</v>
      </c>
      <c r="E50" s="31" t="s">
        <v>764</v>
      </c>
    </row>
    <row r="51" spans="1:5" ht="51">
      <c r="A51" t="s">
        <v>48</v>
      </c>
      <c r="E51" s="29" t="s">
        <v>240</v>
      </c>
    </row>
    <row r="52" spans="1:18" ht="12.75" customHeight="1">
      <c r="A52" s="5" t="s">
        <v>37</v>
      </c>
      <c s="5"/>
      <c s="35" t="s">
        <v>27</v>
      </c>
      <c s="5"/>
      <c s="21" t="s">
        <v>292</v>
      </c>
      <c s="5"/>
      <c s="5"/>
      <c s="5"/>
      <c s="36">
        <f>0+Q52</f>
      </c>
      <c r="O52">
        <f>0+R52</f>
      </c>
      <c r="Q52">
        <f>0+I53+I57+I61+I65+I69</f>
      </c>
      <c>
        <f>0+O53+O57+O61+O65+O69</f>
      </c>
    </row>
    <row r="53" spans="1:16" ht="12.75">
      <c r="A53" s="18" t="s">
        <v>39</v>
      </c>
      <c s="23" t="s">
        <v>128</v>
      </c>
      <c s="23" t="s">
        <v>622</v>
      </c>
      <c s="18" t="s">
        <v>41</v>
      </c>
      <c s="24" t="s">
        <v>623</v>
      </c>
      <c s="25" t="s">
        <v>136</v>
      </c>
      <c s="26">
        <v>3.932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765</v>
      </c>
    </row>
    <row r="55" spans="1:5" ht="76.5">
      <c r="A55" s="30" t="s">
        <v>46</v>
      </c>
      <c r="E55" s="31" t="s">
        <v>766</v>
      </c>
    </row>
    <row r="56" spans="1:5" ht="369.75">
      <c r="A56" t="s">
        <v>48</v>
      </c>
      <c r="E56" s="29" t="s">
        <v>518</v>
      </c>
    </row>
    <row r="57" spans="1:16" ht="12.75">
      <c r="A57" s="18" t="s">
        <v>39</v>
      </c>
      <c s="23" t="s">
        <v>184</v>
      </c>
      <c s="23" t="s">
        <v>767</v>
      </c>
      <c s="18" t="s">
        <v>41</v>
      </c>
      <c s="24" t="s">
        <v>768</v>
      </c>
      <c s="25" t="s">
        <v>136</v>
      </c>
      <c s="26">
        <v>8.1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769</v>
      </c>
    </row>
    <row r="59" spans="1:5" ht="51">
      <c r="A59" s="30" t="s">
        <v>46</v>
      </c>
      <c r="E59" s="31" t="s">
        <v>770</v>
      </c>
    </row>
    <row r="60" spans="1:5" ht="38.25">
      <c r="A60" t="s">
        <v>48</v>
      </c>
      <c r="E60" s="29" t="s">
        <v>246</v>
      </c>
    </row>
    <row r="61" spans="1:16" ht="25.5">
      <c r="A61" s="18" t="s">
        <v>39</v>
      </c>
      <c s="23" t="s">
        <v>190</v>
      </c>
      <c s="23" t="s">
        <v>630</v>
      </c>
      <c s="18" t="s">
        <v>41</v>
      </c>
      <c s="24" t="s">
        <v>631</v>
      </c>
      <c s="25" t="s">
        <v>136</v>
      </c>
      <c s="26">
        <v>27.837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632</v>
      </c>
    </row>
    <row r="63" spans="1:5" ht="51">
      <c r="A63" s="30" t="s">
        <v>46</v>
      </c>
      <c r="E63" s="31" t="s">
        <v>771</v>
      </c>
    </row>
    <row r="64" spans="1:5" ht="38.25">
      <c r="A64" t="s">
        <v>48</v>
      </c>
      <c r="E64" s="29" t="s">
        <v>246</v>
      </c>
    </row>
    <row r="65" spans="1:16" ht="12.75">
      <c r="A65" s="18" t="s">
        <v>39</v>
      </c>
      <c s="23" t="s">
        <v>196</v>
      </c>
      <c s="23" t="s">
        <v>639</v>
      </c>
      <c s="18" t="s">
        <v>41</v>
      </c>
      <c s="24" t="s">
        <v>640</v>
      </c>
      <c s="25" t="s">
        <v>136</v>
      </c>
      <c s="26">
        <v>7.865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772</v>
      </c>
    </row>
    <row r="67" spans="1:5" ht="76.5">
      <c r="A67" s="30" t="s">
        <v>46</v>
      </c>
      <c r="E67" s="31" t="s">
        <v>773</v>
      </c>
    </row>
    <row r="68" spans="1:5" ht="102">
      <c r="A68" t="s">
        <v>48</v>
      </c>
      <c r="E68" s="29" t="s">
        <v>643</v>
      </c>
    </row>
    <row r="69" spans="1:16" ht="12.75">
      <c r="A69" s="18" t="s">
        <v>39</v>
      </c>
      <c s="23" t="s">
        <v>200</v>
      </c>
      <c s="23" t="s">
        <v>774</v>
      </c>
      <c s="18" t="s">
        <v>41</v>
      </c>
      <c s="24" t="s">
        <v>775</v>
      </c>
      <c s="25" t="s">
        <v>136</v>
      </c>
      <c s="26">
        <v>3.888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776</v>
      </c>
    </row>
    <row r="71" spans="1:5" ht="51">
      <c r="A71" s="30" t="s">
        <v>46</v>
      </c>
      <c r="E71" s="31" t="s">
        <v>777</v>
      </c>
    </row>
    <row r="72" spans="1:5" ht="357">
      <c r="A72" t="s">
        <v>48</v>
      </c>
      <c r="E72" s="29" t="s">
        <v>778</v>
      </c>
    </row>
    <row r="73" spans="1:18" ht="12.75" customHeight="1">
      <c r="A73" s="5" t="s">
        <v>37</v>
      </c>
      <c s="5"/>
      <c s="35" t="s">
        <v>29</v>
      </c>
      <c s="5"/>
      <c s="21" t="s">
        <v>304</v>
      </c>
      <c s="5"/>
      <c s="5"/>
      <c s="5"/>
      <c s="36">
        <f>0+Q73</f>
      </c>
      <c r="O73">
        <f>0+R73</f>
      </c>
      <c r="Q73">
        <f>0+I74+I78+I82+I86+I90+I94+I98</f>
      </c>
      <c>
        <f>0+O74+O78+O82+O86+O90+O94+O98</f>
      </c>
    </row>
    <row r="74" spans="1:16" ht="12.75">
      <c r="A74" s="18" t="s">
        <v>39</v>
      </c>
      <c s="23" t="s">
        <v>206</v>
      </c>
      <c s="23" t="s">
        <v>779</v>
      </c>
      <c s="18" t="s">
        <v>41</v>
      </c>
      <c s="24" t="s">
        <v>780</v>
      </c>
      <c s="25" t="s">
        <v>94</v>
      </c>
      <c s="26">
        <v>53.36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781</v>
      </c>
    </row>
    <row r="76" spans="1:5" ht="63.75">
      <c r="A76" s="30" t="s">
        <v>46</v>
      </c>
      <c r="E76" s="31" t="s">
        <v>782</v>
      </c>
    </row>
    <row r="77" spans="1:5" ht="51">
      <c r="A77" t="s">
        <v>48</v>
      </c>
      <c r="E77" s="29" t="s">
        <v>310</v>
      </c>
    </row>
    <row r="78" spans="1:16" ht="12.75">
      <c r="A78" s="18" t="s">
        <v>39</v>
      </c>
      <c s="23" t="s">
        <v>211</v>
      </c>
      <c s="23" t="s">
        <v>318</v>
      </c>
      <c s="18" t="s">
        <v>41</v>
      </c>
      <c s="24" t="s">
        <v>319</v>
      </c>
      <c s="25" t="s">
        <v>94</v>
      </c>
      <c s="26">
        <v>44.398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783</v>
      </c>
    </row>
    <row r="80" spans="1:5" ht="25.5">
      <c r="A80" s="30" t="s">
        <v>46</v>
      </c>
      <c r="E80" s="31" t="s">
        <v>784</v>
      </c>
    </row>
    <row r="81" spans="1:5" ht="102">
      <c r="A81" t="s">
        <v>48</v>
      </c>
      <c r="E81" s="29" t="s">
        <v>785</v>
      </c>
    </row>
    <row r="82" spans="1:16" ht="12.75">
      <c r="A82" s="18" t="s">
        <v>39</v>
      </c>
      <c s="23" t="s">
        <v>217</v>
      </c>
      <c s="23" t="s">
        <v>329</v>
      </c>
      <c s="18" t="s">
        <v>41</v>
      </c>
      <c s="24" t="s">
        <v>330</v>
      </c>
      <c s="25" t="s">
        <v>94</v>
      </c>
      <c s="26">
        <v>30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331</v>
      </c>
    </row>
    <row r="84" spans="1:5" ht="25.5">
      <c r="A84" s="30" t="s">
        <v>46</v>
      </c>
      <c r="E84" s="31" t="s">
        <v>786</v>
      </c>
    </row>
    <row r="85" spans="1:5" ht="51">
      <c r="A85" t="s">
        <v>48</v>
      </c>
      <c r="E85" s="29" t="s">
        <v>327</v>
      </c>
    </row>
    <row r="86" spans="1:16" ht="12.75">
      <c r="A86" s="18" t="s">
        <v>39</v>
      </c>
      <c s="23" t="s">
        <v>222</v>
      </c>
      <c s="23" t="s">
        <v>334</v>
      </c>
      <c s="18" t="s">
        <v>41</v>
      </c>
      <c s="24" t="s">
        <v>335</v>
      </c>
      <c s="25" t="s">
        <v>94</v>
      </c>
      <c s="26">
        <v>15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336</v>
      </c>
    </row>
    <row r="88" spans="1:5" ht="25.5">
      <c r="A88" s="30" t="s">
        <v>46</v>
      </c>
      <c r="E88" s="31" t="s">
        <v>787</v>
      </c>
    </row>
    <row r="89" spans="1:5" ht="140.25">
      <c r="A89" t="s">
        <v>48</v>
      </c>
      <c r="E89" s="29" t="s">
        <v>338</v>
      </c>
    </row>
    <row r="90" spans="1:16" ht="12.75">
      <c r="A90" s="18" t="s">
        <v>39</v>
      </c>
      <c s="23" t="s">
        <v>229</v>
      </c>
      <c s="23" t="s">
        <v>345</v>
      </c>
      <c s="18" t="s">
        <v>41</v>
      </c>
      <c s="24" t="s">
        <v>346</v>
      </c>
      <c s="25" t="s">
        <v>94</v>
      </c>
      <c s="26">
        <v>15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347</v>
      </c>
    </row>
    <row r="92" spans="1:5" ht="25.5">
      <c r="A92" s="30" t="s">
        <v>46</v>
      </c>
      <c r="E92" s="31" t="s">
        <v>788</v>
      </c>
    </row>
    <row r="93" spans="1:5" ht="140.25">
      <c r="A93" t="s">
        <v>48</v>
      </c>
      <c r="E93" s="29" t="s">
        <v>338</v>
      </c>
    </row>
    <row r="94" spans="1:16" ht="12.75">
      <c r="A94" s="18" t="s">
        <v>39</v>
      </c>
      <c s="23" t="s">
        <v>235</v>
      </c>
      <c s="23" t="s">
        <v>355</v>
      </c>
      <c s="18" t="s">
        <v>41</v>
      </c>
      <c s="24" t="s">
        <v>356</v>
      </c>
      <c s="25" t="s">
        <v>94</v>
      </c>
      <c s="26">
        <v>2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789</v>
      </c>
    </row>
    <row r="96" spans="1:5" ht="38.25">
      <c r="A96" s="30" t="s">
        <v>46</v>
      </c>
      <c r="E96" s="31" t="s">
        <v>790</v>
      </c>
    </row>
    <row r="97" spans="1:5" ht="153">
      <c r="A97" t="s">
        <v>48</v>
      </c>
      <c r="E97" s="29" t="s">
        <v>359</v>
      </c>
    </row>
    <row r="98" spans="1:16" ht="12.75">
      <c r="A98" s="18" t="s">
        <v>39</v>
      </c>
      <c s="23" t="s">
        <v>241</v>
      </c>
      <c s="23" t="s">
        <v>791</v>
      </c>
      <c s="18" t="s">
        <v>41</v>
      </c>
      <c s="24" t="s">
        <v>792</v>
      </c>
      <c s="25" t="s">
        <v>94</v>
      </c>
      <c s="26">
        <v>5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41</v>
      </c>
    </row>
    <row r="100" spans="1:5" ht="25.5">
      <c r="A100" s="30" t="s">
        <v>46</v>
      </c>
      <c r="E100" s="31" t="s">
        <v>793</v>
      </c>
    </row>
    <row r="101" spans="1:5" ht="89.25">
      <c r="A101" t="s">
        <v>48</v>
      </c>
      <c r="E101" s="29" t="s">
        <v>794</v>
      </c>
    </row>
    <row r="102" spans="1:18" ht="12.75" customHeight="1">
      <c r="A102" s="5" t="s">
        <v>37</v>
      </c>
      <c s="5"/>
      <c s="35" t="s">
        <v>74</v>
      </c>
      <c s="5"/>
      <c s="21" t="s">
        <v>367</v>
      </c>
      <c s="5"/>
      <c s="5"/>
      <c s="5"/>
      <c s="36">
        <f>0+Q102</f>
      </c>
      <c r="O102">
        <f>0+R102</f>
      </c>
      <c r="Q102">
        <f>0+I103</f>
      </c>
      <c>
        <f>0+O103</f>
      </c>
    </row>
    <row r="103" spans="1:16" ht="12.75">
      <c r="A103" s="18" t="s">
        <v>39</v>
      </c>
      <c s="23" t="s">
        <v>247</v>
      </c>
      <c s="23" t="s">
        <v>795</v>
      </c>
      <c s="18" t="s">
        <v>41</v>
      </c>
      <c s="24" t="s">
        <v>796</v>
      </c>
      <c s="25" t="s">
        <v>77</v>
      </c>
      <c s="26">
        <v>1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38.25">
      <c r="A104" s="28" t="s">
        <v>44</v>
      </c>
      <c r="E104" s="29" t="s">
        <v>797</v>
      </c>
    </row>
    <row r="105" spans="1:5" ht="25.5">
      <c r="A105" s="30" t="s">
        <v>46</v>
      </c>
      <c r="E105" s="31" t="s">
        <v>798</v>
      </c>
    </row>
    <row r="106" spans="1:5" ht="12.75">
      <c r="A106" t="s">
        <v>48</v>
      </c>
      <c r="E106" s="29" t="s">
        <v>799</v>
      </c>
    </row>
    <row r="107" spans="1:18" ht="12.75" customHeight="1">
      <c r="A107" s="5" t="s">
        <v>37</v>
      </c>
      <c s="5"/>
      <c s="35" t="s">
        <v>34</v>
      </c>
      <c s="5"/>
      <c s="21" t="s">
        <v>123</v>
      </c>
      <c s="5"/>
      <c s="5"/>
      <c s="5"/>
      <c s="36">
        <f>0+Q107</f>
      </c>
      <c r="O107">
        <f>0+R107</f>
      </c>
      <c r="Q107">
        <f>0+I108+I112+I116+I120+I124+I128</f>
      </c>
      <c>
        <f>0+O108+O112+O116+O120+O124+O128</f>
      </c>
    </row>
    <row r="108" spans="1:16" ht="12.75">
      <c r="A108" s="18" t="s">
        <v>39</v>
      </c>
      <c s="23" t="s">
        <v>253</v>
      </c>
      <c s="23" t="s">
        <v>800</v>
      </c>
      <c s="18" t="s">
        <v>41</v>
      </c>
      <c s="24" t="s">
        <v>801</v>
      </c>
      <c s="25" t="s">
        <v>169</v>
      </c>
      <c s="26">
        <v>6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44</v>
      </c>
      <c r="E109" s="29" t="s">
        <v>41</v>
      </c>
    </row>
    <row r="110" spans="1:5" ht="25.5">
      <c r="A110" s="30" t="s">
        <v>46</v>
      </c>
      <c r="E110" s="31" t="s">
        <v>802</v>
      </c>
    </row>
    <row r="111" spans="1:5" ht="51">
      <c r="A111" t="s">
        <v>48</v>
      </c>
      <c r="E111" s="29" t="s">
        <v>803</v>
      </c>
    </row>
    <row r="112" spans="1:16" ht="12.75">
      <c r="A112" s="18" t="s">
        <v>39</v>
      </c>
      <c s="23" t="s">
        <v>259</v>
      </c>
      <c s="23" t="s">
        <v>692</v>
      </c>
      <c s="18" t="s">
        <v>41</v>
      </c>
      <c s="24" t="s">
        <v>693</v>
      </c>
      <c s="25" t="s">
        <v>169</v>
      </c>
      <c s="26">
        <v>27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804</v>
      </c>
    </row>
    <row r="114" spans="1:5" ht="51">
      <c r="A114" s="30" t="s">
        <v>46</v>
      </c>
      <c r="E114" s="31" t="s">
        <v>805</v>
      </c>
    </row>
    <row r="115" spans="1:5" ht="63.75">
      <c r="A115" t="s">
        <v>48</v>
      </c>
      <c r="E115" s="29" t="s">
        <v>667</v>
      </c>
    </row>
    <row r="116" spans="1:16" ht="12.75">
      <c r="A116" s="18" t="s">
        <v>39</v>
      </c>
      <c s="23" t="s">
        <v>265</v>
      </c>
      <c s="23" t="s">
        <v>401</v>
      </c>
      <c s="18" t="s">
        <v>41</v>
      </c>
      <c s="24" t="s">
        <v>402</v>
      </c>
      <c s="25" t="s">
        <v>169</v>
      </c>
      <c s="26">
        <v>6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44</v>
      </c>
      <c r="E117" s="29" t="s">
        <v>403</v>
      </c>
    </row>
    <row r="118" spans="1:5" ht="12.75">
      <c r="A118" s="30" t="s">
        <v>46</v>
      </c>
      <c r="E118" s="31" t="s">
        <v>759</v>
      </c>
    </row>
    <row r="119" spans="1:5" ht="25.5">
      <c r="A119" t="s">
        <v>48</v>
      </c>
      <c r="E119" s="29" t="s">
        <v>405</v>
      </c>
    </row>
    <row r="120" spans="1:16" ht="12.75">
      <c r="A120" s="18" t="s">
        <v>39</v>
      </c>
      <c s="23" t="s">
        <v>271</v>
      </c>
      <c s="23" t="s">
        <v>407</v>
      </c>
      <c s="18" t="s">
        <v>41</v>
      </c>
      <c s="24" t="s">
        <v>408</v>
      </c>
      <c s="25" t="s">
        <v>169</v>
      </c>
      <c s="26">
        <v>6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25.5">
      <c r="A121" s="28" t="s">
        <v>44</v>
      </c>
      <c r="E121" s="29" t="s">
        <v>409</v>
      </c>
    </row>
    <row r="122" spans="1:5" ht="12.75">
      <c r="A122" s="30" t="s">
        <v>46</v>
      </c>
      <c r="E122" s="31" t="s">
        <v>759</v>
      </c>
    </row>
    <row r="123" spans="1:5" ht="38.25">
      <c r="A123" t="s">
        <v>48</v>
      </c>
      <c r="E123" s="29" t="s">
        <v>410</v>
      </c>
    </row>
    <row r="124" spans="1:16" ht="12.75">
      <c r="A124" s="18" t="s">
        <v>39</v>
      </c>
      <c s="23" t="s">
        <v>277</v>
      </c>
      <c s="23" t="s">
        <v>579</v>
      </c>
      <c s="18" t="s">
        <v>41</v>
      </c>
      <c s="24" t="s">
        <v>580</v>
      </c>
      <c s="25" t="s">
        <v>136</v>
      </c>
      <c s="26">
        <v>1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44</v>
      </c>
      <c r="E125" s="29" t="s">
        <v>41</v>
      </c>
    </row>
    <row r="126" spans="1:5" ht="25.5">
      <c r="A126" s="30" t="s">
        <v>46</v>
      </c>
      <c r="E126" s="31" t="s">
        <v>806</v>
      </c>
    </row>
    <row r="127" spans="1:5" ht="102">
      <c r="A127" t="s">
        <v>48</v>
      </c>
      <c r="E127" s="29" t="s">
        <v>582</v>
      </c>
    </row>
    <row r="128" spans="1:16" ht="12.75">
      <c r="A128" s="18" t="s">
        <v>39</v>
      </c>
      <c s="23" t="s">
        <v>282</v>
      </c>
      <c s="23" t="s">
        <v>807</v>
      </c>
      <c s="18" t="s">
        <v>41</v>
      </c>
      <c s="24" t="s">
        <v>808</v>
      </c>
      <c s="25" t="s">
        <v>169</v>
      </c>
      <c s="26">
        <v>20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44</v>
      </c>
      <c r="E129" s="29" t="s">
        <v>809</v>
      </c>
    </row>
    <row r="130" spans="1:5" ht="25.5">
      <c r="A130" s="30" t="s">
        <v>46</v>
      </c>
      <c r="E130" s="31" t="s">
        <v>810</v>
      </c>
    </row>
    <row r="131" spans="1:5" ht="114.75">
      <c r="A131" t="s">
        <v>48</v>
      </c>
      <c r="E131" s="29" t="s">
        <v>678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0+O9+O26+O55+O60+O69+O90+O127+O132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811</v>
      </c>
      <c s="32">
        <f>0+I9+I26+I55+I60+I69+I90+I127+I132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811</v>
      </c>
      <c s="5"/>
      <c s="14" t="s">
        <v>812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194.185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51">
      <c r="A12" s="30" t="s">
        <v>46</v>
      </c>
      <c r="E12" s="31" t="s">
        <v>813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146</v>
      </c>
      <c s="18" t="s">
        <v>41</v>
      </c>
      <c s="24" t="s">
        <v>147</v>
      </c>
      <c s="25" t="s">
        <v>142</v>
      </c>
      <c s="26">
        <v>114.84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749</v>
      </c>
    </row>
    <row r="16" spans="1:5" ht="12.75">
      <c r="A16" s="30" t="s">
        <v>46</v>
      </c>
      <c r="E16" s="31" t="s">
        <v>814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433</v>
      </c>
      <c s="18" t="s">
        <v>41</v>
      </c>
      <c s="24" t="s">
        <v>434</v>
      </c>
      <c s="25" t="s">
        <v>142</v>
      </c>
      <c s="26">
        <v>48.48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751</v>
      </c>
    </row>
    <row r="20" spans="1:5" ht="38.25">
      <c r="A20" s="30" t="s">
        <v>46</v>
      </c>
      <c r="E20" s="31" t="s">
        <v>815</v>
      </c>
    </row>
    <row r="21" spans="1:5" ht="140.25">
      <c r="A21" t="s">
        <v>48</v>
      </c>
      <c r="E21" s="29" t="s">
        <v>145</v>
      </c>
    </row>
    <row r="22" spans="1:16" ht="25.5">
      <c r="A22" s="18" t="s">
        <v>39</v>
      </c>
      <c s="23" t="s">
        <v>27</v>
      </c>
      <c s="23" t="s">
        <v>150</v>
      </c>
      <c s="18" t="s">
        <v>41</v>
      </c>
      <c s="24" t="s">
        <v>151</v>
      </c>
      <c s="25" t="s">
        <v>142</v>
      </c>
      <c s="26">
        <v>99.18</v>
      </c>
      <c s="27">
        <v>0</v>
      </c>
      <c s="27">
        <f>ROUND(ROUND(H22,2)*ROUND(G22,3),2)</f>
      </c>
      <c r="O22">
        <f>(I22*0)/100</f>
      </c>
      <c t="s">
        <v>21</v>
      </c>
    </row>
    <row r="23" spans="1:5" ht="12.75">
      <c r="A23" s="28" t="s">
        <v>44</v>
      </c>
      <c r="E23" s="29" t="s">
        <v>41</v>
      </c>
    </row>
    <row r="24" spans="1:5" ht="12.75">
      <c r="A24" s="30" t="s">
        <v>46</v>
      </c>
      <c r="E24" s="31" t="s">
        <v>816</v>
      </c>
    </row>
    <row r="25" spans="1:5" ht="140.25">
      <c r="A25" t="s">
        <v>48</v>
      </c>
      <c r="E25" s="29" t="s">
        <v>145</v>
      </c>
    </row>
    <row r="26" spans="1:18" ht="12.75" customHeight="1">
      <c r="A26" s="5" t="s">
        <v>37</v>
      </c>
      <c s="5"/>
      <c s="35" t="s">
        <v>23</v>
      </c>
      <c s="5"/>
      <c s="21" t="s">
        <v>91</v>
      </c>
      <c s="5"/>
      <c s="5"/>
      <c s="5"/>
      <c s="36">
        <f>0+Q26</f>
      </c>
      <c r="O26">
        <f>0+R26</f>
      </c>
      <c r="Q26">
        <f>0+I27+I31+I35+I39+I43+I47+I51</f>
      </c>
      <c>
        <f>0+O27+O31+O35+O39+O43+O47+O51</f>
      </c>
    </row>
    <row r="27" spans="1:16" ht="12.75">
      <c r="A27" s="18" t="s">
        <v>39</v>
      </c>
      <c s="23" t="s">
        <v>29</v>
      </c>
      <c s="23" t="s">
        <v>817</v>
      </c>
      <c s="18" t="s">
        <v>41</v>
      </c>
      <c s="24" t="s">
        <v>818</v>
      </c>
      <c s="25" t="s">
        <v>136</v>
      </c>
      <c s="26">
        <v>3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757</v>
      </c>
    </row>
    <row r="29" spans="1:5" ht="38.25">
      <c r="A29" s="30" t="s">
        <v>46</v>
      </c>
      <c r="E29" s="31" t="s">
        <v>819</v>
      </c>
    </row>
    <row r="30" spans="1:5" ht="63.75">
      <c r="A30" t="s">
        <v>48</v>
      </c>
      <c r="E30" s="29" t="s">
        <v>756</v>
      </c>
    </row>
    <row r="31" spans="1:16" ht="25.5">
      <c r="A31" s="18" t="s">
        <v>39</v>
      </c>
      <c s="23" t="s">
        <v>31</v>
      </c>
      <c s="23" t="s">
        <v>153</v>
      </c>
      <c s="18" t="s">
        <v>41</v>
      </c>
      <c s="24" t="s">
        <v>154</v>
      </c>
      <c s="25" t="s">
        <v>136</v>
      </c>
      <c s="26">
        <v>52.2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754</v>
      </c>
    </row>
    <row r="33" spans="1:5" ht="25.5">
      <c r="A33" s="30" t="s">
        <v>46</v>
      </c>
      <c r="E33" s="31" t="s">
        <v>820</v>
      </c>
    </row>
    <row r="34" spans="1:5" ht="63.75">
      <c r="A34" t="s">
        <v>48</v>
      </c>
      <c r="E34" s="29" t="s">
        <v>756</v>
      </c>
    </row>
    <row r="35" spans="1:16" ht="12.75">
      <c r="A35" s="18" t="s">
        <v>39</v>
      </c>
      <c s="23" t="s">
        <v>68</v>
      </c>
      <c s="23" t="s">
        <v>158</v>
      </c>
      <c s="18" t="s">
        <v>41</v>
      </c>
      <c s="24" t="s">
        <v>159</v>
      </c>
      <c s="25" t="s">
        <v>136</v>
      </c>
      <c s="26">
        <v>52.2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757</v>
      </c>
    </row>
    <row r="37" spans="1:5" ht="38.25">
      <c r="A37" s="30" t="s">
        <v>46</v>
      </c>
      <c r="E37" s="31" t="s">
        <v>821</v>
      </c>
    </row>
    <row r="38" spans="1:5" ht="63.75">
      <c r="A38" t="s">
        <v>48</v>
      </c>
      <c r="E38" s="29" t="s">
        <v>756</v>
      </c>
    </row>
    <row r="39" spans="1:16" ht="12.75">
      <c r="A39" s="18" t="s">
        <v>39</v>
      </c>
      <c s="23" t="s">
        <v>74</v>
      </c>
      <c s="23" t="s">
        <v>167</v>
      </c>
      <c s="18" t="s">
        <v>41</v>
      </c>
      <c s="24" t="s">
        <v>168</v>
      </c>
      <c s="25" t="s">
        <v>169</v>
      </c>
      <c s="26">
        <v>199.6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170</v>
      </c>
    </row>
    <row r="41" spans="1:5" ht="38.25">
      <c r="A41" s="30" t="s">
        <v>46</v>
      </c>
      <c r="E41" s="31" t="s">
        <v>822</v>
      </c>
    </row>
    <row r="42" spans="1:5" ht="25.5">
      <c r="A42" t="s">
        <v>48</v>
      </c>
      <c r="E42" s="29" t="s">
        <v>172</v>
      </c>
    </row>
    <row r="43" spans="1:16" ht="12.75">
      <c r="A43" s="18" t="s">
        <v>39</v>
      </c>
      <c s="23" t="s">
        <v>34</v>
      </c>
      <c s="23" t="s">
        <v>823</v>
      </c>
      <c s="18" t="s">
        <v>41</v>
      </c>
      <c s="24" t="s">
        <v>824</v>
      </c>
      <c s="25" t="s">
        <v>169</v>
      </c>
      <c s="26">
        <v>133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825</v>
      </c>
    </row>
    <row r="45" spans="1:5" ht="25.5">
      <c r="A45" s="30" t="s">
        <v>46</v>
      </c>
      <c r="E45" s="31" t="s">
        <v>826</v>
      </c>
    </row>
    <row r="46" spans="1:5" ht="63.75">
      <c r="A46" t="s">
        <v>48</v>
      </c>
      <c r="E46" s="29" t="s">
        <v>827</v>
      </c>
    </row>
    <row r="47" spans="1:16" ht="12.75">
      <c r="A47" s="18" t="s">
        <v>39</v>
      </c>
      <c s="23" t="s">
        <v>36</v>
      </c>
      <c s="23" t="s">
        <v>604</v>
      </c>
      <c s="18" t="s">
        <v>41</v>
      </c>
      <c s="24" t="s">
        <v>605</v>
      </c>
      <c s="25" t="s">
        <v>136</v>
      </c>
      <c s="26">
        <v>94.001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760</v>
      </c>
    </row>
    <row r="49" spans="1:5" ht="51">
      <c r="A49" s="30" t="s">
        <v>46</v>
      </c>
      <c r="E49" s="31" t="s">
        <v>828</v>
      </c>
    </row>
    <row r="50" spans="1:5" ht="318.75">
      <c r="A50" t="s">
        <v>48</v>
      </c>
      <c r="E50" s="29" t="s">
        <v>470</v>
      </c>
    </row>
    <row r="51" spans="1:16" ht="12.75">
      <c r="A51" s="18" t="s">
        <v>39</v>
      </c>
      <c s="23" t="s">
        <v>128</v>
      </c>
      <c s="23" t="s">
        <v>218</v>
      </c>
      <c s="18" t="s">
        <v>41</v>
      </c>
      <c s="24" t="s">
        <v>219</v>
      </c>
      <c s="25" t="s">
        <v>94</v>
      </c>
      <c s="26">
        <v>522.5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76.5">
      <c r="A53" s="30" t="s">
        <v>46</v>
      </c>
      <c r="E53" s="31" t="s">
        <v>829</v>
      </c>
    </row>
    <row r="54" spans="1:5" ht="25.5">
      <c r="A54" t="s">
        <v>48</v>
      </c>
      <c r="E54" s="29" t="s">
        <v>763</v>
      </c>
    </row>
    <row r="55" spans="1:18" ht="12.75" customHeight="1">
      <c r="A55" s="5" t="s">
        <v>37</v>
      </c>
      <c s="5"/>
      <c s="35" t="s">
        <v>17</v>
      </c>
      <c s="5"/>
      <c s="21" t="s">
        <v>228</v>
      </c>
      <c s="5"/>
      <c s="5"/>
      <c s="5"/>
      <c s="36">
        <f>0+Q55</f>
      </c>
      <c r="O55">
        <f>0+R55</f>
      </c>
      <c r="Q55">
        <f>0+I56</f>
      </c>
      <c>
        <f>0+O56</f>
      </c>
    </row>
    <row r="56" spans="1:16" ht="12.75">
      <c r="A56" s="18" t="s">
        <v>39</v>
      </c>
      <c s="23" t="s">
        <v>184</v>
      </c>
      <c s="23" t="s">
        <v>236</v>
      </c>
      <c s="18" t="s">
        <v>41</v>
      </c>
      <c s="24" t="s">
        <v>237</v>
      </c>
      <c s="25" t="s">
        <v>94</v>
      </c>
      <c s="26">
        <v>522.5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38.25">
      <c r="A57" s="28" t="s">
        <v>44</v>
      </c>
      <c r="E57" s="29" t="s">
        <v>238</v>
      </c>
    </row>
    <row r="58" spans="1:5" ht="63.75">
      <c r="A58" s="30" t="s">
        <v>46</v>
      </c>
      <c r="E58" s="31" t="s">
        <v>830</v>
      </c>
    </row>
    <row r="59" spans="1:5" ht="51">
      <c r="A59" t="s">
        <v>48</v>
      </c>
      <c r="E59" s="29" t="s">
        <v>240</v>
      </c>
    </row>
    <row r="60" spans="1:18" ht="12.75" customHeight="1">
      <c r="A60" s="5" t="s">
        <v>37</v>
      </c>
      <c s="5"/>
      <c s="35" t="s">
        <v>16</v>
      </c>
      <c s="5"/>
      <c s="21" t="s">
        <v>270</v>
      </c>
      <c s="5"/>
      <c s="5"/>
      <c s="5"/>
      <c s="36">
        <f>0+Q60</f>
      </c>
      <c r="O60">
        <f>0+R60</f>
      </c>
      <c r="Q60">
        <f>0+I61+I65</f>
      </c>
      <c>
        <f>0+O61+O65</f>
      </c>
    </row>
    <row r="61" spans="1:16" ht="12.75">
      <c r="A61" s="18" t="s">
        <v>39</v>
      </c>
      <c s="23" t="s">
        <v>190</v>
      </c>
      <c s="23" t="s">
        <v>506</v>
      </c>
      <c s="18" t="s">
        <v>41</v>
      </c>
      <c s="24" t="s">
        <v>507</v>
      </c>
      <c s="25" t="s">
        <v>136</v>
      </c>
      <c s="26">
        <v>10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508</v>
      </c>
    </row>
    <row r="63" spans="1:5" ht="25.5">
      <c r="A63" s="30" t="s">
        <v>46</v>
      </c>
      <c r="E63" s="31" t="s">
        <v>831</v>
      </c>
    </row>
    <row r="64" spans="1:5" ht="25.5">
      <c r="A64" t="s">
        <v>48</v>
      </c>
      <c r="E64" s="29" t="s">
        <v>510</v>
      </c>
    </row>
    <row r="65" spans="1:16" ht="12.75">
      <c r="A65" s="18" t="s">
        <v>39</v>
      </c>
      <c s="23" t="s">
        <v>196</v>
      </c>
      <c s="23" t="s">
        <v>511</v>
      </c>
      <c s="18" t="s">
        <v>41</v>
      </c>
      <c s="24" t="s">
        <v>512</v>
      </c>
      <c s="25" t="s">
        <v>136</v>
      </c>
      <c s="26">
        <v>12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513</v>
      </c>
    </row>
    <row r="67" spans="1:5" ht="25.5">
      <c r="A67" s="30" t="s">
        <v>46</v>
      </c>
      <c r="E67" s="31" t="s">
        <v>832</v>
      </c>
    </row>
    <row r="68" spans="1:5" ht="51">
      <c r="A68" t="s">
        <v>48</v>
      </c>
      <c r="E68" s="29" t="s">
        <v>515</v>
      </c>
    </row>
    <row r="69" spans="1:18" ht="12.75" customHeight="1">
      <c r="A69" s="5" t="s">
        <v>37</v>
      </c>
      <c s="5"/>
      <c s="35" t="s">
        <v>27</v>
      </c>
      <c s="5"/>
      <c s="21" t="s">
        <v>292</v>
      </c>
      <c s="5"/>
      <c s="5"/>
      <c s="5"/>
      <c s="36">
        <f>0+Q69</f>
      </c>
      <c r="O69">
        <f>0+R69</f>
      </c>
      <c r="Q69">
        <f>0+I70+I74+I78+I82+I86</f>
      </c>
      <c>
        <f>0+O70+O74+O78+O82+O86</f>
      </c>
    </row>
    <row r="70" spans="1:16" ht="12.75">
      <c r="A70" s="18" t="s">
        <v>39</v>
      </c>
      <c s="23" t="s">
        <v>200</v>
      </c>
      <c s="23" t="s">
        <v>622</v>
      </c>
      <c s="18" t="s">
        <v>41</v>
      </c>
      <c s="24" t="s">
        <v>623</v>
      </c>
      <c s="25" t="s">
        <v>136</v>
      </c>
      <c s="26">
        <v>6.554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765</v>
      </c>
    </row>
    <row r="72" spans="1:5" ht="76.5">
      <c r="A72" s="30" t="s">
        <v>46</v>
      </c>
      <c r="E72" s="31" t="s">
        <v>833</v>
      </c>
    </row>
    <row r="73" spans="1:5" ht="369.75">
      <c r="A73" t="s">
        <v>48</v>
      </c>
      <c r="E73" s="29" t="s">
        <v>518</v>
      </c>
    </row>
    <row r="74" spans="1:16" ht="12.75">
      <c r="A74" s="18" t="s">
        <v>39</v>
      </c>
      <c s="23" t="s">
        <v>206</v>
      </c>
      <c s="23" t="s">
        <v>767</v>
      </c>
      <c s="18" t="s">
        <v>41</v>
      </c>
      <c s="24" t="s">
        <v>768</v>
      </c>
      <c s="25" t="s">
        <v>136</v>
      </c>
      <c s="26">
        <v>18.3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769</v>
      </c>
    </row>
    <row r="76" spans="1:5" ht="51">
      <c r="A76" s="30" t="s">
        <v>46</v>
      </c>
      <c r="E76" s="31" t="s">
        <v>834</v>
      </c>
    </row>
    <row r="77" spans="1:5" ht="38.25">
      <c r="A77" t="s">
        <v>48</v>
      </c>
      <c r="E77" s="29" t="s">
        <v>246</v>
      </c>
    </row>
    <row r="78" spans="1:16" ht="25.5">
      <c r="A78" s="18" t="s">
        <v>39</v>
      </c>
      <c s="23" t="s">
        <v>211</v>
      </c>
      <c s="23" t="s">
        <v>630</v>
      </c>
      <c s="18" t="s">
        <v>41</v>
      </c>
      <c s="24" t="s">
        <v>631</v>
      </c>
      <c s="25" t="s">
        <v>136</v>
      </c>
      <c s="26">
        <v>62.891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632</v>
      </c>
    </row>
    <row r="80" spans="1:5" ht="51">
      <c r="A80" s="30" t="s">
        <v>46</v>
      </c>
      <c r="E80" s="31" t="s">
        <v>835</v>
      </c>
    </row>
    <row r="81" spans="1:5" ht="38.25">
      <c r="A81" t="s">
        <v>48</v>
      </c>
      <c r="E81" s="29" t="s">
        <v>246</v>
      </c>
    </row>
    <row r="82" spans="1:16" ht="12.75">
      <c r="A82" s="18" t="s">
        <v>39</v>
      </c>
      <c s="23" t="s">
        <v>217</v>
      </c>
      <c s="23" t="s">
        <v>639</v>
      </c>
      <c s="18" t="s">
        <v>41</v>
      </c>
      <c s="24" t="s">
        <v>640</v>
      </c>
      <c s="25" t="s">
        <v>136</v>
      </c>
      <c s="26">
        <v>13.108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772</v>
      </c>
    </row>
    <row r="84" spans="1:5" ht="76.5">
      <c r="A84" s="30" t="s">
        <v>46</v>
      </c>
      <c r="E84" s="31" t="s">
        <v>836</v>
      </c>
    </row>
    <row r="85" spans="1:5" ht="102">
      <c r="A85" t="s">
        <v>48</v>
      </c>
      <c r="E85" s="29" t="s">
        <v>643</v>
      </c>
    </row>
    <row r="86" spans="1:16" ht="12.75">
      <c r="A86" s="18" t="s">
        <v>39</v>
      </c>
      <c s="23" t="s">
        <v>222</v>
      </c>
      <c s="23" t="s">
        <v>774</v>
      </c>
      <c s="18" t="s">
        <v>41</v>
      </c>
      <c s="24" t="s">
        <v>775</v>
      </c>
      <c s="25" t="s">
        <v>136</v>
      </c>
      <c s="26">
        <v>6.48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776</v>
      </c>
    </row>
    <row r="88" spans="1:5" ht="51">
      <c r="A88" s="30" t="s">
        <v>46</v>
      </c>
      <c r="E88" s="31" t="s">
        <v>837</v>
      </c>
    </row>
    <row r="89" spans="1:5" ht="357">
      <c r="A89" t="s">
        <v>48</v>
      </c>
      <c r="E89" s="29" t="s">
        <v>778</v>
      </c>
    </row>
    <row r="90" spans="1:18" ht="12.75" customHeight="1">
      <c r="A90" s="5" t="s">
        <v>37</v>
      </c>
      <c s="5"/>
      <c s="35" t="s">
        <v>29</v>
      </c>
      <c s="5"/>
      <c s="21" t="s">
        <v>304</v>
      </c>
      <c s="5"/>
      <c s="5"/>
      <c s="5"/>
      <c s="36">
        <f>0+Q90</f>
      </c>
      <c r="O90">
        <f>0+R90</f>
      </c>
      <c r="Q90">
        <f>0+I91+I95+I99+I103+I107+I111+I115+I119+I123</f>
      </c>
      <c>
        <f>0+O91+O95+O99+O103+O107+O111+O115+O119+O123</f>
      </c>
    </row>
    <row r="91" spans="1:16" ht="12.75">
      <c r="A91" s="18" t="s">
        <v>39</v>
      </c>
      <c s="23" t="s">
        <v>229</v>
      </c>
      <c s="23" t="s">
        <v>779</v>
      </c>
      <c s="18" t="s">
        <v>41</v>
      </c>
      <c s="24" t="s">
        <v>780</v>
      </c>
      <c s="25" t="s">
        <v>94</v>
      </c>
      <c s="26">
        <v>476.1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781</v>
      </c>
    </row>
    <row r="93" spans="1:5" ht="63.75">
      <c r="A93" s="30" t="s">
        <v>46</v>
      </c>
      <c r="E93" s="31" t="s">
        <v>838</v>
      </c>
    </row>
    <row r="94" spans="1:5" ht="51">
      <c r="A94" t="s">
        <v>48</v>
      </c>
      <c r="E94" s="29" t="s">
        <v>310</v>
      </c>
    </row>
    <row r="95" spans="1:16" ht="12.75">
      <c r="A95" s="18" t="s">
        <v>39</v>
      </c>
      <c s="23" t="s">
        <v>235</v>
      </c>
      <c s="23" t="s">
        <v>318</v>
      </c>
      <c s="18" t="s">
        <v>41</v>
      </c>
      <c s="24" t="s">
        <v>319</v>
      </c>
      <c s="25" t="s">
        <v>94</v>
      </c>
      <c s="26">
        <v>373.945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783</v>
      </c>
    </row>
    <row r="97" spans="1:5" ht="76.5">
      <c r="A97" s="30" t="s">
        <v>46</v>
      </c>
      <c r="E97" s="31" t="s">
        <v>839</v>
      </c>
    </row>
    <row r="98" spans="1:5" ht="102">
      <c r="A98" t="s">
        <v>48</v>
      </c>
      <c r="E98" s="29" t="s">
        <v>785</v>
      </c>
    </row>
    <row r="99" spans="1:16" ht="12.75">
      <c r="A99" s="18" t="s">
        <v>39</v>
      </c>
      <c s="23" t="s">
        <v>241</v>
      </c>
      <c s="23" t="s">
        <v>329</v>
      </c>
      <c s="18" t="s">
        <v>41</v>
      </c>
      <c s="24" t="s">
        <v>330</v>
      </c>
      <c s="25" t="s">
        <v>94</v>
      </c>
      <c s="26">
        <v>1258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44</v>
      </c>
      <c r="E100" s="29" t="s">
        <v>331</v>
      </c>
    </row>
    <row r="101" spans="1:5" ht="25.5">
      <c r="A101" s="30" t="s">
        <v>46</v>
      </c>
      <c r="E101" s="31" t="s">
        <v>840</v>
      </c>
    </row>
    <row r="102" spans="1:5" ht="51">
      <c r="A102" t="s">
        <v>48</v>
      </c>
      <c r="E102" s="29" t="s">
        <v>327</v>
      </c>
    </row>
    <row r="103" spans="1:16" ht="12.75">
      <c r="A103" s="18" t="s">
        <v>39</v>
      </c>
      <c s="23" t="s">
        <v>247</v>
      </c>
      <c s="23" t="s">
        <v>334</v>
      </c>
      <c s="18" t="s">
        <v>41</v>
      </c>
      <c s="24" t="s">
        <v>335</v>
      </c>
      <c s="25" t="s">
        <v>94</v>
      </c>
      <c s="26">
        <v>476.048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44</v>
      </c>
      <c r="E104" s="29" t="s">
        <v>336</v>
      </c>
    </row>
    <row r="105" spans="1:5" ht="51">
      <c r="A105" s="30" t="s">
        <v>46</v>
      </c>
      <c r="E105" s="31" t="s">
        <v>841</v>
      </c>
    </row>
    <row r="106" spans="1:5" ht="140.25">
      <c r="A106" t="s">
        <v>48</v>
      </c>
      <c r="E106" s="29" t="s">
        <v>338</v>
      </c>
    </row>
    <row r="107" spans="1:16" ht="12.75">
      <c r="A107" s="18" t="s">
        <v>39</v>
      </c>
      <c s="23" t="s">
        <v>253</v>
      </c>
      <c s="23" t="s">
        <v>345</v>
      </c>
      <c s="18" t="s">
        <v>41</v>
      </c>
      <c s="24" t="s">
        <v>346</v>
      </c>
      <c s="25" t="s">
        <v>94</v>
      </c>
      <c s="26">
        <v>476.048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44</v>
      </c>
      <c r="E108" s="29" t="s">
        <v>347</v>
      </c>
    </row>
    <row r="109" spans="1:5" ht="63.75">
      <c r="A109" s="30" t="s">
        <v>46</v>
      </c>
      <c r="E109" s="31" t="s">
        <v>842</v>
      </c>
    </row>
    <row r="110" spans="1:5" ht="140.25">
      <c r="A110" t="s">
        <v>48</v>
      </c>
      <c r="E110" s="29" t="s">
        <v>338</v>
      </c>
    </row>
    <row r="111" spans="1:16" ht="12.75">
      <c r="A111" s="18" t="s">
        <v>39</v>
      </c>
      <c s="23" t="s">
        <v>259</v>
      </c>
      <c s="23" t="s">
        <v>843</v>
      </c>
      <c s="18" t="s">
        <v>41</v>
      </c>
      <c s="24" t="s">
        <v>844</v>
      </c>
      <c s="25" t="s">
        <v>136</v>
      </c>
      <c s="26">
        <v>4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44</v>
      </c>
      <c r="E112" s="29" t="s">
        <v>41</v>
      </c>
    </row>
    <row r="113" spans="1:5" ht="38.25">
      <c r="A113" s="30" t="s">
        <v>46</v>
      </c>
      <c r="E113" s="31" t="s">
        <v>845</v>
      </c>
    </row>
    <row r="114" spans="1:5" ht="140.25">
      <c r="A114" t="s">
        <v>48</v>
      </c>
      <c r="E114" s="29" t="s">
        <v>846</v>
      </c>
    </row>
    <row r="115" spans="1:16" ht="12.75">
      <c r="A115" s="18" t="s">
        <v>39</v>
      </c>
      <c s="23" t="s">
        <v>265</v>
      </c>
      <c s="23" t="s">
        <v>355</v>
      </c>
      <c s="18" t="s">
        <v>41</v>
      </c>
      <c s="24" t="s">
        <v>356</v>
      </c>
      <c s="25" t="s">
        <v>94</v>
      </c>
      <c s="26">
        <v>20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789</v>
      </c>
    </row>
    <row r="117" spans="1:5" ht="38.25">
      <c r="A117" s="30" t="s">
        <v>46</v>
      </c>
      <c r="E117" s="31" t="s">
        <v>847</v>
      </c>
    </row>
    <row r="118" spans="1:5" ht="153">
      <c r="A118" t="s">
        <v>48</v>
      </c>
      <c r="E118" s="29" t="s">
        <v>359</v>
      </c>
    </row>
    <row r="119" spans="1:16" ht="12.75">
      <c r="A119" s="18" t="s">
        <v>39</v>
      </c>
      <c s="23" t="s">
        <v>271</v>
      </c>
      <c s="23" t="s">
        <v>791</v>
      </c>
      <c s="18" t="s">
        <v>41</v>
      </c>
      <c s="24" t="s">
        <v>792</v>
      </c>
      <c s="25" t="s">
        <v>94</v>
      </c>
      <c s="26">
        <v>40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44</v>
      </c>
      <c r="E120" s="29" t="s">
        <v>41</v>
      </c>
    </row>
    <row r="121" spans="1:5" ht="25.5">
      <c r="A121" s="30" t="s">
        <v>46</v>
      </c>
      <c r="E121" s="31" t="s">
        <v>848</v>
      </c>
    </row>
    <row r="122" spans="1:5" ht="89.25">
      <c r="A122" t="s">
        <v>48</v>
      </c>
      <c r="E122" s="29" t="s">
        <v>794</v>
      </c>
    </row>
    <row r="123" spans="1:16" ht="12.75">
      <c r="A123" s="18" t="s">
        <v>39</v>
      </c>
      <c s="23" t="s">
        <v>277</v>
      </c>
      <c s="23" t="s">
        <v>849</v>
      </c>
      <c s="18" t="s">
        <v>41</v>
      </c>
      <c s="24" t="s">
        <v>850</v>
      </c>
      <c s="25" t="s">
        <v>94</v>
      </c>
      <c s="26">
        <v>50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44</v>
      </c>
      <c r="E124" s="29" t="s">
        <v>851</v>
      </c>
    </row>
    <row r="125" spans="1:5" ht="25.5">
      <c r="A125" s="30" t="s">
        <v>46</v>
      </c>
      <c r="E125" s="31" t="s">
        <v>852</v>
      </c>
    </row>
    <row r="126" spans="1:5" ht="89.25">
      <c r="A126" t="s">
        <v>48</v>
      </c>
      <c r="E126" s="29" t="s">
        <v>794</v>
      </c>
    </row>
    <row r="127" spans="1:18" ht="12.75" customHeight="1">
      <c r="A127" s="5" t="s">
        <v>37</v>
      </c>
      <c s="5"/>
      <c s="35" t="s">
        <v>74</v>
      </c>
      <c s="5"/>
      <c s="21" t="s">
        <v>367</v>
      </c>
      <c s="5"/>
      <c s="5"/>
      <c s="5"/>
      <c s="36">
        <f>0+Q127</f>
      </c>
      <c r="O127">
        <f>0+R127</f>
      </c>
      <c r="Q127">
        <f>0+I128</f>
      </c>
      <c>
        <f>0+O128</f>
      </c>
    </row>
    <row r="128" spans="1:16" ht="12.75">
      <c r="A128" s="18" t="s">
        <v>39</v>
      </c>
      <c s="23" t="s">
        <v>282</v>
      </c>
      <c s="23" t="s">
        <v>795</v>
      </c>
      <c s="18" t="s">
        <v>41</v>
      </c>
      <c s="24" t="s">
        <v>796</v>
      </c>
      <c s="25" t="s">
        <v>77</v>
      </c>
      <c s="26">
        <v>8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38.25">
      <c r="A129" s="28" t="s">
        <v>44</v>
      </c>
      <c r="E129" s="29" t="s">
        <v>797</v>
      </c>
    </row>
    <row r="130" spans="1:5" ht="25.5">
      <c r="A130" s="30" t="s">
        <v>46</v>
      </c>
      <c r="E130" s="31" t="s">
        <v>853</v>
      </c>
    </row>
    <row r="131" spans="1:5" ht="12.75">
      <c r="A131" t="s">
        <v>48</v>
      </c>
      <c r="E131" s="29" t="s">
        <v>799</v>
      </c>
    </row>
    <row r="132" spans="1:18" ht="12.75" customHeight="1">
      <c r="A132" s="5" t="s">
        <v>37</v>
      </c>
      <c s="5"/>
      <c s="35" t="s">
        <v>34</v>
      </c>
      <c s="5"/>
      <c s="21" t="s">
        <v>123</v>
      </c>
      <c s="5"/>
      <c s="5"/>
      <c s="5"/>
      <c s="36">
        <f>0+Q132</f>
      </c>
      <c r="O132">
        <f>0+R132</f>
      </c>
      <c r="Q132">
        <f>0+I133+I137+I141+I145+I149+I153+I157</f>
      </c>
      <c>
        <f>0+O133+O137+O141+O145+O149+O153+O157</f>
      </c>
    </row>
    <row r="133" spans="1:16" ht="12.75">
      <c r="A133" s="18" t="s">
        <v>39</v>
      </c>
      <c s="23" t="s">
        <v>287</v>
      </c>
      <c s="23" t="s">
        <v>800</v>
      </c>
      <c s="18" t="s">
        <v>41</v>
      </c>
      <c s="24" t="s">
        <v>801</v>
      </c>
      <c s="25" t="s">
        <v>169</v>
      </c>
      <c s="26">
        <v>50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44</v>
      </c>
      <c r="E134" s="29" t="s">
        <v>41</v>
      </c>
    </row>
    <row r="135" spans="1:5" ht="51">
      <c r="A135" s="30" t="s">
        <v>46</v>
      </c>
      <c r="E135" s="31" t="s">
        <v>854</v>
      </c>
    </row>
    <row r="136" spans="1:5" ht="51">
      <c r="A136" t="s">
        <v>48</v>
      </c>
      <c r="E136" s="29" t="s">
        <v>803</v>
      </c>
    </row>
    <row r="137" spans="1:16" ht="12.75">
      <c r="A137" s="18" t="s">
        <v>39</v>
      </c>
      <c s="23" t="s">
        <v>293</v>
      </c>
      <c s="23" t="s">
        <v>392</v>
      </c>
      <c s="18" t="s">
        <v>55</v>
      </c>
      <c s="24" t="s">
        <v>393</v>
      </c>
      <c s="25" t="s">
        <v>169</v>
      </c>
      <c s="26">
        <v>20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44</v>
      </c>
      <c r="E138" s="29" t="s">
        <v>855</v>
      </c>
    </row>
    <row r="139" spans="1:5" ht="38.25">
      <c r="A139" s="30" t="s">
        <v>46</v>
      </c>
      <c r="E139" s="31" t="s">
        <v>856</v>
      </c>
    </row>
    <row r="140" spans="1:5" ht="51">
      <c r="A140" t="s">
        <v>48</v>
      </c>
      <c r="E140" s="29" t="s">
        <v>803</v>
      </c>
    </row>
    <row r="141" spans="1:16" ht="12.75">
      <c r="A141" s="18" t="s">
        <v>39</v>
      </c>
      <c s="23" t="s">
        <v>299</v>
      </c>
      <c s="23" t="s">
        <v>692</v>
      </c>
      <c s="18" t="s">
        <v>41</v>
      </c>
      <c s="24" t="s">
        <v>693</v>
      </c>
      <c s="25" t="s">
        <v>169</v>
      </c>
      <c s="26">
        <v>61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44</v>
      </c>
      <c r="E142" s="29" t="s">
        <v>804</v>
      </c>
    </row>
    <row r="143" spans="1:5" ht="63.75">
      <c r="A143" s="30" t="s">
        <v>46</v>
      </c>
      <c r="E143" s="31" t="s">
        <v>857</v>
      </c>
    </row>
    <row r="144" spans="1:5" ht="63.75">
      <c r="A144" t="s">
        <v>48</v>
      </c>
      <c r="E144" s="29" t="s">
        <v>667</v>
      </c>
    </row>
    <row r="145" spans="1:16" ht="12.75">
      <c r="A145" s="18" t="s">
        <v>39</v>
      </c>
      <c s="23" t="s">
        <v>305</v>
      </c>
      <c s="23" t="s">
        <v>401</v>
      </c>
      <c s="18" t="s">
        <v>41</v>
      </c>
      <c s="24" t="s">
        <v>402</v>
      </c>
      <c s="25" t="s">
        <v>169</v>
      </c>
      <c s="26">
        <v>199.6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44</v>
      </c>
      <c r="E146" s="29" t="s">
        <v>403</v>
      </c>
    </row>
    <row r="147" spans="1:5" ht="38.25">
      <c r="A147" s="30" t="s">
        <v>46</v>
      </c>
      <c r="E147" s="31" t="s">
        <v>822</v>
      </c>
    </row>
    <row r="148" spans="1:5" ht="25.5">
      <c r="A148" t="s">
        <v>48</v>
      </c>
      <c r="E148" s="29" t="s">
        <v>405</v>
      </c>
    </row>
    <row r="149" spans="1:16" ht="12.75">
      <c r="A149" s="18" t="s">
        <v>39</v>
      </c>
      <c s="23" t="s">
        <v>311</v>
      </c>
      <c s="23" t="s">
        <v>407</v>
      </c>
      <c s="18" t="s">
        <v>41</v>
      </c>
      <c s="24" t="s">
        <v>408</v>
      </c>
      <c s="25" t="s">
        <v>169</v>
      </c>
      <c s="26">
        <v>199.6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25.5">
      <c r="A150" s="28" t="s">
        <v>44</v>
      </c>
      <c r="E150" s="29" t="s">
        <v>409</v>
      </c>
    </row>
    <row r="151" spans="1:5" ht="38.25">
      <c r="A151" s="30" t="s">
        <v>46</v>
      </c>
      <c r="E151" s="31" t="s">
        <v>822</v>
      </c>
    </row>
    <row r="152" spans="1:5" ht="38.25">
      <c r="A152" t="s">
        <v>48</v>
      </c>
      <c r="E152" s="29" t="s">
        <v>410</v>
      </c>
    </row>
    <row r="153" spans="1:16" ht="12.75">
      <c r="A153" s="18" t="s">
        <v>39</v>
      </c>
      <c s="23" t="s">
        <v>317</v>
      </c>
      <c s="23" t="s">
        <v>579</v>
      </c>
      <c s="18" t="s">
        <v>41</v>
      </c>
      <c s="24" t="s">
        <v>580</v>
      </c>
      <c s="25" t="s">
        <v>136</v>
      </c>
      <c s="26">
        <v>10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44</v>
      </c>
      <c r="E154" s="29" t="s">
        <v>41</v>
      </c>
    </row>
    <row r="155" spans="1:5" ht="25.5">
      <c r="A155" s="30" t="s">
        <v>46</v>
      </c>
      <c r="E155" s="31" t="s">
        <v>858</v>
      </c>
    </row>
    <row r="156" spans="1:5" ht="102">
      <c r="A156" t="s">
        <v>48</v>
      </c>
      <c r="E156" s="29" t="s">
        <v>582</v>
      </c>
    </row>
    <row r="157" spans="1:16" ht="12.75">
      <c r="A157" s="18" t="s">
        <v>39</v>
      </c>
      <c s="23" t="s">
        <v>322</v>
      </c>
      <c s="23" t="s">
        <v>807</v>
      </c>
      <c s="18" t="s">
        <v>41</v>
      </c>
      <c s="24" t="s">
        <v>808</v>
      </c>
      <c s="25" t="s">
        <v>169</v>
      </c>
      <c s="26">
        <v>45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12.75">
      <c r="A158" s="28" t="s">
        <v>44</v>
      </c>
      <c r="E158" s="29" t="s">
        <v>809</v>
      </c>
    </row>
    <row r="159" spans="1:5" ht="25.5">
      <c r="A159" s="30" t="s">
        <v>46</v>
      </c>
      <c r="E159" s="31" t="s">
        <v>859</v>
      </c>
    </row>
    <row r="160" spans="1:5" ht="114.75">
      <c r="A160" t="s">
        <v>48</v>
      </c>
      <c r="E160" s="29" t="s">
        <v>678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0+O9+O14+O43+O52+O73+O90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860</v>
      </c>
      <c s="32">
        <f>0+I9+I14+I43+I52+I73+I90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860</v>
      </c>
      <c s="5"/>
      <c s="14" t="s">
        <v>861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82.137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12.75">
      <c r="A12" s="30" t="s">
        <v>46</v>
      </c>
      <c r="E12" s="31" t="s">
        <v>862</v>
      </c>
    </row>
    <row r="13" spans="1:5" ht="140.25">
      <c r="A13" t="s">
        <v>48</v>
      </c>
      <c r="E13" s="29" t="s">
        <v>145</v>
      </c>
    </row>
    <row r="14" spans="1:18" ht="12.75" customHeight="1">
      <c r="A14" s="5" t="s">
        <v>37</v>
      </c>
      <c s="5"/>
      <c s="35" t="s">
        <v>23</v>
      </c>
      <c s="5"/>
      <c s="21" t="s">
        <v>91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39</v>
      </c>
      <c s="23" t="s">
        <v>17</v>
      </c>
      <c s="23" t="s">
        <v>863</v>
      </c>
      <c s="18" t="s">
        <v>41</v>
      </c>
      <c s="24" t="s">
        <v>864</v>
      </c>
      <c s="25" t="s">
        <v>136</v>
      </c>
      <c s="26">
        <v>20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865</v>
      </c>
    </row>
    <row r="17" spans="1:5" ht="25.5">
      <c r="A17" s="30" t="s">
        <v>46</v>
      </c>
      <c r="E17" s="31" t="s">
        <v>866</v>
      </c>
    </row>
    <row r="18" spans="1:5" ht="38.25">
      <c r="A18" t="s">
        <v>48</v>
      </c>
      <c r="E18" s="29" t="s">
        <v>867</v>
      </c>
    </row>
    <row r="19" spans="1:16" ht="12.75">
      <c r="A19" s="18" t="s">
        <v>39</v>
      </c>
      <c s="23" t="s">
        <v>16</v>
      </c>
      <c s="23" t="s">
        <v>173</v>
      </c>
      <c s="18" t="s">
        <v>41</v>
      </c>
      <c s="24" t="s">
        <v>174</v>
      </c>
      <c s="25" t="s">
        <v>136</v>
      </c>
      <c s="26">
        <v>43.23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175</v>
      </c>
    </row>
    <row r="21" spans="1:5" ht="51">
      <c r="A21" s="30" t="s">
        <v>46</v>
      </c>
      <c r="E21" s="31" t="s">
        <v>868</v>
      </c>
    </row>
    <row r="22" spans="1:5" ht="369.75">
      <c r="A22" t="s">
        <v>48</v>
      </c>
      <c r="E22" s="29" t="s">
        <v>869</v>
      </c>
    </row>
    <row r="23" spans="1:16" ht="12.75">
      <c r="A23" s="18" t="s">
        <v>39</v>
      </c>
      <c s="23" t="s">
        <v>27</v>
      </c>
      <c s="23" t="s">
        <v>178</v>
      </c>
      <c s="18" t="s">
        <v>41</v>
      </c>
      <c s="24" t="s">
        <v>179</v>
      </c>
      <c s="25" t="s">
        <v>136</v>
      </c>
      <c s="26">
        <v>20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870</v>
      </c>
    </row>
    <row r="25" spans="1:5" ht="12.75">
      <c r="A25" s="30" t="s">
        <v>46</v>
      </c>
      <c r="E25" s="31" t="s">
        <v>871</v>
      </c>
    </row>
    <row r="26" spans="1:5" ht="306">
      <c r="A26" t="s">
        <v>48</v>
      </c>
      <c r="E26" s="29" t="s">
        <v>872</v>
      </c>
    </row>
    <row r="27" spans="1:16" ht="12.75">
      <c r="A27" s="18" t="s">
        <v>39</v>
      </c>
      <c s="23" t="s">
        <v>29</v>
      </c>
      <c s="23" t="s">
        <v>207</v>
      </c>
      <c s="18" t="s">
        <v>41</v>
      </c>
      <c s="24" t="s">
        <v>208</v>
      </c>
      <c s="25" t="s">
        <v>136</v>
      </c>
      <c s="26">
        <v>20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873</v>
      </c>
    </row>
    <row r="29" spans="1:5" ht="12.75">
      <c r="A29" s="30" t="s">
        <v>46</v>
      </c>
      <c r="E29" s="31" t="s">
        <v>871</v>
      </c>
    </row>
    <row r="30" spans="1:5" ht="191.25">
      <c r="A30" t="s">
        <v>48</v>
      </c>
      <c r="E30" s="29" t="s">
        <v>210</v>
      </c>
    </row>
    <row r="31" spans="1:16" ht="12.75">
      <c r="A31" s="18" t="s">
        <v>39</v>
      </c>
      <c s="23" t="s">
        <v>31</v>
      </c>
      <c s="23" t="s">
        <v>218</v>
      </c>
      <c s="18" t="s">
        <v>41</v>
      </c>
      <c s="24" t="s">
        <v>219</v>
      </c>
      <c s="25" t="s">
        <v>94</v>
      </c>
      <c s="26">
        <v>86.5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51">
      <c r="A33" s="30" t="s">
        <v>46</v>
      </c>
      <c r="E33" s="31" t="s">
        <v>874</v>
      </c>
    </row>
    <row r="34" spans="1:5" ht="25.5">
      <c r="A34" t="s">
        <v>48</v>
      </c>
      <c r="E34" s="29" t="s">
        <v>763</v>
      </c>
    </row>
    <row r="35" spans="1:16" ht="12.75">
      <c r="A35" s="18" t="s">
        <v>39</v>
      </c>
      <c s="23" t="s">
        <v>68</v>
      </c>
      <c s="23" t="s">
        <v>875</v>
      </c>
      <c s="18" t="s">
        <v>41</v>
      </c>
      <c s="24" t="s">
        <v>876</v>
      </c>
      <c s="25" t="s">
        <v>94</v>
      </c>
      <c s="26">
        <v>50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877</v>
      </c>
    </row>
    <row r="37" spans="1:5" ht="25.5">
      <c r="A37" s="30" t="s">
        <v>46</v>
      </c>
      <c r="E37" s="31" t="s">
        <v>878</v>
      </c>
    </row>
    <row r="38" spans="1:5" ht="38.25">
      <c r="A38" t="s">
        <v>48</v>
      </c>
      <c r="E38" s="29" t="s">
        <v>879</v>
      </c>
    </row>
    <row r="39" spans="1:16" ht="12.75">
      <c r="A39" s="18" t="s">
        <v>39</v>
      </c>
      <c s="23" t="s">
        <v>74</v>
      </c>
      <c s="23" t="s">
        <v>880</v>
      </c>
      <c s="18" t="s">
        <v>41</v>
      </c>
      <c s="24" t="s">
        <v>881</v>
      </c>
      <c s="25" t="s">
        <v>94</v>
      </c>
      <c s="26">
        <v>50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12.75">
      <c r="A41" s="30" t="s">
        <v>46</v>
      </c>
      <c r="E41" s="31" t="s">
        <v>882</v>
      </c>
    </row>
    <row r="42" spans="1:5" ht="25.5">
      <c r="A42" t="s">
        <v>48</v>
      </c>
      <c r="E42" s="29" t="s">
        <v>883</v>
      </c>
    </row>
    <row r="43" spans="1:18" ht="12.75" customHeight="1">
      <c r="A43" s="5" t="s">
        <v>37</v>
      </c>
      <c s="5"/>
      <c s="35" t="s">
        <v>17</v>
      </c>
      <c s="5"/>
      <c s="21" t="s">
        <v>228</v>
      </c>
      <c s="5"/>
      <c s="5"/>
      <c s="5"/>
      <c s="36">
        <f>0+Q43</f>
      </c>
      <c r="O43">
        <f>0+R43</f>
      </c>
      <c r="Q43">
        <f>0+I44+I48</f>
      </c>
      <c>
        <f>0+O44+O48</f>
      </c>
    </row>
    <row r="44" spans="1:16" ht="12.75">
      <c r="A44" s="18" t="s">
        <v>39</v>
      </c>
      <c s="23" t="s">
        <v>34</v>
      </c>
      <c s="23" t="s">
        <v>236</v>
      </c>
      <c s="18" t="s">
        <v>41</v>
      </c>
      <c s="24" t="s">
        <v>237</v>
      </c>
      <c s="25" t="s">
        <v>94</v>
      </c>
      <c s="26">
        <v>100.02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38.25">
      <c r="A45" s="28" t="s">
        <v>44</v>
      </c>
      <c r="E45" s="29" t="s">
        <v>238</v>
      </c>
    </row>
    <row r="46" spans="1:5" ht="51">
      <c r="A46" s="30" t="s">
        <v>46</v>
      </c>
      <c r="E46" s="31" t="s">
        <v>884</v>
      </c>
    </row>
    <row r="47" spans="1:5" ht="51">
      <c r="A47" t="s">
        <v>48</v>
      </c>
      <c r="E47" s="29" t="s">
        <v>240</v>
      </c>
    </row>
    <row r="48" spans="1:16" ht="12.75">
      <c r="A48" s="18" t="s">
        <v>39</v>
      </c>
      <c s="23" t="s">
        <v>36</v>
      </c>
      <c s="23" t="s">
        <v>885</v>
      </c>
      <c s="18" t="s">
        <v>41</v>
      </c>
      <c s="24" t="s">
        <v>886</v>
      </c>
      <c s="25" t="s">
        <v>136</v>
      </c>
      <c s="26">
        <v>20.28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887</v>
      </c>
    </row>
    <row r="50" spans="1:5" ht="25.5">
      <c r="A50" s="30" t="s">
        <v>46</v>
      </c>
      <c r="E50" s="31" t="s">
        <v>888</v>
      </c>
    </row>
    <row r="51" spans="1:5" ht="38.25">
      <c r="A51" t="s">
        <v>48</v>
      </c>
      <c r="E51" s="29" t="s">
        <v>246</v>
      </c>
    </row>
    <row r="52" spans="1:18" ht="12.75" customHeight="1">
      <c r="A52" s="5" t="s">
        <v>37</v>
      </c>
      <c s="5"/>
      <c s="35" t="s">
        <v>27</v>
      </c>
      <c s="5"/>
      <c s="21" t="s">
        <v>292</v>
      </c>
      <c s="5"/>
      <c s="5"/>
      <c s="5"/>
      <c s="36">
        <f>0+Q52</f>
      </c>
      <c r="O52">
        <f>0+R52</f>
      </c>
      <c r="Q52">
        <f>0+I53+I57+I61+I65+I69</f>
      </c>
      <c>
        <f>0+O53+O57+O61+O65+O69</f>
      </c>
    </row>
    <row r="53" spans="1:16" ht="12.75">
      <c r="A53" s="18" t="s">
        <v>39</v>
      </c>
      <c s="23" t="s">
        <v>128</v>
      </c>
      <c s="23" t="s">
        <v>622</v>
      </c>
      <c s="18" t="s">
        <v>41</v>
      </c>
      <c s="24" t="s">
        <v>623</v>
      </c>
      <c s="25" t="s">
        <v>136</v>
      </c>
      <c s="26">
        <v>1.311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765</v>
      </c>
    </row>
    <row r="55" spans="1:5" ht="76.5">
      <c r="A55" s="30" t="s">
        <v>46</v>
      </c>
      <c r="E55" s="31" t="s">
        <v>889</v>
      </c>
    </row>
    <row r="56" spans="1:5" ht="369.75">
      <c r="A56" t="s">
        <v>48</v>
      </c>
      <c r="E56" s="29" t="s">
        <v>518</v>
      </c>
    </row>
    <row r="57" spans="1:16" ht="12.75">
      <c r="A57" s="18" t="s">
        <v>39</v>
      </c>
      <c s="23" t="s">
        <v>184</v>
      </c>
      <c s="23" t="s">
        <v>767</v>
      </c>
      <c s="18" t="s">
        <v>41</v>
      </c>
      <c s="24" t="s">
        <v>768</v>
      </c>
      <c s="25" t="s">
        <v>136</v>
      </c>
      <c s="26">
        <v>5.67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890</v>
      </c>
    </row>
    <row r="59" spans="1:5" ht="51">
      <c r="A59" s="30" t="s">
        <v>46</v>
      </c>
      <c r="E59" s="31" t="s">
        <v>891</v>
      </c>
    </row>
    <row r="60" spans="1:5" ht="38.25">
      <c r="A60" t="s">
        <v>48</v>
      </c>
      <c r="E60" s="29" t="s">
        <v>246</v>
      </c>
    </row>
    <row r="61" spans="1:16" ht="25.5">
      <c r="A61" s="18" t="s">
        <v>39</v>
      </c>
      <c s="23" t="s">
        <v>190</v>
      </c>
      <c s="23" t="s">
        <v>630</v>
      </c>
      <c s="18" t="s">
        <v>41</v>
      </c>
      <c s="24" t="s">
        <v>631</v>
      </c>
      <c s="25" t="s">
        <v>136</v>
      </c>
      <c s="26">
        <v>22.167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892</v>
      </c>
    </row>
    <row r="63" spans="1:5" ht="51">
      <c r="A63" s="30" t="s">
        <v>46</v>
      </c>
      <c r="E63" s="31" t="s">
        <v>893</v>
      </c>
    </row>
    <row r="64" spans="1:5" ht="38.25">
      <c r="A64" t="s">
        <v>48</v>
      </c>
      <c r="E64" s="29" t="s">
        <v>246</v>
      </c>
    </row>
    <row r="65" spans="1:16" ht="12.75">
      <c r="A65" s="18" t="s">
        <v>39</v>
      </c>
      <c s="23" t="s">
        <v>196</v>
      </c>
      <c s="23" t="s">
        <v>639</v>
      </c>
      <c s="18" t="s">
        <v>41</v>
      </c>
      <c s="24" t="s">
        <v>640</v>
      </c>
      <c s="25" t="s">
        <v>136</v>
      </c>
      <c s="26">
        <v>2.622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25.5">
      <c r="A66" s="28" t="s">
        <v>44</v>
      </c>
      <c r="E66" s="29" t="s">
        <v>894</v>
      </c>
    </row>
    <row r="67" spans="1:5" ht="76.5">
      <c r="A67" s="30" t="s">
        <v>46</v>
      </c>
      <c r="E67" s="31" t="s">
        <v>895</v>
      </c>
    </row>
    <row r="68" spans="1:5" ht="102">
      <c r="A68" t="s">
        <v>48</v>
      </c>
      <c r="E68" s="29" t="s">
        <v>643</v>
      </c>
    </row>
    <row r="69" spans="1:16" ht="12.75">
      <c r="A69" s="18" t="s">
        <v>39</v>
      </c>
      <c s="23" t="s">
        <v>200</v>
      </c>
      <c s="23" t="s">
        <v>774</v>
      </c>
      <c s="18" t="s">
        <v>41</v>
      </c>
      <c s="24" t="s">
        <v>775</v>
      </c>
      <c s="25" t="s">
        <v>136</v>
      </c>
      <c s="26">
        <v>0.9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41</v>
      </c>
    </row>
    <row r="71" spans="1:5" ht="51">
      <c r="A71" s="30" t="s">
        <v>46</v>
      </c>
      <c r="E71" s="31" t="s">
        <v>896</v>
      </c>
    </row>
    <row r="72" spans="1:5" ht="357">
      <c r="A72" t="s">
        <v>48</v>
      </c>
      <c r="E72" s="29" t="s">
        <v>778</v>
      </c>
    </row>
    <row r="73" spans="1:18" ht="12.75" customHeight="1">
      <c r="A73" s="5" t="s">
        <v>37</v>
      </c>
      <c s="5"/>
      <c s="35" t="s">
        <v>29</v>
      </c>
      <c s="5"/>
      <c s="21" t="s">
        <v>304</v>
      </c>
      <c s="5"/>
      <c s="5"/>
      <c s="5"/>
      <c s="36">
        <f>0+Q73</f>
      </c>
      <c r="O73">
        <f>0+R73</f>
      </c>
      <c r="Q73">
        <f>0+I74+I78+I82+I86</f>
      </c>
      <c>
        <f>0+O74+O78+O82+O86</f>
      </c>
    </row>
    <row r="74" spans="1:16" ht="12.75">
      <c r="A74" s="18" t="s">
        <v>39</v>
      </c>
      <c s="23" t="s">
        <v>206</v>
      </c>
      <c s="23" t="s">
        <v>779</v>
      </c>
      <c s="18" t="s">
        <v>41</v>
      </c>
      <c s="24" t="s">
        <v>780</v>
      </c>
      <c s="25" t="s">
        <v>94</v>
      </c>
      <c s="26">
        <v>78.72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897</v>
      </c>
    </row>
    <row r="76" spans="1:5" ht="25.5">
      <c r="A76" s="30" t="s">
        <v>46</v>
      </c>
      <c r="E76" s="31" t="s">
        <v>898</v>
      </c>
    </row>
    <row r="77" spans="1:5" ht="51">
      <c r="A77" t="s">
        <v>48</v>
      </c>
      <c r="E77" s="29" t="s">
        <v>310</v>
      </c>
    </row>
    <row r="78" spans="1:16" ht="12.75">
      <c r="A78" s="18" t="s">
        <v>39</v>
      </c>
      <c s="23" t="s">
        <v>211</v>
      </c>
      <c s="23" t="s">
        <v>899</v>
      </c>
      <c s="18" t="s">
        <v>41</v>
      </c>
      <c s="24" t="s">
        <v>900</v>
      </c>
      <c s="25" t="s">
        <v>94</v>
      </c>
      <c s="26">
        <v>50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901</v>
      </c>
    </row>
    <row r="80" spans="1:5" ht="25.5">
      <c r="A80" s="30" t="s">
        <v>46</v>
      </c>
      <c r="E80" s="31" t="s">
        <v>902</v>
      </c>
    </row>
    <row r="81" spans="1:5" ht="153">
      <c r="A81" t="s">
        <v>48</v>
      </c>
      <c r="E81" s="29" t="s">
        <v>903</v>
      </c>
    </row>
    <row r="82" spans="1:16" ht="12.75">
      <c r="A82" s="18" t="s">
        <v>39</v>
      </c>
      <c s="23" t="s">
        <v>217</v>
      </c>
      <c s="23" t="s">
        <v>904</v>
      </c>
      <c s="18" t="s">
        <v>41</v>
      </c>
      <c s="24" t="s">
        <v>905</v>
      </c>
      <c s="25" t="s">
        <v>94</v>
      </c>
      <c s="26">
        <v>13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906</v>
      </c>
    </row>
    <row r="84" spans="1:5" ht="25.5">
      <c r="A84" s="30" t="s">
        <v>46</v>
      </c>
      <c r="E84" s="31" t="s">
        <v>907</v>
      </c>
    </row>
    <row r="85" spans="1:5" ht="153">
      <c r="A85" t="s">
        <v>48</v>
      </c>
      <c r="E85" s="29" t="s">
        <v>903</v>
      </c>
    </row>
    <row r="86" spans="1:16" ht="25.5">
      <c r="A86" s="18" t="s">
        <v>39</v>
      </c>
      <c s="23" t="s">
        <v>222</v>
      </c>
      <c s="23" t="s">
        <v>908</v>
      </c>
      <c s="18" t="s">
        <v>41</v>
      </c>
      <c s="24" t="s">
        <v>909</v>
      </c>
      <c s="25" t="s">
        <v>94</v>
      </c>
      <c s="26">
        <v>4.6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25.5">
      <c r="A87" s="28" t="s">
        <v>44</v>
      </c>
      <c r="E87" s="29" t="s">
        <v>910</v>
      </c>
    </row>
    <row r="88" spans="1:5" ht="25.5">
      <c r="A88" s="30" t="s">
        <v>46</v>
      </c>
      <c r="E88" s="31" t="s">
        <v>911</v>
      </c>
    </row>
    <row r="89" spans="1:5" ht="153">
      <c r="A89" t="s">
        <v>48</v>
      </c>
      <c r="E89" s="29" t="s">
        <v>903</v>
      </c>
    </row>
    <row r="90" spans="1:18" ht="12.75" customHeight="1">
      <c r="A90" s="5" t="s">
        <v>37</v>
      </c>
      <c s="5"/>
      <c s="35" t="s">
        <v>34</v>
      </c>
      <c s="5"/>
      <c s="21" t="s">
        <v>123</v>
      </c>
      <c s="5"/>
      <c s="5"/>
      <c s="5"/>
      <c s="36">
        <f>0+Q90</f>
      </c>
      <c r="O90">
        <f>0+R90</f>
      </c>
      <c r="Q90">
        <f>0+I91+I95+I99</f>
      </c>
      <c>
        <f>0+O91+O95+O99</f>
      </c>
    </row>
    <row r="91" spans="1:16" ht="12.75">
      <c r="A91" s="18" t="s">
        <v>39</v>
      </c>
      <c s="23" t="s">
        <v>229</v>
      </c>
      <c s="23" t="s">
        <v>912</v>
      </c>
      <c s="18" t="s">
        <v>41</v>
      </c>
      <c s="24" t="s">
        <v>913</v>
      </c>
      <c s="25" t="s">
        <v>136</v>
      </c>
      <c s="26">
        <v>1.728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914</v>
      </c>
    </row>
    <row r="93" spans="1:5" ht="51">
      <c r="A93" s="30" t="s">
        <v>46</v>
      </c>
      <c r="E93" s="31" t="s">
        <v>915</v>
      </c>
    </row>
    <row r="94" spans="1:5" ht="51">
      <c r="A94" t="s">
        <v>48</v>
      </c>
      <c r="E94" s="29" t="s">
        <v>916</v>
      </c>
    </row>
    <row r="95" spans="1:16" ht="12.75">
      <c r="A95" s="18" t="s">
        <v>39</v>
      </c>
      <c s="23" t="s">
        <v>235</v>
      </c>
      <c s="23" t="s">
        <v>800</v>
      </c>
      <c s="18" t="s">
        <v>41</v>
      </c>
      <c s="24" t="s">
        <v>801</v>
      </c>
      <c s="25" t="s">
        <v>169</v>
      </c>
      <c s="26">
        <v>20.5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917</v>
      </c>
    </row>
    <row r="97" spans="1:5" ht="25.5">
      <c r="A97" s="30" t="s">
        <v>46</v>
      </c>
      <c r="E97" s="31" t="s">
        <v>918</v>
      </c>
    </row>
    <row r="98" spans="1:5" ht="51">
      <c r="A98" t="s">
        <v>48</v>
      </c>
      <c r="E98" s="29" t="s">
        <v>803</v>
      </c>
    </row>
    <row r="99" spans="1:16" ht="12.75">
      <c r="A99" s="18" t="s">
        <v>39</v>
      </c>
      <c s="23" t="s">
        <v>241</v>
      </c>
      <c s="23" t="s">
        <v>692</v>
      </c>
      <c s="18" t="s">
        <v>41</v>
      </c>
      <c s="24" t="s">
        <v>693</v>
      </c>
      <c s="25" t="s">
        <v>169</v>
      </c>
      <c s="26">
        <v>27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44</v>
      </c>
      <c r="E100" s="29" t="s">
        <v>919</v>
      </c>
    </row>
    <row r="101" spans="1:5" ht="25.5">
      <c r="A101" s="30" t="s">
        <v>46</v>
      </c>
      <c r="E101" s="31" t="s">
        <v>920</v>
      </c>
    </row>
    <row r="102" spans="1:5" ht="63.75">
      <c r="A102" t="s">
        <v>48</v>
      </c>
      <c r="E102" s="29" t="s">
        <v>667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0+O9+O14+O43+O52+O69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921</v>
      </c>
      <c s="32">
        <f>0+I9+I14+I43+I52+I69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921</v>
      </c>
      <c s="5"/>
      <c s="14" t="s">
        <v>922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57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12.75">
      <c r="A12" s="30" t="s">
        <v>46</v>
      </c>
      <c r="E12" s="31" t="s">
        <v>923</v>
      </c>
    </row>
    <row r="13" spans="1:5" ht="140.25">
      <c r="A13" t="s">
        <v>48</v>
      </c>
      <c r="E13" s="29" t="s">
        <v>145</v>
      </c>
    </row>
    <row r="14" spans="1:18" ht="12.75" customHeight="1">
      <c r="A14" s="5" t="s">
        <v>37</v>
      </c>
      <c s="5"/>
      <c s="35" t="s">
        <v>23</v>
      </c>
      <c s="5"/>
      <c s="21" t="s">
        <v>91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39</v>
      </c>
      <c s="23" t="s">
        <v>17</v>
      </c>
      <c s="23" t="s">
        <v>863</v>
      </c>
      <c s="18" t="s">
        <v>41</v>
      </c>
      <c s="24" t="s">
        <v>864</v>
      </c>
      <c s="25" t="s">
        <v>136</v>
      </c>
      <c s="26">
        <v>20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865</v>
      </c>
    </row>
    <row r="17" spans="1:5" ht="25.5">
      <c r="A17" s="30" t="s">
        <v>46</v>
      </c>
      <c r="E17" s="31" t="s">
        <v>866</v>
      </c>
    </row>
    <row r="18" spans="1:5" ht="38.25">
      <c r="A18" t="s">
        <v>48</v>
      </c>
      <c r="E18" s="29" t="s">
        <v>867</v>
      </c>
    </row>
    <row r="19" spans="1:16" ht="12.75">
      <c r="A19" s="18" t="s">
        <v>39</v>
      </c>
      <c s="23" t="s">
        <v>16</v>
      </c>
      <c s="23" t="s">
        <v>173</v>
      </c>
      <c s="18" t="s">
        <v>41</v>
      </c>
      <c s="24" t="s">
        <v>174</v>
      </c>
      <c s="25" t="s">
        <v>136</v>
      </c>
      <c s="26">
        <v>30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175</v>
      </c>
    </row>
    <row r="21" spans="1:5" ht="25.5">
      <c r="A21" s="30" t="s">
        <v>46</v>
      </c>
      <c r="E21" s="31" t="s">
        <v>924</v>
      </c>
    </row>
    <row r="22" spans="1:5" ht="369.75">
      <c r="A22" t="s">
        <v>48</v>
      </c>
      <c r="E22" s="29" t="s">
        <v>869</v>
      </c>
    </row>
    <row r="23" spans="1:16" ht="12.75">
      <c r="A23" s="18" t="s">
        <v>39</v>
      </c>
      <c s="23" t="s">
        <v>27</v>
      </c>
      <c s="23" t="s">
        <v>178</v>
      </c>
      <c s="18" t="s">
        <v>41</v>
      </c>
      <c s="24" t="s">
        <v>179</v>
      </c>
      <c s="25" t="s">
        <v>136</v>
      </c>
      <c s="26">
        <v>20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870</v>
      </c>
    </row>
    <row r="25" spans="1:5" ht="12.75">
      <c r="A25" s="30" t="s">
        <v>46</v>
      </c>
      <c r="E25" s="31" t="s">
        <v>871</v>
      </c>
    </row>
    <row r="26" spans="1:5" ht="306">
      <c r="A26" t="s">
        <v>48</v>
      </c>
      <c r="E26" s="29" t="s">
        <v>872</v>
      </c>
    </row>
    <row r="27" spans="1:16" ht="12.75">
      <c r="A27" s="18" t="s">
        <v>39</v>
      </c>
      <c s="23" t="s">
        <v>29</v>
      </c>
      <c s="23" t="s">
        <v>207</v>
      </c>
      <c s="18" t="s">
        <v>41</v>
      </c>
      <c s="24" t="s">
        <v>208</v>
      </c>
      <c s="25" t="s">
        <v>136</v>
      </c>
      <c s="26">
        <v>20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873</v>
      </c>
    </row>
    <row r="29" spans="1:5" ht="12.75">
      <c r="A29" s="30" t="s">
        <v>46</v>
      </c>
      <c r="E29" s="31" t="s">
        <v>871</v>
      </c>
    </row>
    <row r="30" spans="1:5" ht="191.25">
      <c r="A30" t="s">
        <v>48</v>
      </c>
      <c r="E30" s="29" t="s">
        <v>210</v>
      </c>
    </row>
    <row r="31" spans="1:16" ht="12.75">
      <c r="A31" s="18" t="s">
        <v>39</v>
      </c>
      <c s="23" t="s">
        <v>31</v>
      </c>
      <c s="23" t="s">
        <v>218</v>
      </c>
      <c s="18" t="s">
        <v>41</v>
      </c>
      <c s="24" t="s">
        <v>219</v>
      </c>
      <c s="25" t="s">
        <v>94</v>
      </c>
      <c s="26">
        <v>75.6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25.5">
      <c r="A33" s="30" t="s">
        <v>46</v>
      </c>
      <c r="E33" s="31" t="s">
        <v>925</v>
      </c>
    </row>
    <row r="34" spans="1:5" ht="25.5">
      <c r="A34" t="s">
        <v>48</v>
      </c>
      <c r="E34" s="29" t="s">
        <v>763</v>
      </c>
    </row>
    <row r="35" spans="1:16" ht="12.75">
      <c r="A35" s="18" t="s">
        <v>39</v>
      </c>
      <c s="23" t="s">
        <v>68</v>
      </c>
      <c s="23" t="s">
        <v>875</v>
      </c>
      <c s="18" t="s">
        <v>41</v>
      </c>
      <c s="24" t="s">
        <v>876</v>
      </c>
      <c s="25" t="s">
        <v>94</v>
      </c>
      <c s="26">
        <v>50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877</v>
      </c>
    </row>
    <row r="37" spans="1:5" ht="25.5">
      <c r="A37" s="30" t="s">
        <v>46</v>
      </c>
      <c r="E37" s="31" t="s">
        <v>878</v>
      </c>
    </row>
    <row r="38" spans="1:5" ht="38.25">
      <c r="A38" t="s">
        <v>48</v>
      </c>
      <c r="E38" s="29" t="s">
        <v>879</v>
      </c>
    </row>
    <row r="39" spans="1:16" ht="12.75">
      <c r="A39" s="18" t="s">
        <v>39</v>
      </c>
      <c s="23" t="s">
        <v>74</v>
      </c>
      <c s="23" t="s">
        <v>880</v>
      </c>
      <c s="18" t="s">
        <v>41</v>
      </c>
      <c s="24" t="s">
        <v>881</v>
      </c>
      <c s="25" t="s">
        <v>94</v>
      </c>
      <c s="26">
        <v>50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12.75">
      <c r="A41" s="30" t="s">
        <v>46</v>
      </c>
      <c r="E41" s="31" t="s">
        <v>882</v>
      </c>
    </row>
    <row r="42" spans="1:5" ht="25.5">
      <c r="A42" t="s">
        <v>48</v>
      </c>
      <c r="E42" s="29" t="s">
        <v>883</v>
      </c>
    </row>
    <row r="43" spans="1:18" ht="12.75" customHeight="1">
      <c r="A43" s="5" t="s">
        <v>37</v>
      </c>
      <c s="5"/>
      <c s="35" t="s">
        <v>17</v>
      </c>
      <c s="5"/>
      <c s="21" t="s">
        <v>228</v>
      </c>
      <c s="5"/>
      <c s="5"/>
      <c s="5"/>
      <c s="36">
        <f>0+Q43</f>
      </c>
      <c r="O43">
        <f>0+R43</f>
      </c>
      <c r="Q43">
        <f>0+I44+I48</f>
      </c>
      <c>
        <f>0+O44+O48</f>
      </c>
    </row>
    <row r="44" spans="1:16" ht="12.75">
      <c r="A44" s="18" t="s">
        <v>39</v>
      </c>
      <c s="23" t="s">
        <v>34</v>
      </c>
      <c s="23" t="s">
        <v>236</v>
      </c>
      <c s="18" t="s">
        <v>41</v>
      </c>
      <c s="24" t="s">
        <v>237</v>
      </c>
      <c s="25" t="s">
        <v>94</v>
      </c>
      <c s="26">
        <v>90.72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38.25">
      <c r="A45" s="28" t="s">
        <v>44</v>
      </c>
      <c r="E45" s="29" t="s">
        <v>238</v>
      </c>
    </row>
    <row r="46" spans="1:5" ht="25.5">
      <c r="A46" s="30" t="s">
        <v>46</v>
      </c>
      <c r="E46" s="31" t="s">
        <v>926</v>
      </c>
    </row>
    <row r="47" spans="1:5" ht="51">
      <c r="A47" t="s">
        <v>48</v>
      </c>
      <c r="E47" s="29" t="s">
        <v>240</v>
      </c>
    </row>
    <row r="48" spans="1:16" ht="12.75">
      <c r="A48" s="18" t="s">
        <v>39</v>
      </c>
      <c s="23" t="s">
        <v>36</v>
      </c>
      <c s="23" t="s">
        <v>885</v>
      </c>
      <c s="18" t="s">
        <v>41</v>
      </c>
      <c s="24" t="s">
        <v>886</v>
      </c>
      <c s="25" t="s">
        <v>136</v>
      </c>
      <c s="26">
        <v>22.68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887</v>
      </c>
    </row>
    <row r="50" spans="1:5" ht="25.5">
      <c r="A50" s="30" t="s">
        <v>46</v>
      </c>
      <c r="E50" s="31" t="s">
        <v>927</v>
      </c>
    </row>
    <row r="51" spans="1:5" ht="38.25">
      <c r="A51" t="s">
        <v>48</v>
      </c>
      <c r="E51" s="29" t="s">
        <v>246</v>
      </c>
    </row>
    <row r="52" spans="1:18" ht="12.75" customHeight="1">
      <c r="A52" s="5" t="s">
        <v>37</v>
      </c>
      <c s="5"/>
      <c s="35" t="s">
        <v>29</v>
      </c>
      <c s="5"/>
      <c s="21" t="s">
        <v>304</v>
      </c>
      <c s="5"/>
      <c s="5"/>
      <c s="5"/>
      <c s="36">
        <f>0+Q52</f>
      </c>
      <c r="O52">
        <f>0+R52</f>
      </c>
      <c r="Q52">
        <f>0+I53+I57+I61+I65</f>
      </c>
      <c>
        <f>0+O53+O57+O61+O65</f>
      </c>
    </row>
    <row r="53" spans="1:16" ht="12.75">
      <c r="A53" s="18" t="s">
        <v>39</v>
      </c>
      <c s="23" t="s">
        <v>128</v>
      </c>
      <c s="23" t="s">
        <v>779</v>
      </c>
      <c s="18" t="s">
        <v>41</v>
      </c>
      <c s="24" t="s">
        <v>780</v>
      </c>
      <c s="25" t="s">
        <v>94</v>
      </c>
      <c s="26">
        <v>90.756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897</v>
      </c>
    </row>
    <row r="55" spans="1:5" ht="25.5">
      <c r="A55" s="30" t="s">
        <v>46</v>
      </c>
      <c r="E55" s="31" t="s">
        <v>928</v>
      </c>
    </row>
    <row r="56" spans="1:5" ht="51">
      <c r="A56" t="s">
        <v>48</v>
      </c>
      <c r="E56" s="29" t="s">
        <v>310</v>
      </c>
    </row>
    <row r="57" spans="1:16" ht="12.75">
      <c r="A57" s="18" t="s">
        <v>39</v>
      </c>
      <c s="23" t="s">
        <v>184</v>
      </c>
      <c s="23" t="s">
        <v>899</v>
      </c>
      <c s="18" t="s">
        <v>41</v>
      </c>
      <c s="24" t="s">
        <v>900</v>
      </c>
      <c s="25" t="s">
        <v>94</v>
      </c>
      <c s="26">
        <v>57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901</v>
      </c>
    </row>
    <row r="59" spans="1:5" ht="25.5">
      <c r="A59" s="30" t="s">
        <v>46</v>
      </c>
      <c r="E59" s="31" t="s">
        <v>929</v>
      </c>
    </row>
    <row r="60" spans="1:5" ht="153">
      <c r="A60" t="s">
        <v>48</v>
      </c>
      <c r="E60" s="29" t="s">
        <v>903</v>
      </c>
    </row>
    <row r="61" spans="1:16" ht="12.75">
      <c r="A61" s="18" t="s">
        <v>39</v>
      </c>
      <c s="23" t="s">
        <v>190</v>
      </c>
      <c s="23" t="s">
        <v>904</v>
      </c>
      <c s="18" t="s">
        <v>41</v>
      </c>
      <c s="24" t="s">
        <v>905</v>
      </c>
      <c s="25" t="s">
        <v>94</v>
      </c>
      <c s="26">
        <v>13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906</v>
      </c>
    </row>
    <row r="63" spans="1:5" ht="25.5">
      <c r="A63" s="30" t="s">
        <v>46</v>
      </c>
      <c r="E63" s="31" t="s">
        <v>907</v>
      </c>
    </row>
    <row r="64" spans="1:5" ht="153">
      <c r="A64" t="s">
        <v>48</v>
      </c>
      <c r="E64" s="29" t="s">
        <v>903</v>
      </c>
    </row>
    <row r="65" spans="1:16" ht="25.5">
      <c r="A65" s="18" t="s">
        <v>39</v>
      </c>
      <c s="23" t="s">
        <v>196</v>
      </c>
      <c s="23" t="s">
        <v>908</v>
      </c>
      <c s="18" t="s">
        <v>41</v>
      </c>
      <c s="24" t="s">
        <v>909</v>
      </c>
      <c s="25" t="s">
        <v>94</v>
      </c>
      <c s="26">
        <v>5.6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25.5">
      <c r="A66" s="28" t="s">
        <v>44</v>
      </c>
      <c r="E66" s="29" t="s">
        <v>910</v>
      </c>
    </row>
    <row r="67" spans="1:5" ht="25.5">
      <c r="A67" s="30" t="s">
        <v>46</v>
      </c>
      <c r="E67" s="31" t="s">
        <v>930</v>
      </c>
    </row>
    <row r="68" spans="1:5" ht="153">
      <c r="A68" t="s">
        <v>48</v>
      </c>
      <c r="E68" s="29" t="s">
        <v>903</v>
      </c>
    </row>
    <row r="69" spans="1:18" ht="12.75" customHeight="1">
      <c r="A69" s="5" t="s">
        <v>37</v>
      </c>
      <c s="5"/>
      <c s="35" t="s">
        <v>34</v>
      </c>
      <c s="5"/>
      <c s="21" t="s">
        <v>123</v>
      </c>
      <c s="5"/>
      <c s="5"/>
      <c s="5"/>
      <c s="36">
        <f>0+Q69</f>
      </c>
      <c r="O69">
        <f>0+R69</f>
      </c>
      <c r="Q69">
        <f>0+I70+I74</f>
      </c>
      <c>
        <f>0+O70+O74</f>
      </c>
    </row>
    <row r="70" spans="1:16" ht="12.75">
      <c r="A70" s="18" t="s">
        <v>39</v>
      </c>
      <c s="23" t="s">
        <v>200</v>
      </c>
      <c s="23" t="s">
        <v>912</v>
      </c>
      <c s="18" t="s">
        <v>41</v>
      </c>
      <c s="24" t="s">
        <v>913</v>
      </c>
      <c s="25" t="s">
        <v>136</v>
      </c>
      <c s="26">
        <v>1.968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914</v>
      </c>
    </row>
    <row r="72" spans="1:5" ht="51">
      <c r="A72" s="30" t="s">
        <v>46</v>
      </c>
      <c r="E72" s="31" t="s">
        <v>931</v>
      </c>
    </row>
    <row r="73" spans="1:5" ht="51">
      <c r="A73" t="s">
        <v>48</v>
      </c>
      <c r="E73" s="29" t="s">
        <v>916</v>
      </c>
    </row>
    <row r="74" spans="1:16" ht="12.75">
      <c r="A74" s="18" t="s">
        <v>39</v>
      </c>
      <c s="23" t="s">
        <v>206</v>
      </c>
      <c s="23" t="s">
        <v>800</v>
      </c>
      <c s="18" t="s">
        <v>41</v>
      </c>
      <c s="24" t="s">
        <v>801</v>
      </c>
      <c s="25" t="s">
        <v>169</v>
      </c>
      <c s="26">
        <v>25.5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917</v>
      </c>
    </row>
    <row r="76" spans="1:5" ht="25.5">
      <c r="A76" s="30" t="s">
        <v>46</v>
      </c>
      <c r="E76" s="31" t="s">
        <v>932</v>
      </c>
    </row>
    <row r="77" spans="1:5" ht="51">
      <c r="A77" t="s">
        <v>48</v>
      </c>
      <c r="E77" s="29" t="s">
        <v>803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933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933</v>
      </c>
      <c s="5"/>
      <c s="14" t="s">
        <v>934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34</v>
      </c>
      <c s="19"/>
      <c s="21" t="s">
        <v>123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18" t="s">
        <v>39</v>
      </c>
      <c s="23" t="s">
        <v>23</v>
      </c>
      <c s="23" t="s">
        <v>935</v>
      </c>
      <c s="18" t="s">
        <v>55</v>
      </c>
      <c s="24" t="s">
        <v>936</v>
      </c>
      <c s="25" t="s">
        <v>77</v>
      </c>
      <c s="26">
        <v>82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937</v>
      </c>
    </row>
    <row r="12" spans="1:5" ht="25.5">
      <c r="A12" s="30" t="s">
        <v>46</v>
      </c>
      <c r="E12" s="31" t="s">
        <v>938</v>
      </c>
    </row>
    <row r="13" spans="1:5" ht="51">
      <c r="A13" t="s">
        <v>48</v>
      </c>
      <c r="E13" s="29" t="s">
        <v>939</v>
      </c>
    </row>
    <row r="14" spans="1:16" ht="12.75">
      <c r="A14" s="18" t="s">
        <v>39</v>
      </c>
      <c s="23" t="s">
        <v>17</v>
      </c>
      <c s="23" t="s">
        <v>935</v>
      </c>
      <c s="18" t="s">
        <v>59</v>
      </c>
      <c s="24" t="s">
        <v>936</v>
      </c>
      <c s="25" t="s">
        <v>77</v>
      </c>
      <c s="26">
        <v>16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940</v>
      </c>
    </row>
    <row r="16" spans="1:5" ht="25.5">
      <c r="A16" s="30" t="s">
        <v>46</v>
      </c>
      <c r="E16" s="31" t="s">
        <v>941</v>
      </c>
    </row>
    <row r="17" spans="1:5" ht="51">
      <c r="A17" t="s">
        <v>48</v>
      </c>
      <c r="E17" s="29" t="s">
        <v>939</v>
      </c>
    </row>
    <row r="18" spans="1:16" ht="25.5">
      <c r="A18" s="18" t="s">
        <v>39</v>
      </c>
      <c s="23" t="s">
        <v>16</v>
      </c>
      <c s="23" t="s">
        <v>942</v>
      </c>
      <c s="18" t="s">
        <v>55</v>
      </c>
      <c s="24" t="s">
        <v>943</v>
      </c>
      <c s="25" t="s">
        <v>77</v>
      </c>
      <c s="26">
        <v>12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944</v>
      </c>
    </row>
    <row r="20" spans="1:5" ht="51">
      <c r="A20" s="30" t="s">
        <v>46</v>
      </c>
      <c r="E20" s="31" t="s">
        <v>945</v>
      </c>
    </row>
    <row r="21" spans="1:5" ht="51">
      <c r="A21" t="s">
        <v>48</v>
      </c>
      <c r="E21" s="29" t="s">
        <v>939</v>
      </c>
    </row>
    <row r="22" spans="1:16" ht="25.5">
      <c r="A22" s="18" t="s">
        <v>39</v>
      </c>
      <c s="23" t="s">
        <v>27</v>
      </c>
      <c s="23" t="s">
        <v>942</v>
      </c>
      <c s="18" t="s">
        <v>59</v>
      </c>
      <c s="24" t="s">
        <v>943</v>
      </c>
      <c s="25" t="s">
        <v>77</v>
      </c>
      <c s="26">
        <v>8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946</v>
      </c>
    </row>
    <row r="24" spans="1:5" ht="25.5">
      <c r="A24" s="30" t="s">
        <v>46</v>
      </c>
      <c r="E24" s="31" t="s">
        <v>947</v>
      </c>
    </row>
    <row r="25" spans="1:5" ht="51">
      <c r="A25" t="s">
        <v>48</v>
      </c>
      <c r="E25" s="29" t="s">
        <v>939</v>
      </c>
    </row>
    <row r="26" spans="1:16" ht="12.75">
      <c r="A26" s="18" t="s">
        <v>39</v>
      </c>
      <c s="23" t="s">
        <v>29</v>
      </c>
      <c s="23" t="s">
        <v>948</v>
      </c>
      <c s="18" t="s">
        <v>41</v>
      </c>
      <c s="24" t="s">
        <v>949</v>
      </c>
      <c s="25" t="s">
        <v>77</v>
      </c>
      <c s="26">
        <v>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950</v>
      </c>
    </row>
    <row r="28" spans="1:5" ht="25.5">
      <c r="A28" s="30" t="s">
        <v>46</v>
      </c>
      <c r="E28" s="31" t="s">
        <v>951</v>
      </c>
    </row>
    <row r="29" spans="1:5" ht="63.75">
      <c r="A29" t="s">
        <v>48</v>
      </c>
      <c r="E29" s="29" t="s">
        <v>952</v>
      </c>
    </row>
    <row r="30" spans="1:16" ht="25.5">
      <c r="A30" s="18" t="s">
        <v>39</v>
      </c>
      <c s="23" t="s">
        <v>31</v>
      </c>
      <c s="23" t="s">
        <v>953</v>
      </c>
      <c s="18" t="s">
        <v>41</v>
      </c>
      <c s="24" t="s">
        <v>954</v>
      </c>
      <c s="25" t="s">
        <v>77</v>
      </c>
      <c s="26">
        <v>20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127.5">
      <c r="A32" s="30" t="s">
        <v>46</v>
      </c>
      <c r="E32" s="31" t="s">
        <v>955</v>
      </c>
    </row>
    <row r="33" spans="1:5" ht="25.5">
      <c r="A33" t="s">
        <v>48</v>
      </c>
      <c r="E33" s="29" t="s">
        <v>956</v>
      </c>
    </row>
    <row r="34" spans="1:16" ht="12.75">
      <c r="A34" s="18" t="s">
        <v>39</v>
      </c>
      <c s="23" t="s">
        <v>68</v>
      </c>
      <c s="23" t="s">
        <v>957</v>
      </c>
      <c s="18" t="s">
        <v>41</v>
      </c>
      <c s="24" t="s">
        <v>958</v>
      </c>
      <c s="25" t="s">
        <v>77</v>
      </c>
      <c s="26">
        <v>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959</v>
      </c>
    </row>
    <row r="36" spans="1:5" ht="25.5">
      <c r="A36" s="30" t="s">
        <v>46</v>
      </c>
      <c r="E36" s="31" t="s">
        <v>960</v>
      </c>
    </row>
    <row r="37" spans="1:5" ht="25.5">
      <c r="A37" t="s">
        <v>48</v>
      </c>
      <c r="E37" s="29" t="s">
        <v>956</v>
      </c>
    </row>
    <row r="38" spans="1:16" ht="25.5">
      <c r="A38" s="18" t="s">
        <v>39</v>
      </c>
      <c s="23" t="s">
        <v>74</v>
      </c>
      <c s="23" t="s">
        <v>961</v>
      </c>
      <c s="18" t="s">
        <v>41</v>
      </c>
      <c s="24" t="s">
        <v>962</v>
      </c>
      <c s="25" t="s">
        <v>77</v>
      </c>
      <c s="26">
        <v>25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51">
      <c r="A40" s="30" t="s">
        <v>46</v>
      </c>
      <c r="E40" s="31" t="s">
        <v>963</v>
      </c>
    </row>
    <row r="41" spans="1:5" ht="25.5">
      <c r="A41" t="s">
        <v>48</v>
      </c>
      <c r="E41" s="29" t="s">
        <v>964</v>
      </c>
    </row>
    <row r="42" spans="1:16" ht="25.5">
      <c r="A42" s="18" t="s">
        <v>39</v>
      </c>
      <c s="23" t="s">
        <v>34</v>
      </c>
      <c s="23" t="s">
        <v>965</v>
      </c>
      <c s="18" t="s">
        <v>41</v>
      </c>
      <c s="24" t="s">
        <v>966</v>
      </c>
      <c s="25" t="s">
        <v>94</v>
      </c>
      <c s="26">
        <v>477.751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967</v>
      </c>
    </row>
    <row r="44" spans="1:5" ht="63.75">
      <c r="A44" s="30" t="s">
        <v>46</v>
      </c>
      <c r="E44" s="31" t="s">
        <v>968</v>
      </c>
    </row>
    <row r="45" spans="1:5" ht="38.25">
      <c r="A45" t="s">
        <v>48</v>
      </c>
      <c r="E45" s="29" t="s">
        <v>969</v>
      </c>
    </row>
    <row r="46" spans="1:16" ht="25.5">
      <c r="A46" s="18" t="s">
        <v>39</v>
      </c>
      <c s="23" t="s">
        <v>36</v>
      </c>
      <c s="23" t="s">
        <v>970</v>
      </c>
      <c s="18" t="s">
        <v>41</v>
      </c>
      <c s="24" t="s">
        <v>971</v>
      </c>
      <c s="25" t="s">
        <v>94</v>
      </c>
      <c s="26">
        <v>477.751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41</v>
      </c>
    </row>
    <row r="48" spans="1:5" ht="63.75">
      <c r="A48" s="30" t="s">
        <v>46</v>
      </c>
      <c r="E48" s="31" t="s">
        <v>968</v>
      </c>
    </row>
    <row r="49" spans="1:5" ht="38.25">
      <c r="A49" t="s">
        <v>48</v>
      </c>
      <c r="E49" s="29" t="s">
        <v>969</v>
      </c>
    </row>
    <row r="50" spans="1:16" ht="12.75">
      <c r="A50" s="18" t="s">
        <v>39</v>
      </c>
      <c s="23" t="s">
        <v>128</v>
      </c>
      <c s="23" t="s">
        <v>972</v>
      </c>
      <c s="18" t="s">
        <v>41</v>
      </c>
      <c s="24" t="s">
        <v>973</v>
      </c>
      <c s="25" t="s">
        <v>77</v>
      </c>
      <c s="26">
        <v>48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974</v>
      </c>
    </row>
    <row r="52" spans="1:5" ht="38.25">
      <c r="A52" s="30" t="s">
        <v>46</v>
      </c>
      <c r="E52" s="31" t="s">
        <v>975</v>
      </c>
    </row>
    <row r="53" spans="1:5" ht="38.25">
      <c r="A53" t="s">
        <v>48</v>
      </c>
      <c r="E53" s="29" t="s">
        <v>976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0+O9+O42+O75+O96+O117+O162+O167+O184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977</v>
      </c>
      <c s="32">
        <f>0+I9+I42+I75+I96+I117+I162+I167+I184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977</v>
      </c>
      <c s="5"/>
      <c s="14" t="s">
        <v>978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653.125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979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433</v>
      </c>
      <c s="18" t="s">
        <v>41</v>
      </c>
      <c s="24" t="s">
        <v>434</v>
      </c>
      <c s="25" t="s">
        <v>142</v>
      </c>
      <c s="26">
        <v>350.16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980</v>
      </c>
    </row>
    <row r="16" spans="1:5" ht="38.25">
      <c r="A16" s="30" t="s">
        <v>46</v>
      </c>
      <c r="E16" s="31" t="s">
        <v>981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982</v>
      </c>
      <c s="18" t="s">
        <v>41</v>
      </c>
      <c s="24" t="s">
        <v>983</v>
      </c>
      <c s="25" t="s">
        <v>142</v>
      </c>
      <c s="26">
        <v>0.234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984</v>
      </c>
    </row>
    <row r="21" spans="1:5" ht="140.25">
      <c r="A21" t="s">
        <v>48</v>
      </c>
      <c r="E21" s="29" t="s">
        <v>145</v>
      </c>
    </row>
    <row r="22" spans="1:16" ht="12.75">
      <c r="A22" s="18" t="s">
        <v>39</v>
      </c>
      <c s="23" t="s">
        <v>27</v>
      </c>
      <c s="23" t="s">
        <v>985</v>
      </c>
      <c s="18" t="s">
        <v>41</v>
      </c>
      <c s="24" t="s">
        <v>986</v>
      </c>
      <c s="25" t="s">
        <v>94</v>
      </c>
      <c s="26">
        <v>460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44</v>
      </c>
      <c r="E23" s="29" t="s">
        <v>987</v>
      </c>
    </row>
    <row r="24" spans="1:5" ht="12.75">
      <c r="A24" s="30" t="s">
        <v>46</v>
      </c>
      <c r="E24" s="31" t="s">
        <v>988</v>
      </c>
    </row>
    <row r="25" spans="1:5" ht="12.75">
      <c r="A25" t="s">
        <v>48</v>
      </c>
      <c r="E25" s="29" t="s">
        <v>49</v>
      </c>
    </row>
    <row r="26" spans="1:16" ht="12.75">
      <c r="A26" s="18" t="s">
        <v>39</v>
      </c>
      <c s="23" t="s">
        <v>29</v>
      </c>
      <c s="23" t="s">
        <v>989</v>
      </c>
      <c s="18" t="s">
        <v>41</v>
      </c>
      <c s="24" t="s">
        <v>990</v>
      </c>
      <c s="25" t="s">
        <v>94</v>
      </c>
      <c s="26">
        <v>460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991</v>
      </c>
    </row>
    <row r="29" spans="1:5" ht="12.75">
      <c r="A29" t="s">
        <v>48</v>
      </c>
      <c r="E29" s="29" t="s">
        <v>49</v>
      </c>
    </row>
    <row r="30" spans="1:16" ht="12.75">
      <c r="A30" s="18" t="s">
        <v>39</v>
      </c>
      <c s="23" t="s">
        <v>31</v>
      </c>
      <c s="23" t="s">
        <v>83</v>
      </c>
      <c s="18" t="s">
        <v>41</v>
      </c>
      <c s="24" t="s">
        <v>84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44</v>
      </c>
      <c r="E31" s="29" t="s">
        <v>992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49</v>
      </c>
    </row>
    <row r="34" spans="1:16" ht="12.75">
      <c r="A34" s="18" t="s">
        <v>39</v>
      </c>
      <c s="23" t="s">
        <v>68</v>
      </c>
      <c s="23" t="s">
        <v>993</v>
      </c>
      <c s="18" t="s">
        <v>41</v>
      </c>
      <c s="24" t="s">
        <v>994</v>
      </c>
      <c s="25" t="s">
        <v>77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995</v>
      </c>
    </row>
    <row r="36" spans="1:5" ht="12.75">
      <c r="A36" s="30" t="s">
        <v>46</v>
      </c>
      <c r="E36" s="31" t="s">
        <v>47</v>
      </c>
    </row>
    <row r="37" spans="1:5" ht="12.75">
      <c r="A37" t="s">
        <v>48</v>
      </c>
      <c r="E37" s="29" t="s">
        <v>58</v>
      </c>
    </row>
    <row r="38" spans="1:16" ht="12.75">
      <c r="A38" s="18" t="s">
        <v>39</v>
      </c>
      <c s="23" t="s">
        <v>74</v>
      </c>
      <c s="23" t="s">
        <v>996</v>
      </c>
      <c s="18" t="s">
        <v>41</v>
      </c>
      <c s="24" t="s">
        <v>997</v>
      </c>
      <c s="25" t="s">
        <v>77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12.75">
      <c r="A40" s="30" t="s">
        <v>46</v>
      </c>
      <c r="E40" s="31" t="s">
        <v>47</v>
      </c>
    </row>
    <row r="41" spans="1:5" ht="51">
      <c r="A41" t="s">
        <v>48</v>
      </c>
      <c r="E41" s="29" t="s">
        <v>998</v>
      </c>
    </row>
    <row r="42" spans="1:18" ht="12.75" customHeight="1">
      <c r="A42" s="5" t="s">
        <v>37</v>
      </c>
      <c s="5"/>
      <c s="35" t="s">
        <v>23</v>
      </c>
      <c s="5"/>
      <c s="21" t="s">
        <v>91</v>
      </c>
      <c s="5"/>
      <c s="5"/>
      <c s="5"/>
      <c s="36">
        <f>0+Q42</f>
      </c>
      <c r="O42">
        <f>0+R42</f>
      </c>
      <c r="Q42">
        <f>0+I43+I47+I51+I55+I59+I63+I67+I71</f>
      </c>
      <c>
        <f>0+O43+O47+O51+O55+O59+O63+O67+O71</f>
      </c>
    </row>
    <row r="43" spans="1:16" ht="12.75">
      <c r="A43" s="18" t="s">
        <v>39</v>
      </c>
      <c s="23" t="s">
        <v>34</v>
      </c>
      <c s="23" t="s">
        <v>863</v>
      </c>
      <c s="18" t="s">
        <v>41</v>
      </c>
      <c s="24" t="s">
        <v>864</v>
      </c>
      <c s="25" t="s">
        <v>136</v>
      </c>
      <c s="26">
        <v>69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999</v>
      </c>
    </row>
    <row r="45" spans="1:5" ht="25.5">
      <c r="A45" s="30" t="s">
        <v>46</v>
      </c>
      <c r="E45" s="31" t="s">
        <v>1000</v>
      </c>
    </row>
    <row r="46" spans="1:5" ht="25.5">
      <c r="A46" t="s">
        <v>48</v>
      </c>
      <c r="E46" s="29" t="s">
        <v>1001</v>
      </c>
    </row>
    <row r="47" spans="1:16" ht="12.75">
      <c r="A47" s="18" t="s">
        <v>39</v>
      </c>
      <c s="23" t="s">
        <v>36</v>
      </c>
      <c s="23" t="s">
        <v>173</v>
      </c>
      <c s="18" t="s">
        <v>41</v>
      </c>
      <c s="24" t="s">
        <v>174</v>
      </c>
      <c s="25" t="s">
        <v>136</v>
      </c>
      <c s="26">
        <v>307.64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1002</v>
      </c>
    </row>
    <row r="49" spans="1:5" ht="63.75">
      <c r="A49" s="30" t="s">
        <v>46</v>
      </c>
      <c r="E49" s="31" t="s">
        <v>1003</v>
      </c>
    </row>
    <row r="50" spans="1:5" ht="382.5">
      <c r="A50" t="s">
        <v>48</v>
      </c>
      <c r="E50" s="29" t="s">
        <v>177</v>
      </c>
    </row>
    <row r="51" spans="1:16" ht="12.75">
      <c r="A51" s="18" t="s">
        <v>39</v>
      </c>
      <c s="23" t="s">
        <v>128</v>
      </c>
      <c s="23" t="s">
        <v>178</v>
      </c>
      <c s="18" t="s">
        <v>41</v>
      </c>
      <c s="24" t="s">
        <v>179</v>
      </c>
      <c s="25" t="s">
        <v>136</v>
      </c>
      <c s="26">
        <v>69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44</v>
      </c>
      <c r="E52" s="29" t="s">
        <v>1004</v>
      </c>
    </row>
    <row r="53" spans="1:5" ht="25.5">
      <c r="A53" s="30" t="s">
        <v>46</v>
      </c>
      <c r="E53" s="31" t="s">
        <v>1000</v>
      </c>
    </row>
    <row r="54" spans="1:5" ht="318.75">
      <c r="A54" t="s">
        <v>48</v>
      </c>
      <c r="E54" s="29" t="s">
        <v>182</v>
      </c>
    </row>
    <row r="55" spans="1:16" ht="12.75">
      <c r="A55" s="18" t="s">
        <v>39</v>
      </c>
      <c s="23" t="s">
        <v>184</v>
      </c>
      <c s="23" t="s">
        <v>599</v>
      </c>
      <c s="18" t="s">
        <v>41</v>
      </c>
      <c s="24" t="s">
        <v>600</v>
      </c>
      <c s="25" t="s">
        <v>136</v>
      </c>
      <c s="26">
        <v>29.44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25.5">
      <c r="A56" s="28" t="s">
        <v>44</v>
      </c>
      <c r="E56" s="29" t="s">
        <v>1005</v>
      </c>
    </row>
    <row r="57" spans="1:5" ht="38.25">
      <c r="A57" s="30" t="s">
        <v>46</v>
      </c>
      <c r="E57" s="31" t="s">
        <v>1006</v>
      </c>
    </row>
    <row r="58" spans="1:5" ht="63.75">
      <c r="A58" t="s">
        <v>48</v>
      </c>
      <c r="E58" s="29" t="s">
        <v>827</v>
      </c>
    </row>
    <row r="59" spans="1:16" ht="12.75">
      <c r="A59" s="18" t="s">
        <v>39</v>
      </c>
      <c s="23" t="s">
        <v>190</v>
      </c>
      <c s="23" t="s">
        <v>207</v>
      </c>
      <c s="18" t="s">
        <v>41</v>
      </c>
      <c s="24" t="s">
        <v>208</v>
      </c>
      <c s="25" t="s">
        <v>136</v>
      </c>
      <c s="26">
        <v>69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1007</v>
      </c>
    </row>
    <row r="61" spans="1:5" ht="12.75">
      <c r="A61" s="30" t="s">
        <v>46</v>
      </c>
      <c r="E61" s="31" t="s">
        <v>1008</v>
      </c>
    </row>
    <row r="62" spans="1:5" ht="191.25">
      <c r="A62" t="s">
        <v>48</v>
      </c>
      <c r="E62" s="29" t="s">
        <v>1009</v>
      </c>
    </row>
    <row r="63" spans="1:16" ht="12.75">
      <c r="A63" s="18" t="s">
        <v>39</v>
      </c>
      <c s="23" t="s">
        <v>196</v>
      </c>
      <c s="23" t="s">
        <v>1010</v>
      </c>
      <c s="18" t="s">
        <v>41</v>
      </c>
      <c s="24" t="s">
        <v>1011</v>
      </c>
      <c s="25" t="s">
        <v>136</v>
      </c>
      <c s="26">
        <v>97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25.5">
      <c r="A64" s="28" t="s">
        <v>44</v>
      </c>
      <c r="E64" s="29" t="s">
        <v>1012</v>
      </c>
    </row>
    <row r="65" spans="1:5" ht="25.5">
      <c r="A65" s="30" t="s">
        <v>46</v>
      </c>
      <c r="E65" s="31" t="s">
        <v>1013</v>
      </c>
    </row>
    <row r="66" spans="1:5" ht="293.25">
      <c r="A66" t="s">
        <v>48</v>
      </c>
      <c r="E66" s="29" t="s">
        <v>1014</v>
      </c>
    </row>
    <row r="67" spans="1:16" ht="12.75">
      <c r="A67" s="18" t="s">
        <v>39</v>
      </c>
      <c s="23" t="s">
        <v>200</v>
      </c>
      <c s="23" t="s">
        <v>1015</v>
      </c>
      <c s="18" t="s">
        <v>41</v>
      </c>
      <c s="24" t="s">
        <v>1016</v>
      </c>
      <c s="25" t="s">
        <v>94</v>
      </c>
      <c s="26">
        <v>345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1017</v>
      </c>
    </row>
    <row r="69" spans="1:5" ht="12.75">
      <c r="A69" s="30" t="s">
        <v>46</v>
      </c>
      <c r="E69" s="31" t="s">
        <v>1018</v>
      </c>
    </row>
    <row r="70" spans="1:5" ht="38.25">
      <c r="A70" t="s">
        <v>48</v>
      </c>
      <c r="E70" s="29" t="s">
        <v>227</v>
      </c>
    </row>
    <row r="71" spans="1:16" ht="12.75">
      <c r="A71" s="18" t="s">
        <v>39</v>
      </c>
      <c s="23" t="s">
        <v>206</v>
      </c>
      <c s="23" t="s">
        <v>1019</v>
      </c>
      <c s="18" t="s">
        <v>41</v>
      </c>
      <c s="24" t="s">
        <v>1020</v>
      </c>
      <c s="25" t="s">
        <v>94</v>
      </c>
      <c s="26">
        <v>345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41</v>
      </c>
    </row>
    <row r="73" spans="1:5" ht="12.75">
      <c r="A73" s="30" t="s">
        <v>46</v>
      </c>
      <c r="E73" s="31" t="s">
        <v>1018</v>
      </c>
    </row>
    <row r="74" spans="1:5" ht="38.25">
      <c r="A74" t="s">
        <v>48</v>
      </c>
      <c r="E74" s="29" t="s">
        <v>1021</v>
      </c>
    </row>
    <row r="75" spans="1:18" ht="12.75" customHeight="1">
      <c r="A75" s="5" t="s">
        <v>37</v>
      </c>
      <c s="5"/>
      <c s="35" t="s">
        <v>17</v>
      </c>
      <c s="5"/>
      <c s="21" t="s">
        <v>228</v>
      </c>
      <c s="5"/>
      <c s="5"/>
      <c s="5"/>
      <c s="36">
        <f>0+Q75</f>
      </c>
      <c r="O75">
        <f>0+R75</f>
      </c>
      <c r="Q75">
        <f>0+I76+I80+I84+I88+I92</f>
      </c>
      <c>
        <f>0+O76+O80+O84+O88+O92</f>
      </c>
    </row>
    <row r="76" spans="1:16" ht="12.75">
      <c r="A76" s="18" t="s">
        <v>39</v>
      </c>
      <c s="23" t="s">
        <v>211</v>
      </c>
      <c s="23" t="s">
        <v>230</v>
      </c>
      <c s="18" t="s">
        <v>41</v>
      </c>
      <c s="24" t="s">
        <v>231</v>
      </c>
      <c s="25" t="s">
        <v>136</v>
      </c>
      <c s="26">
        <v>0.622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1022</v>
      </c>
    </row>
    <row r="78" spans="1:5" ht="51">
      <c r="A78" s="30" t="s">
        <v>46</v>
      </c>
      <c r="E78" s="31" t="s">
        <v>1023</v>
      </c>
    </row>
    <row r="79" spans="1:5" ht="51">
      <c r="A79" t="s">
        <v>48</v>
      </c>
      <c r="E79" s="29" t="s">
        <v>234</v>
      </c>
    </row>
    <row r="80" spans="1:16" ht="12.75">
      <c r="A80" s="18" t="s">
        <v>39</v>
      </c>
      <c s="23" t="s">
        <v>217</v>
      </c>
      <c s="23" t="s">
        <v>248</v>
      </c>
      <c s="18" t="s">
        <v>55</v>
      </c>
      <c s="24" t="s">
        <v>249</v>
      </c>
      <c s="25" t="s">
        <v>94</v>
      </c>
      <c s="26">
        <v>45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1024</v>
      </c>
    </row>
    <row r="82" spans="1:5" ht="51">
      <c r="A82" s="30" t="s">
        <v>46</v>
      </c>
      <c r="E82" s="31" t="s">
        <v>1025</v>
      </c>
    </row>
    <row r="83" spans="1:5" ht="102">
      <c r="A83" t="s">
        <v>48</v>
      </c>
      <c r="E83" s="29" t="s">
        <v>252</v>
      </c>
    </row>
    <row r="84" spans="1:16" ht="12.75">
      <c r="A84" s="18" t="s">
        <v>39</v>
      </c>
      <c s="23" t="s">
        <v>222</v>
      </c>
      <c s="23" t="s">
        <v>248</v>
      </c>
      <c s="18" t="s">
        <v>59</v>
      </c>
      <c s="24" t="s">
        <v>249</v>
      </c>
      <c s="25" t="s">
        <v>94</v>
      </c>
      <c s="26">
        <v>222.36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1026</v>
      </c>
    </row>
    <row r="86" spans="1:5" ht="51">
      <c r="A86" s="30" t="s">
        <v>46</v>
      </c>
      <c r="E86" s="31" t="s">
        <v>1027</v>
      </c>
    </row>
    <row r="87" spans="1:5" ht="102">
      <c r="A87" t="s">
        <v>48</v>
      </c>
      <c r="E87" s="29" t="s">
        <v>252</v>
      </c>
    </row>
    <row r="88" spans="1:16" ht="12.75">
      <c r="A88" s="18" t="s">
        <v>39</v>
      </c>
      <c s="23" t="s">
        <v>229</v>
      </c>
      <c s="23" t="s">
        <v>1028</v>
      </c>
      <c s="18" t="s">
        <v>41</v>
      </c>
      <c s="24" t="s">
        <v>1029</v>
      </c>
      <c s="25" t="s">
        <v>136</v>
      </c>
      <c s="26">
        <v>21.6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1030</v>
      </c>
    </row>
    <row r="90" spans="1:5" ht="25.5">
      <c r="A90" s="30" t="s">
        <v>46</v>
      </c>
      <c r="E90" s="31" t="s">
        <v>1031</v>
      </c>
    </row>
    <row r="91" spans="1:5" ht="395.25">
      <c r="A91" t="s">
        <v>48</v>
      </c>
      <c r="E91" s="29" t="s">
        <v>276</v>
      </c>
    </row>
    <row r="92" spans="1:16" ht="12.75">
      <c r="A92" s="18" t="s">
        <v>39</v>
      </c>
      <c s="23" t="s">
        <v>235</v>
      </c>
      <c s="23" t="s">
        <v>1032</v>
      </c>
      <c s="18" t="s">
        <v>41</v>
      </c>
      <c s="24" t="s">
        <v>1033</v>
      </c>
      <c s="25" t="s">
        <v>142</v>
      </c>
      <c s="26">
        <v>2.592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41</v>
      </c>
    </row>
    <row r="94" spans="1:5" ht="12.75">
      <c r="A94" s="30" t="s">
        <v>46</v>
      </c>
      <c r="E94" s="31" t="s">
        <v>1034</v>
      </c>
    </row>
    <row r="95" spans="1:5" ht="267.75">
      <c r="A95" t="s">
        <v>48</v>
      </c>
      <c r="E95" s="29" t="s">
        <v>281</v>
      </c>
    </row>
    <row r="96" spans="1:18" ht="12.75" customHeight="1">
      <c r="A96" s="5" t="s">
        <v>37</v>
      </c>
      <c s="5"/>
      <c s="35" t="s">
        <v>16</v>
      </c>
      <c s="5"/>
      <c s="21" t="s">
        <v>270</v>
      </c>
      <c s="5"/>
      <c s="5"/>
      <c s="5"/>
      <c s="36">
        <f>0+Q96</f>
      </c>
      <c r="O96">
        <f>0+R96</f>
      </c>
      <c r="Q96">
        <f>0+I97+I101+I105+I109+I113</f>
      </c>
      <c>
        <f>0+O97+O101+O105+O109+O113</f>
      </c>
    </row>
    <row r="97" spans="1:16" ht="12.75">
      <c r="A97" s="18" t="s">
        <v>39</v>
      </c>
      <c s="23" t="s">
        <v>241</v>
      </c>
      <c s="23" t="s">
        <v>1035</v>
      </c>
      <c s="18" t="s">
        <v>41</v>
      </c>
      <c s="24" t="s">
        <v>1036</v>
      </c>
      <c s="25" t="s">
        <v>1037</v>
      </c>
      <c s="26">
        <v>120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41</v>
      </c>
    </row>
    <row r="99" spans="1:5" ht="25.5">
      <c r="A99" s="30" t="s">
        <v>46</v>
      </c>
      <c r="E99" s="31" t="s">
        <v>1038</v>
      </c>
    </row>
    <row r="100" spans="1:5" ht="25.5">
      <c r="A100" t="s">
        <v>48</v>
      </c>
      <c r="E100" s="29" t="s">
        <v>1039</v>
      </c>
    </row>
    <row r="101" spans="1:16" ht="12.75">
      <c r="A101" s="18" t="s">
        <v>39</v>
      </c>
      <c s="23" t="s">
        <v>247</v>
      </c>
      <c s="23" t="s">
        <v>283</v>
      </c>
      <c s="18" t="s">
        <v>41</v>
      </c>
      <c s="24" t="s">
        <v>284</v>
      </c>
      <c s="25" t="s">
        <v>136</v>
      </c>
      <c s="26">
        <v>12.6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1040</v>
      </c>
    </row>
    <row r="103" spans="1:5" ht="63.75">
      <c r="A103" s="30" t="s">
        <v>46</v>
      </c>
      <c r="E103" s="31" t="s">
        <v>1041</v>
      </c>
    </row>
    <row r="104" spans="1:5" ht="408">
      <c r="A104" t="s">
        <v>48</v>
      </c>
      <c r="E104" s="29" t="s">
        <v>286</v>
      </c>
    </row>
    <row r="105" spans="1:16" ht="12.75">
      <c r="A105" s="18" t="s">
        <v>39</v>
      </c>
      <c s="23" t="s">
        <v>253</v>
      </c>
      <c s="23" t="s">
        <v>288</v>
      </c>
      <c s="18" t="s">
        <v>41</v>
      </c>
      <c s="24" t="s">
        <v>289</v>
      </c>
      <c s="25" t="s">
        <v>142</v>
      </c>
      <c s="26">
        <v>2.268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41</v>
      </c>
    </row>
    <row r="107" spans="1:5" ht="12.75">
      <c r="A107" s="30" t="s">
        <v>46</v>
      </c>
      <c r="E107" s="31" t="s">
        <v>1042</v>
      </c>
    </row>
    <row r="108" spans="1:5" ht="242.25">
      <c r="A108" t="s">
        <v>48</v>
      </c>
      <c r="E108" s="29" t="s">
        <v>291</v>
      </c>
    </row>
    <row r="109" spans="1:16" ht="12.75">
      <c r="A109" s="18" t="s">
        <v>39</v>
      </c>
      <c s="23" t="s">
        <v>259</v>
      </c>
      <c s="23" t="s">
        <v>1043</v>
      </c>
      <c s="18" t="s">
        <v>41</v>
      </c>
      <c s="24" t="s">
        <v>1044</v>
      </c>
      <c s="25" t="s">
        <v>136</v>
      </c>
      <c s="26">
        <v>21.6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1045</v>
      </c>
    </row>
    <row r="111" spans="1:5" ht="51">
      <c r="A111" s="30" t="s">
        <v>46</v>
      </c>
      <c r="E111" s="31" t="s">
        <v>1046</v>
      </c>
    </row>
    <row r="112" spans="1:5" ht="395.25">
      <c r="A112" t="s">
        <v>48</v>
      </c>
      <c r="E112" s="29" t="s">
        <v>298</v>
      </c>
    </row>
    <row r="113" spans="1:16" ht="12.75">
      <c r="A113" s="18" t="s">
        <v>39</v>
      </c>
      <c s="23" t="s">
        <v>265</v>
      </c>
      <c s="23" t="s">
        <v>1047</v>
      </c>
      <c s="18" t="s">
        <v>41</v>
      </c>
      <c s="24" t="s">
        <v>1048</v>
      </c>
      <c s="25" t="s">
        <v>142</v>
      </c>
      <c s="26">
        <v>3.24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41</v>
      </c>
    </row>
    <row r="115" spans="1:5" ht="12.75">
      <c r="A115" s="30" t="s">
        <v>46</v>
      </c>
      <c r="E115" s="31" t="s">
        <v>1049</v>
      </c>
    </row>
    <row r="116" spans="1:5" ht="267.75">
      <c r="A116" t="s">
        <v>48</v>
      </c>
      <c r="E116" s="29" t="s">
        <v>281</v>
      </c>
    </row>
    <row r="117" spans="1:18" ht="12.75" customHeight="1">
      <c r="A117" s="5" t="s">
        <v>37</v>
      </c>
      <c s="5"/>
      <c s="35" t="s">
        <v>27</v>
      </c>
      <c s="5"/>
      <c s="21" t="s">
        <v>292</v>
      </c>
      <c s="5"/>
      <c s="5"/>
      <c s="5"/>
      <c s="36">
        <f>0+Q117</f>
      </c>
      <c r="O117">
        <f>0+R117</f>
      </c>
      <c r="Q117">
        <f>0+I118+I122+I126+I130+I134+I138+I142+I146+I150+I154+I158</f>
      </c>
      <c>
        <f>0+O118+O122+O126+O130+O134+O138+O142+O146+O150+O154+O158</f>
      </c>
    </row>
    <row r="118" spans="1:16" ht="12.75">
      <c r="A118" s="18" t="s">
        <v>39</v>
      </c>
      <c s="23" t="s">
        <v>271</v>
      </c>
      <c s="23" t="s">
        <v>1050</v>
      </c>
      <c s="18" t="s">
        <v>41</v>
      </c>
      <c s="24" t="s">
        <v>1051</v>
      </c>
      <c s="25" t="s">
        <v>169</v>
      </c>
      <c s="26">
        <v>18.3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44</v>
      </c>
      <c r="E119" s="29" t="s">
        <v>1052</v>
      </c>
    </row>
    <row r="120" spans="1:5" ht="12.75">
      <c r="A120" s="30" t="s">
        <v>46</v>
      </c>
      <c r="E120" s="31" t="s">
        <v>1053</v>
      </c>
    </row>
    <row r="121" spans="1:5" ht="63.75">
      <c r="A121" t="s">
        <v>48</v>
      </c>
      <c r="E121" s="29" t="s">
        <v>1054</v>
      </c>
    </row>
    <row r="122" spans="1:16" ht="12.75">
      <c r="A122" s="18" t="s">
        <v>39</v>
      </c>
      <c s="23" t="s">
        <v>277</v>
      </c>
      <c s="23" t="s">
        <v>294</v>
      </c>
      <c s="18" t="s">
        <v>41</v>
      </c>
      <c s="24" t="s">
        <v>295</v>
      </c>
      <c s="25" t="s">
        <v>136</v>
      </c>
      <c s="26">
        <v>22.784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44</v>
      </c>
      <c r="E123" s="29" t="s">
        <v>1055</v>
      </c>
    </row>
    <row r="124" spans="1:5" ht="38.25">
      <c r="A124" s="30" t="s">
        <v>46</v>
      </c>
      <c r="E124" s="31" t="s">
        <v>1056</v>
      </c>
    </row>
    <row r="125" spans="1:5" ht="395.25">
      <c r="A125" t="s">
        <v>48</v>
      </c>
      <c r="E125" s="29" t="s">
        <v>298</v>
      </c>
    </row>
    <row r="126" spans="1:16" ht="12.75">
      <c r="A126" s="18" t="s">
        <v>39</v>
      </c>
      <c s="23" t="s">
        <v>282</v>
      </c>
      <c s="23" t="s">
        <v>622</v>
      </c>
      <c s="18" t="s">
        <v>41</v>
      </c>
      <c s="24" t="s">
        <v>623</v>
      </c>
      <c s="25" t="s">
        <v>136</v>
      </c>
      <c s="26">
        <v>12.929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1057</v>
      </c>
    </row>
    <row r="128" spans="1:5" ht="38.25">
      <c r="A128" s="30" t="s">
        <v>46</v>
      </c>
      <c r="E128" s="31" t="s">
        <v>1058</v>
      </c>
    </row>
    <row r="129" spans="1:5" ht="395.25">
      <c r="A129" t="s">
        <v>48</v>
      </c>
      <c r="E129" s="29" t="s">
        <v>298</v>
      </c>
    </row>
    <row r="130" spans="1:16" ht="12.75">
      <c r="A130" s="18" t="s">
        <v>39</v>
      </c>
      <c s="23" t="s">
        <v>287</v>
      </c>
      <c s="23" t="s">
        <v>1059</v>
      </c>
      <c s="18" t="s">
        <v>41</v>
      </c>
      <c s="24" t="s">
        <v>1060</v>
      </c>
      <c s="25" t="s">
        <v>136</v>
      </c>
      <c s="26">
        <v>23.1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1061</v>
      </c>
    </row>
    <row r="132" spans="1:5" ht="25.5">
      <c r="A132" s="30" t="s">
        <v>46</v>
      </c>
      <c r="E132" s="31" t="s">
        <v>1062</v>
      </c>
    </row>
    <row r="133" spans="1:5" ht="395.25">
      <c r="A133" t="s">
        <v>48</v>
      </c>
      <c r="E133" s="29" t="s">
        <v>298</v>
      </c>
    </row>
    <row r="134" spans="1:16" ht="12.75">
      <c r="A134" s="18" t="s">
        <v>39</v>
      </c>
      <c s="23" t="s">
        <v>293</v>
      </c>
      <c s="23" t="s">
        <v>519</v>
      </c>
      <c s="18" t="s">
        <v>41</v>
      </c>
      <c s="24" t="s">
        <v>520</v>
      </c>
      <c s="25" t="s">
        <v>136</v>
      </c>
      <c s="26">
        <v>41.85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1063</v>
      </c>
    </row>
    <row r="136" spans="1:5" ht="38.25">
      <c r="A136" s="30" t="s">
        <v>46</v>
      </c>
      <c r="E136" s="31" t="s">
        <v>1064</v>
      </c>
    </row>
    <row r="137" spans="1:5" ht="38.25">
      <c r="A137" t="s">
        <v>48</v>
      </c>
      <c r="E137" s="29" t="s">
        <v>246</v>
      </c>
    </row>
    <row r="138" spans="1:16" ht="12.75">
      <c r="A138" s="18" t="s">
        <v>39</v>
      </c>
      <c s="23" t="s">
        <v>299</v>
      </c>
      <c s="23" t="s">
        <v>626</v>
      </c>
      <c s="18" t="s">
        <v>41</v>
      </c>
      <c s="24" t="s">
        <v>627</v>
      </c>
      <c s="25" t="s">
        <v>136</v>
      </c>
      <c s="26">
        <v>2.592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1065</v>
      </c>
    </row>
    <row r="140" spans="1:5" ht="38.25">
      <c r="A140" s="30" t="s">
        <v>46</v>
      </c>
      <c r="E140" s="31" t="s">
        <v>1066</v>
      </c>
    </row>
    <row r="141" spans="1:5" ht="395.25">
      <c r="A141" t="s">
        <v>48</v>
      </c>
      <c r="E141" s="29" t="s">
        <v>298</v>
      </c>
    </row>
    <row r="142" spans="1:16" ht="12.75">
      <c r="A142" s="18" t="s">
        <v>39</v>
      </c>
      <c s="23" t="s">
        <v>305</v>
      </c>
      <c s="23" t="s">
        <v>1067</v>
      </c>
      <c s="18" t="s">
        <v>41</v>
      </c>
      <c s="24" t="s">
        <v>1068</v>
      </c>
      <c s="25" t="s">
        <v>136</v>
      </c>
      <c s="26">
        <v>30.4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1069</v>
      </c>
    </row>
    <row r="144" spans="1:5" ht="25.5">
      <c r="A144" s="30" t="s">
        <v>46</v>
      </c>
      <c r="E144" s="31" t="s">
        <v>1070</v>
      </c>
    </row>
    <row r="145" spans="1:5" ht="38.25">
      <c r="A145" t="s">
        <v>48</v>
      </c>
      <c r="E145" s="29" t="s">
        <v>246</v>
      </c>
    </row>
    <row r="146" spans="1:16" ht="25.5">
      <c r="A146" s="18" t="s">
        <v>39</v>
      </c>
      <c s="23" t="s">
        <v>311</v>
      </c>
      <c s="23" t="s">
        <v>630</v>
      </c>
      <c s="18" t="s">
        <v>41</v>
      </c>
      <c s="24" t="s">
        <v>631</v>
      </c>
      <c s="25" t="s">
        <v>136</v>
      </c>
      <c s="26">
        <v>160.27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1071</v>
      </c>
    </row>
    <row r="148" spans="1:5" ht="63.75">
      <c r="A148" s="30" t="s">
        <v>46</v>
      </c>
      <c r="E148" s="31" t="s">
        <v>1072</v>
      </c>
    </row>
    <row r="149" spans="1:5" ht="38.25">
      <c r="A149" t="s">
        <v>48</v>
      </c>
      <c r="E149" s="29" t="s">
        <v>246</v>
      </c>
    </row>
    <row r="150" spans="1:16" ht="12.75">
      <c r="A150" s="18" t="s">
        <v>39</v>
      </c>
      <c s="23" t="s">
        <v>317</v>
      </c>
      <c s="23" t="s">
        <v>634</v>
      </c>
      <c s="18" t="s">
        <v>41</v>
      </c>
      <c s="24" t="s">
        <v>635</v>
      </c>
      <c s="25" t="s">
        <v>136</v>
      </c>
      <c s="26">
        <v>1.5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1073</v>
      </c>
    </row>
    <row r="152" spans="1:5" ht="12.75">
      <c r="A152" s="30" t="s">
        <v>46</v>
      </c>
      <c r="E152" s="31" t="s">
        <v>1074</v>
      </c>
    </row>
    <row r="153" spans="1:5" ht="51">
      <c r="A153" t="s">
        <v>48</v>
      </c>
      <c r="E153" s="29" t="s">
        <v>638</v>
      </c>
    </row>
    <row r="154" spans="1:16" ht="12.75">
      <c r="A154" s="18" t="s">
        <v>39</v>
      </c>
      <c s="23" t="s">
        <v>322</v>
      </c>
      <c s="23" t="s">
        <v>639</v>
      </c>
      <c s="18" t="s">
        <v>41</v>
      </c>
      <c s="24" t="s">
        <v>640</v>
      </c>
      <c s="25" t="s">
        <v>136</v>
      </c>
      <c s="26">
        <v>21.548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25.5">
      <c r="A155" s="28" t="s">
        <v>44</v>
      </c>
      <c r="E155" s="29" t="s">
        <v>1075</v>
      </c>
    </row>
    <row r="156" spans="1:5" ht="38.25">
      <c r="A156" s="30" t="s">
        <v>46</v>
      </c>
      <c r="E156" s="31" t="s">
        <v>1076</v>
      </c>
    </row>
    <row r="157" spans="1:5" ht="102">
      <c r="A157" t="s">
        <v>48</v>
      </c>
      <c r="E157" s="29" t="s">
        <v>643</v>
      </c>
    </row>
    <row r="158" spans="1:16" ht="12.75">
      <c r="A158" s="18" t="s">
        <v>39</v>
      </c>
      <c s="23" t="s">
        <v>328</v>
      </c>
      <c s="23" t="s">
        <v>1077</v>
      </c>
      <c s="18" t="s">
        <v>41</v>
      </c>
      <c s="24" t="s">
        <v>1078</v>
      </c>
      <c s="25" t="s">
        <v>136</v>
      </c>
      <c s="26">
        <v>6.75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25.5">
      <c r="A159" s="28" t="s">
        <v>44</v>
      </c>
      <c r="E159" s="29" t="s">
        <v>1079</v>
      </c>
    </row>
    <row r="160" spans="1:5" ht="12.75">
      <c r="A160" s="30" t="s">
        <v>46</v>
      </c>
      <c r="E160" s="31" t="s">
        <v>1080</v>
      </c>
    </row>
    <row r="161" spans="1:5" ht="382.5">
      <c r="A161" t="s">
        <v>48</v>
      </c>
      <c r="E161" s="29" t="s">
        <v>1081</v>
      </c>
    </row>
    <row r="162" spans="1:18" ht="12.75" customHeight="1">
      <c r="A162" s="5" t="s">
        <v>37</v>
      </c>
      <c s="5"/>
      <c s="35" t="s">
        <v>68</v>
      </c>
      <c s="5"/>
      <c s="21" t="s">
        <v>360</v>
      </c>
      <c s="5"/>
      <c s="5"/>
      <c s="5"/>
      <c s="36">
        <f>0+Q162</f>
      </c>
      <c r="O162">
        <f>0+R162</f>
      </c>
      <c r="Q162">
        <f>0+I163</f>
      </c>
      <c>
        <f>0+O163</f>
      </c>
    </row>
    <row r="163" spans="1:16" ht="12.75">
      <c r="A163" s="18" t="s">
        <v>39</v>
      </c>
      <c s="23" t="s">
        <v>333</v>
      </c>
      <c s="23" t="s">
        <v>362</v>
      </c>
      <c s="18" t="s">
        <v>41</v>
      </c>
      <c s="24" t="s">
        <v>363</v>
      </c>
      <c s="25" t="s">
        <v>94</v>
      </c>
      <c s="26">
        <v>4.95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1082</v>
      </c>
    </row>
    <row r="165" spans="1:5" ht="12.75">
      <c r="A165" s="30" t="s">
        <v>46</v>
      </c>
      <c r="E165" s="31" t="s">
        <v>1083</v>
      </c>
    </row>
    <row r="166" spans="1:5" ht="51">
      <c r="A166" t="s">
        <v>48</v>
      </c>
      <c r="E166" s="29" t="s">
        <v>366</v>
      </c>
    </row>
    <row r="167" spans="1:18" ht="12.75" customHeight="1">
      <c r="A167" s="5" t="s">
        <v>37</v>
      </c>
      <c s="5"/>
      <c s="35" t="s">
        <v>74</v>
      </c>
      <c s="5"/>
      <c s="21" t="s">
        <v>367</v>
      </c>
      <c s="5"/>
      <c s="5"/>
      <c s="5"/>
      <c s="36">
        <f>0+Q167</f>
      </c>
      <c r="O167">
        <f>0+R167</f>
      </c>
      <c r="Q167">
        <f>0+I168+I172+I176+I180</f>
      </c>
      <c>
        <f>0+O168+O172+O176+O180</f>
      </c>
    </row>
    <row r="168" spans="1:16" ht="12.75">
      <c r="A168" s="18" t="s">
        <v>39</v>
      </c>
      <c s="23" t="s">
        <v>339</v>
      </c>
      <c s="23" t="s">
        <v>375</v>
      </c>
      <c s="18" t="s">
        <v>41</v>
      </c>
      <c s="24" t="s">
        <v>376</v>
      </c>
      <c s="25" t="s">
        <v>169</v>
      </c>
      <c s="26">
        <v>7.2</v>
      </c>
      <c s="27">
        <v>0</v>
      </c>
      <c s="27">
        <f>ROUND(ROUND(H168,2)*ROUND(G168,3),2)</f>
      </c>
      <c r="O168">
        <f>(I168*21)/100</f>
      </c>
      <c t="s">
        <v>17</v>
      </c>
    </row>
    <row r="169" spans="1:5" ht="12.75">
      <c r="A169" s="28" t="s">
        <v>44</v>
      </c>
      <c r="E169" s="29" t="s">
        <v>1084</v>
      </c>
    </row>
    <row r="170" spans="1:5" ht="12.75">
      <c r="A170" s="30" t="s">
        <v>46</v>
      </c>
      <c r="E170" s="31" t="s">
        <v>1085</v>
      </c>
    </row>
    <row r="171" spans="1:5" ht="242.25">
      <c r="A171" t="s">
        <v>48</v>
      </c>
      <c r="E171" s="29" t="s">
        <v>379</v>
      </c>
    </row>
    <row r="172" spans="1:16" ht="12.75">
      <c r="A172" s="18" t="s">
        <v>39</v>
      </c>
      <c s="23" t="s">
        <v>344</v>
      </c>
      <c s="23" t="s">
        <v>1086</v>
      </c>
      <c s="18" t="s">
        <v>41</v>
      </c>
      <c s="24" t="s">
        <v>1087</v>
      </c>
      <c s="25" t="s">
        <v>169</v>
      </c>
      <c s="26">
        <v>7</v>
      </c>
      <c s="27">
        <v>0</v>
      </c>
      <c s="27">
        <f>ROUND(ROUND(H172,2)*ROUND(G172,3),2)</f>
      </c>
      <c r="O172">
        <f>(I172*21)/100</f>
      </c>
      <c t="s">
        <v>17</v>
      </c>
    </row>
    <row r="173" spans="1:5" ht="25.5">
      <c r="A173" s="28" t="s">
        <v>44</v>
      </c>
      <c r="E173" s="29" t="s">
        <v>1088</v>
      </c>
    </row>
    <row r="174" spans="1:5" ht="12.75">
      <c r="A174" s="30" t="s">
        <v>46</v>
      </c>
      <c r="E174" s="31" t="s">
        <v>1089</v>
      </c>
    </row>
    <row r="175" spans="1:5" ht="242.25">
      <c r="A175" t="s">
        <v>48</v>
      </c>
      <c r="E175" s="29" t="s">
        <v>379</v>
      </c>
    </row>
    <row r="176" spans="1:16" ht="12.75">
      <c r="A176" s="18" t="s">
        <v>39</v>
      </c>
      <c s="23" t="s">
        <v>349</v>
      </c>
      <c s="23" t="s">
        <v>1090</v>
      </c>
      <c s="18" t="s">
        <v>41</v>
      </c>
      <c s="24" t="s">
        <v>1091</v>
      </c>
      <c s="25" t="s">
        <v>169</v>
      </c>
      <c s="26">
        <v>34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12.75">
      <c r="A177" s="28" t="s">
        <v>44</v>
      </c>
      <c r="E177" s="29" t="s">
        <v>1092</v>
      </c>
    </row>
    <row r="178" spans="1:5" ht="12.75">
      <c r="A178" s="30" t="s">
        <v>46</v>
      </c>
      <c r="E178" s="31" t="s">
        <v>1093</v>
      </c>
    </row>
    <row r="179" spans="1:5" ht="242.25">
      <c r="A179" t="s">
        <v>48</v>
      </c>
      <c r="E179" s="29" t="s">
        <v>379</v>
      </c>
    </row>
    <row r="180" spans="1:16" ht="12.75">
      <c r="A180" s="18" t="s">
        <v>39</v>
      </c>
      <c s="23" t="s">
        <v>354</v>
      </c>
      <c s="23" t="s">
        <v>1094</v>
      </c>
      <c s="18" t="s">
        <v>41</v>
      </c>
      <c s="24" t="s">
        <v>1095</v>
      </c>
      <c s="25" t="s">
        <v>169</v>
      </c>
      <c s="26">
        <v>60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44</v>
      </c>
      <c r="E181" s="29" t="s">
        <v>1096</v>
      </c>
    </row>
    <row r="182" spans="1:5" ht="12.75">
      <c r="A182" s="30" t="s">
        <v>46</v>
      </c>
      <c r="E182" s="31" t="s">
        <v>1097</v>
      </c>
    </row>
    <row r="183" spans="1:5" ht="242.25">
      <c r="A183" t="s">
        <v>48</v>
      </c>
      <c r="E183" s="29" t="s">
        <v>1098</v>
      </c>
    </row>
    <row r="184" spans="1:18" ht="12.75" customHeight="1">
      <c r="A184" s="5" t="s">
        <v>37</v>
      </c>
      <c s="5"/>
      <c s="35" t="s">
        <v>34</v>
      </c>
      <c s="5"/>
      <c s="21" t="s">
        <v>123</v>
      </c>
      <c s="5"/>
      <c s="5"/>
      <c s="5"/>
      <c s="36">
        <f>0+Q184</f>
      </c>
      <c r="O184">
        <f>0+R184</f>
      </c>
      <c r="Q184">
        <f>0+I185+I189+I193+I197+I201+I205+I209+I213+I217+I221</f>
      </c>
      <c>
        <f>0+O185+O189+O193+O197+O201+O205+O209+O213+O217+O221</f>
      </c>
    </row>
    <row r="185" spans="1:16" ht="12.75">
      <c r="A185" s="18" t="s">
        <v>39</v>
      </c>
      <c s="23" t="s">
        <v>361</v>
      </c>
      <c s="23" t="s">
        <v>1099</v>
      </c>
      <c s="18" t="s">
        <v>41</v>
      </c>
      <c s="24" t="s">
        <v>1100</v>
      </c>
      <c s="25" t="s">
        <v>169</v>
      </c>
      <c s="26">
        <v>23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12.75">
      <c r="A186" s="28" t="s">
        <v>44</v>
      </c>
      <c r="E186" s="29" t="s">
        <v>1101</v>
      </c>
    </row>
    <row r="187" spans="1:5" ht="12.75">
      <c r="A187" s="30" t="s">
        <v>46</v>
      </c>
      <c r="E187" s="31" t="s">
        <v>1102</v>
      </c>
    </row>
    <row r="188" spans="1:5" ht="38.25">
      <c r="A188" t="s">
        <v>48</v>
      </c>
      <c r="E188" s="29" t="s">
        <v>1103</v>
      </c>
    </row>
    <row r="189" spans="1:16" ht="12.75">
      <c r="A189" s="18" t="s">
        <v>39</v>
      </c>
      <c s="23" t="s">
        <v>368</v>
      </c>
      <c s="23" t="s">
        <v>1104</v>
      </c>
      <c s="18" t="s">
        <v>41</v>
      </c>
      <c s="24" t="s">
        <v>1105</v>
      </c>
      <c s="25" t="s">
        <v>169</v>
      </c>
      <c s="26">
        <v>34.5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38.25">
      <c r="A190" s="28" t="s">
        <v>44</v>
      </c>
      <c r="E190" s="29" t="s">
        <v>1106</v>
      </c>
    </row>
    <row r="191" spans="1:5" ht="12.75">
      <c r="A191" s="30" t="s">
        <v>46</v>
      </c>
      <c r="E191" s="31" t="s">
        <v>1107</v>
      </c>
    </row>
    <row r="192" spans="1:5" ht="89.25">
      <c r="A192" t="s">
        <v>48</v>
      </c>
      <c r="E192" s="29" t="s">
        <v>1108</v>
      </c>
    </row>
    <row r="193" spans="1:16" ht="12.75">
      <c r="A193" s="18" t="s">
        <v>39</v>
      </c>
      <c s="23" t="s">
        <v>374</v>
      </c>
      <c s="23" t="s">
        <v>386</v>
      </c>
      <c s="18" t="s">
        <v>41</v>
      </c>
      <c s="24" t="s">
        <v>387</v>
      </c>
      <c s="25" t="s">
        <v>169</v>
      </c>
      <c s="26">
        <v>18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25.5">
      <c r="A194" s="28" t="s">
        <v>44</v>
      </c>
      <c r="E194" s="29" t="s">
        <v>1109</v>
      </c>
    </row>
    <row r="195" spans="1:5" ht="12.75">
      <c r="A195" s="30" t="s">
        <v>46</v>
      </c>
      <c r="E195" s="31" t="s">
        <v>1110</v>
      </c>
    </row>
    <row r="196" spans="1:5" ht="114.75">
      <c r="A196" t="s">
        <v>48</v>
      </c>
      <c r="E196" s="29" t="s">
        <v>390</v>
      </c>
    </row>
    <row r="197" spans="1:16" ht="12.75">
      <c r="A197" s="18" t="s">
        <v>39</v>
      </c>
      <c s="23" t="s">
        <v>380</v>
      </c>
      <c s="23" t="s">
        <v>1111</v>
      </c>
      <c s="18" t="s">
        <v>41</v>
      </c>
      <c s="24" t="s">
        <v>1112</v>
      </c>
      <c s="25" t="s">
        <v>77</v>
      </c>
      <c s="26">
        <v>2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12.75">
      <c r="A198" s="28" t="s">
        <v>44</v>
      </c>
      <c r="E198" s="29" t="s">
        <v>41</v>
      </c>
    </row>
    <row r="199" spans="1:5" ht="12.75">
      <c r="A199" s="30" t="s">
        <v>46</v>
      </c>
      <c r="E199" s="31" t="s">
        <v>79</v>
      </c>
    </row>
    <row r="200" spans="1:5" ht="38.25">
      <c r="A200" t="s">
        <v>48</v>
      </c>
      <c r="E200" s="29" t="s">
        <v>1113</v>
      </c>
    </row>
    <row r="201" spans="1:16" ht="12.75">
      <c r="A201" s="18" t="s">
        <v>39</v>
      </c>
      <c s="23" t="s">
        <v>385</v>
      </c>
      <c s="23" t="s">
        <v>800</v>
      </c>
      <c s="18" t="s">
        <v>41</v>
      </c>
      <c s="24" t="s">
        <v>801</v>
      </c>
      <c s="25" t="s">
        <v>169</v>
      </c>
      <c s="26">
        <v>8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12.75">
      <c r="A202" s="28" t="s">
        <v>44</v>
      </c>
      <c r="E202" s="29" t="s">
        <v>1114</v>
      </c>
    </row>
    <row r="203" spans="1:5" ht="12.75">
      <c r="A203" s="30" t="s">
        <v>46</v>
      </c>
      <c r="E203" s="31" t="s">
        <v>1115</v>
      </c>
    </row>
    <row r="204" spans="1:5" ht="38.25">
      <c r="A204" t="s">
        <v>48</v>
      </c>
      <c r="E204" s="29" t="s">
        <v>396</v>
      </c>
    </row>
    <row r="205" spans="1:16" ht="12.75">
      <c r="A205" s="18" t="s">
        <v>39</v>
      </c>
      <c s="23" t="s">
        <v>391</v>
      </c>
      <c s="23" t="s">
        <v>392</v>
      </c>
      <c s="18" t="s">
        <v>41</v>
      </c>
      <c s="24" t="s">
        <v>393</v>
      </c>
      <c s="25" t="s">
        <v>169</v>
      </c>
      <c s="26">
        <v>4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12.75">
      <c r="A206" s="28" t="s">
        <v>44</v>
      </c>
      <c r="E206" s="29" t="s">
        <v>1116</v>
      </c>
    </row>
    <row r="207" spans="1:5" ht="12.75">
      <c r="A207" s="30" t="s">
        <v>46</v>
      </c>
      <c r="E207" s="31" t="s">
        <v>1117</v>
      </c>
    </row>
    <row r="208" spans="1:5" ht="38.25">
      <c r="A208" t="s">
        <v>48</v>
      </c>
      <c r="E208" s="29" t="s">
        <v>396</v>
      </c>
    </row>
    <row r="209" spans="1:16" ht="12.75">
      <c r="A209" s="18" t="s">
        <v>39</v>
      </c>
      <c s="23" t="s">
        <v>397</v>
      </c>
      <c s="23" t="s">
        <v>1118</v>
      </c>
      <c s="18" t="s">
        <v>41</v>
      </c>
      <c s="24" t="s">
        <v>1119</v>
      </c>
      <c s="25" t="s">
        <v>136</v>
      </c>
      <c s="26">
        <v>114.9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25.5">
      <c r="A210" s="28" t="s">
        <v>44</v>
      </c>
      <c r="E210" s="29" t="s">
        <v>1120</v>
      </c>
    </row>
    <row r="211" spans="1:5" ht="38.25">
      <c r="A211" s="30" t="s">
        <v>46</v>
      </c>
      <c r="E211" s="31" t="s">
        <v>1121</v>
      </c>
    </row>
    <row r="212" spans="1:5" ht="102">
      <c r="A212" t="s">
        <v>48</v>
      </c>
      <c r="E212" s="29" t="s">
        <v>582</v>
      </c>
    </row>
    <row r="213" spans="1:16" ht="12.75">
      <c r="A213" s="18" t="s">
        <v>39</v>
      </c>
      <c s="23" t="s">
        <v>400</v>
      </c>
      <c s="23" t="s">
        <v>579</v>
      </c>
      <c s="18" t="s">
        <v>41</v>
      </c>
      <c s="24" t="s">
        <v>580</v>
      </c>
      <c s="25" t="s">
        <v>136</v>
      </c>
      <c s="26">
        <v>8.7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12.75">
      <c r="A214" s="28" t="s">
        <v>44</v>
      </c>
      <c r="E214" s="29" t="s">
        <v>1122</v>
      </c>
    </row>
    <row r="215" spans="1:5" ht="12.75">
      <c r="A215" s="30" t="s">
        <v>46</v>
      </c>
      <c r="E215" s="31" t="s">
        <v>1123</v>
      </c>
    </row>
    <row r="216" spans="1:5" ht="102">
      <c r="A216" t="s">
        <v>48</v>
      </c>
      <c r="E216" s="29" t="s">
        <v>582</v>
      </c>
    </row>
    <row r="217" spans="1:16" ht="12.75">
      <c r="A217" s="18" t="s">
        <v>39</v>
      </c>
      <c s="23" t="s">
        <v>406</v>
      </c>
      <c s="23" t="s">
        <v>670</v>
      </c>
      <c s="18" t="s">
        <v>41</v>
      </c>
      <c s="24" t="s">
        <v>671</v>
      </c>
      <c s="25" t="s">
        <v>136</v>
      </c>
      <c s="26">
        <v>32.565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12.75">
      <c r="A218" s="28" t="s">
        <v>44</v>
      </c>
      <c r="E218" s="29" t="s">
        <v>1124</v>
      </c>
    </row>
    <row r="219" spans="1:5" ht="38.25">
      <c r="A219" s="30" t="s">
        <v>46</v>
      </c>
      <c r="E219" s="31" t="s">
        <v>1125</v>
      </c>
    </row>
    <row r="220" spans="1:5" ht="102">
      <c r="A220" t="s">
        <v>48</v>
      </c>
      <c r="E220" s="29" t="s">
        <v>582</v>
      </c>
    </row>
    <row r="221" spans="1:16" ht="12.75">
      <c r="A221" s="18" t="s">
        <v>39</v>
      </c>
      <c s="23" t="s">
        <v>411</v>
      </c>
      <c s="23" t="s">
        <v>1126</v>
      </c>
      <c s="18" t="s">
        <v>41</v>
      </c>
      <c s="24" t="s">
        <v>1127</v>
      </c>
      <c s="25" t="s">
        <v>94</v>
      </c>
      <c s="26">
        <v>46.8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12.75">
      <c r="A222" s="28" t="s">
        <v>44</v>
      </c>
      <c r="E222" s="29" t="s">
        <v>41</v>
      </c>
    </row>
    <row r="223" spans="1:5" ht="12.75">
      <c r="A223" s="30" t="s">
        <v>46</v>
      </c>
      <c r="E223" s="31" t="s">
        <v>1128</v>
      </c>
    </row>
    <row r="224" spans="1:5" ht="89.25">
      <c r="A224" t="s">
        <v>48</v>
      </c>
      <c r="E224" s="29" t="s">
        <v>1129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0+O9+O14+O35+O40+O45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1130</v>
      </c>
      <c s="32">
        <f>0+I9+I14+I35+I40+I45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1130</v>
      </c>
      <c s="5"/>
      <c s="14" t="s">
        <v>1131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433</v>
      </c>
      <c s="18" t="s">
        <v>41</v>
      </c>
      <c s="24" t="s">
        <v>434</v>
      </c>
      <c s="25" t="s">
        <v>142</v>
      </c>
      <c s="26">
        <v>19.92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980</v>
      </c>
    </row>
    <row r="12" spans="1:5" ht="12.75">
      <c r="A12" s="30" t="s">
        <v>46</v>
      </c>
      <c r="E12" s="31" t="s">
        <v>1132</v>
      </c>
    </row>
    <row r="13" spans="1:5" ht="140.25">
      <c r="A13" t="s">
        <v>48</v>
      </c>
      <c r="E13" s="29" t="s">
        <v>145</v>
      </c>
    </row>
    <row r="14" spans="1:18" ht="12.75" customHeight="1">
      <c r="A14" s="5" t="s">
        <v>37</v>
      </c>
      <c s="5"/>
      <c s="35" t="s">
        <v>16</v>
      </c>
      <c s="5"/>
      <c s="21" t="s">
        <v>270</v>
      </c>
      <c s="5"/>
      <c s="5"/>
      <c s="5"/>
      <c s="36">
        <f>0+Q14</f>
      </c>
      <c r="O14">
        <f>0+R14</f>
      </c>
      <c r="Q14">
        <f>0+I15+I19+I23+I27+I31</f>
      </c>
      <c>
        <f>0+O15+O19+O23+O27+O31</f>
      </c>
    </row>
    <row r="15" spans="1:16" ht="12.75">
      <c r="A15" s="18" t="s">
        <v>39</v>
      </c>
      <c s="23" t="s">
        <v>17</v>
      </c>
      <c s="23" t="s">
        <v>1035</v>
      </c>
      <c s="18" t="s">
        <v>41</v>
      </c>
      <c s="24" t="s">
        <v>1036</v>
      </c>
      <c s="25" t="s">
        <v>1037</v>
      </c>
      <c s="26">
        <v>199.2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1133</v>
      </c>
    </row>
    <row r="17" spans="1:5" ht="38.25">
      <c r="A17" s="30" t="s">
        <v>46</v>
      </c>
      <c r="E17" s="31" t="s">
        <v>1134</v>
      </c>
    </row>
    <row r="18" spans="1:5" ht="25.5">
      <c r="A18" t="s">
        <v>48</v>
      </c>
      <c r="E18" s="29" t="s">
        <v>1039</v>
      </c>
    </row>
    <row r="19" spans="1:16" ht="12.75">
      <c r="A19" s="18" t="s">
        <v>39</v>
      </c>
      <c s="23" t="s">
        <v>16</v>
      </c>
      <c s="23" t="s">
        <v>283</v>
      </c>
      <c s="18" t="s">
        <v>41</v>
      </c>
      <c s="24" t="s">
        <v>284</v>
      </c>
      <c s="25" t="s">
        <v>136</v>
      </c>
      <c s="26">
        <v>10.375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41</v>
      </c>
    </row>
    <row r="21" spans="1:5" ht="51">
      <c r="A21" s="30" t="s">
        <v>46</v>
      </c>
      <c r="E21" s="31" t="s">
        <v>1135</v>
      </c>
    </row>
    <row r="22" spans="1:5" ht="408">
      <c r="A22" t="s">
        <v>48</v>
      </c>
      <c r="E22" s="29" t="s">
        <v>286</v>
      </c>
    </row>
    <row r="23" spans="1:16" ht="12.75">
      <c r="A23" s="18" t="s">
        <v>39</v>
      </c>
      <c s="23" t="s">
        <v>27</v>
      </c>
      <c s="23" t="s">
        <v>288</v>
      </c>
      <c s="18" t="s">
        <v>41</v>
      </c>
      <c s="24" t="s">
        <v>289</v>
      </c>
      <c s="25" t="s">
        <v>142</v>
      </c>
      <c s="26">
        <v>1.872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41</v>
      </c>
    </row>
    <row r="25" spans="1:5" ht="12.75">
      <c r="A25" s="30" t="s">
        <v>46</v>
      </c>
      <c r="E25" s="31" t="s">
        <v>1136</v>
      </c>
    </row>
    <row r="26" spans="1:5" ht="242.25">
      <c r="A26" t="s">
        <v>48</v>
      </c>
      <c r="E26" s="29" t="s">
        <v>291</v>
      </c>
    </row>
    <row r="27" spans="1:16" ht="12.75">
      <c r="A27" s="18" t="s">
        <v>39</v>
      </c>
      <c s="23" t="s">
        <v>29</v>
      </c>
      <c s="23" t="s">
        <v>506</v>
      </c>
      <c s="18" t="s">
        <v>41</v>
      </c>
      <c s="24" t="s">
        <v>507</v>
      </c>
      <c s="25" t="s">
        <v>136</v>
      </c>
      <c s="26">
        <v>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1137</v>
      </c>
    </row>
    <row r="29" spans="1:5" ht="25.5">
      <c r="A29" s="30" t="s">
        <v>46</v>
      </c>
      <c r="E29" s="31" t="s">
        <v>1138</v>
      </c>
    </row>
    <row r="30" spans="1:5" ht="25.5">
      <c r="A30" t="s">
        <v>48</v>
      </c>
      <c r="E30" s="29" t="s">
        <v>510</v>
      </c>
    </row>
    <row r="31" spans="1:16" ht="12.75">
      <c r="A31" s="18" t="s">
        <v>39</v>
      </c>
      <c s="23" t="s">
        <v>31</v>
      </c>
      <c s="23" t="s">
        <v>511</v>
      </c>
      <c s="18" t="s">
        <v>41</v>
      </c>
      <c s="24" t="s">
        <v>512</v>
      </c>
      <c s="25" t="s">
        <v>136</v>
      </c>
      <c s="26">
        <v>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1139</v>
      </c>
    </row>
    <row r="33" spans="1:5" ht="25.5">
      <c r="A33" s="30" t="s">
        <v>46</v>
      </c>
      <c r="E33" s="31" t="s">
        <v>1140</v>
      </c>
    </row>
    <row r="34" spans="1:5" ht="51">
      <c r="A34" t="s">
        <v>48</v>
      </c>
      <c r="E34" s="29" t="s">
        <v>515</v>
      </c>
    </row>
    <row r="35" spans="1:18" ht="12.75" customHeight="1">
      <c r="A35" s="5" t="s">
        <v>37</v>
      </c>
      <c s="5"/>
      <c s="35" t="s">
        <v>31</v>
      </c>
      <c s="5"/>
      <c s="21" t="s">
        <v>717</v>
      </c>
      <c s="5"/>
      <c s="5"/>
      <c s="5"/>
      <c s="36">
        <f>0+Q35</f>
      </c>
      <c r="O35">
        <f>0+R35</f>
      </c>
      <c r="Q35">
        <f>0+I36</f>
      </c>
      <c>
        <f>0+O36</f>
      </c>
    </row>
    <row r="36" spans="1:16" ht="12.75">
      <c r="A36" s="18" t="s">
        <v>39</v>
      </c>
      <c s="23" t="s">
        <v>68</v>
      </c>
      <c s="23" t="s">
        <v>1141</v>
      </c>
      <c s="18" t="s">
        <v>41</v>
      </c>
      <c s="24" t="s">
        <v>1142</v>
      </c>
      <c s="25" t="s">
        <v>94</v>
      </c>
      <c s="26">
        <v>69.7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1143</v>
      </c>
    </row>
    <row r="38" spans="1:5" ht="25.5">
      <c r="A38" s="30" t="s">
        <v>46</v>
      </c>
      <c r="E38" s="31" t="s">
        <v>1144</v>
      </c>
    </row>
    <row r="39" spans="1:5" ht="63.75">
      <c r="A39" t="s">
        <v>48</v>
      </c>
      <c r="E39" s="29" t="s">
        <v>1145</v>
      </c>
    </row>
    <row r="40" spans="1:18" ht="12.75" customHeight="1">
      <c r="A40" s="5" t="s">
        <v>37</v>
      </c>
      <c s="5"/>
      <c s="35" t="s">
        <v>68</v>
      </c>
      <c s="5"/>
      <c s="21" t="s">
        <v>360</v>
      </c>
      <c s="5"/>
      <c s="5"/>
      <c s="5"/>
      <c s="36">
        <f>0+Q40</f>
      </c>
      <c r="O40">
        <f>0+R40</f>
      </c>
      <c r="Q40">
        <f>0+I41</f>
      </c>
      <c>
        <f>0+O41</f>
      </c>
    </row>
    <row r="41" spans="1:16" ht="12.75">
      <c r="A41" s="18" t="s">
        <v>39</v>
      </c>
      <c s="23" t="s">
        <v>74</v>
      </c>
      <c s="23" t="s">
        <v>1146</v>
      </c>
      <c s="18" t="s">
        <v>41</v>
      </c>
      <c s="24" t="s">
        <v>1147</v>
      </c>
      <c s="25" t="s">
        <v>94</v>
      </c>
      <c s="26">
        <v>8.1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1148</v>
      </c>
    </row>
    <row r="43" spans="1:5" ht="25.5">
      <c r="A43" s="30" t="s">
        <v>46</v>
      </c>
      <c r="E43" s="31" t="s">
        <v>1149</v>
      </c>
    </row>
    <row r="44" spans="1:5" ht="114.75">
      <c r="A44" t="s">
        <v>48</v>
      </c>
      <c r="E44" s="29" t="s">
        <v>1150</v>
      </c>
    </row>
    <row r="45" spans="1:18" ht="12.75" customHeight="1">
      <c r="A45" s="5" t="s">
        <v>37</v>
      </c>
      <c s="5"/>
      <c s="35" t="s">
        <v>34</v>
      </c>
      <c s="5"/>
      <c s="21" t="s">
        <v>123</v>
      </c>
      <c s="5"/>
      <c s="5"/>
      <c s="5"/>
      <c s="36">
        <f>0+Q45</f>
      </c>
      <c r="O45">
        <f>0+R45</f>
      </c>
      <c r="Q45">
        <f>0+I46+I50+I54+I58</f>
      </c>
      <c>
        <f>0+O46+O50+O54+O58</f>
      </c>
    </row>
    <row r="46" spans="1:16" ht="12.75">
      <c r="A46" s="18" t="s">
        <v>39</v>
      </c>
      <c s="23" t="s">
        <v>34</v>
      </c>
      <c s="23" t="s">
        <v>1151</v>
      </c>
      <c s="18" t="s">
        <v>41</v>
      </c>
      <c s="24" t="s">
        <v>1152</v>
      </c>
      <c s="25" t="s">
        <v>169</v>
      </c>
      <c s="26">
        <v>83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1153</v>
      </c>
    </row>
    <row r="48" spans="1:5" ht="25.5">
      <c r="A48" s="30" t="s">
        <v>46</v>
      </c>
      <c r="E48" s="31" t="s">
        <v>1154</v>
      </c>
    </row>
    <row r="49" spans="1:5" ht="63.75">
      <c r="A49" t="s">
        <v>48</v>
      </c>
      <c r="E49" s="29" t="s">
        <v>1155</v>
      </c>
    </row>
    <row r="50" spans="1:16" ht="12.75">
      <c r="A50" s="18" t="s">
        <v>39</v>
      </c>
      <c s="23" t="s">
        <v>36</v>
      </c>
      <c s="23" t="s">
        <v>1156</v>
      </c>
      <c s="18" t="s">
        <v>41</v>
      </c>
      <c s="24" t="s">
        <v>1157</v>
      </c>
      <c s="25" t="s">
        <v>94</v>
      </c>
      <c s="26">
        <v>69.7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1158</v>
      </c>
    </row>
    <row r="52" spans="1:5" ht="25.5">
      <c r="A52" s="30" t="s">
        <v>46</v>
      </c>
      <c r="E52" s="31" t="s">
        <v>1144</v>
      </c>
    </row>
    <row r="53" spans="1:5" ht="25.5">
      <c r="A53" t="s">
        <v>48</v>
      </c>
      <c r="E53" s="29" t="s">
        <v>1159</v>
      </c>
    </row>
    <row r="54" spans="1:16" ht="12.75">
      <c r="A54" s="18" t="s">
        <v>39</v>
      </c>
      <c s="23" t="s">
        <v>128</v>
      </c>
      <c s="23" t="s">
        <v>670</v>
      </c>
      <c s="18" t="s">
        <v>41</v>
      </c>
      <c s="24" t="s">
        <v>671</v>
      </c>
      <c s="25" t="s">
        <v>136</v>
      </c>
      <c s="26">
        <v>8.3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1160</v>
      </c>
    </row>
    <row r="56" spans="1:5" ht="12.75">
      <c r="A56" s="30" t="s">
        <v>46</v>
      </c>
      <c r="E56" s="31" t="s">
        <v>1161</v>
      </c>
    </row>
    <row r="57" spans="1:5" ht="102">
      <c r="A57" t="s">
        <v>48</v>
      </c>
      <c r="E57" s="29" t="s">
        <v>582</v>
      </c>
    </row>
    <row r="58" spans="1:16" ht="12.75">
      <c r="A58" s="18" t="s">
        <v>39</v>
      </c>
      <c s="23" t="s">
        <v>184</v>
      </c>
      <c s="23" t="s">
        <v>1162</v>
      </c>
      <c s="18" t="s">
        <v>41</v>
      </c>
      <c s="24" t="s">
        <v>1163</v>
      </c>
      <c s="25" t="s">
        <v>169</v>
      </c>
      <c s="26">
        <v>52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1164</v>
      </c>
    </row>
    <row r="60" spans="1:5" ht="25.5">
      <c r="A60" s="30" t="s">
        <v>46</v>
      </c>
      <c r="E60" s="31" t="s">
        <v>1165</v>
      </c>
    </row>
    <row r="61" spans="1:5" ht="127.5">
      <c r="A61" t="s">
        <v>48</v>
      </c>
      <c r="E61" s="29" t="s">
        <v>1166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0+O9+O18+O67+O76+O125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1167</v>
      </c>
      <c s="32">
        <f>0+I9+I18+I67+I76+I125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1167</v>
      </c>
      <c s="5"/>
      <c s="14" t="s">
        <v>1168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4508.096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1169</v>
      </c>
    </row>
    <row r="12" spans="1:5" ht="89.25">
      <c r="A12" s="30" t="s">
        <v>46</v>
      </c>
      <c r="E12" s="31" t="s">
        <v>1170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433</v>
      </c>
      <c s="18" t="s">
        <v>41</v>
      </c>
      <c s="24" t="s">
        <v>434</v>
      </c>
      <c s="25" t="s">
        <v>142</v>
      </c>
      <c s="26">
        <v>60.639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751</v>
      </c>
    </row>
    <row r="16" spans="1:5" ht="51">
      <c r="A16" s="30" t="s">
        <v>46</v>
      </c>
      <c r="E16" s="31" t="s">
        <v>1171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0+I19+I23+I27+I31+I35+I39+I43+I47+I51+I55+I59+I63</f>
      </c>
      <c>
        <f>0+O19+O23+O27+O31+O35+O39+O43+O47+O51+O55+O59+O63</f>
      </c>
    </row>
    <row r="19" spans="1:16" ht="12.75">
      <c r="A19" s="18" t="s">
        <v>39</v>
      </c>
      <c s="23" t="s">
        <v>16</v>
      </c>
      <c s="23" t="s">
        <v>1172</v>
      </c>
      <c s="18" t="s">
        <v>41</v>
      </c>
      <c s="24" t="s">
        <v>1173</v>
      </c>
      <c s="25" t="s">
        <v>94</v>
      </c>
      <c s="26">
        <v>45.94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1174</v>
      </c>
    </row>
    <row r="21" spans="1:5" ht="63.75">
      <c r="A21" s="30" t="s">
        <v>46</v>
      </c>
      <c r="E21" s="31" t="s">
        <v>1175</v>
      </c>
    </row>
    <row r="22" spans="1:5" ht="12.75">
      <c r="A22" t="s">
        <v>48</v>
      </c>
      <c r="E22" s="29" t="s">
        <v>1176</v>
      </c>
    </row>
    <row r="23" spans="1:16" ht="12.75">
      <c r="A23" s="18" t="s">
        <v>39</v>
      </c>
      <c s="23" t="s">
        <v>27</v>
      </c>
      <c s="23" t="s">
        <v>863</v>
      </c>
      <c s="18" t="s">
        <v>41</v>
      </c>
      <c s="24" t="s">
        <v>864</v>
      </c>
      <c s="25" t="s">
        <v>136</v>
      </c>
      <c s="26">
        <v>6.892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1177</v>
      </c>
    </row>
    <row r="25" spans="1:5" ht="63.75">
      <c r="A25" s="30" t="s">
        <v>46</v>
      </c>
      <c r="E25" s="31" t="s">
        <v>1178</v>
      </c>
    </row>
    <row r="26" spans="1:5" ht="38.25">
      <c r="A26" t="s">
        <v>48</v>
      </c>
      <c r="E26" s="29" t="s">
        <v>867</v>
      </c>
    </row>
    <row r="27" spans="1:16" ht="12.75">
      <c r="A27" s="18" t="s">
        <v>39</v>
      </c>
      <c s="23" t="s">
        <v>29</v>
      </c>
      <c s="23" t="s">
        <v>178</v>
      </c>
      <c s="18" t="s">
        <v>41</v>
      </c>
      <c s="24" t="s">
        <v>179</v>
      </c>
      <c s="25" t="s">
        <v>136</v>
      </c>
      <c s="26">
        <v>6.892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1179</v>
      </c>
    </row>
    <row r="29" spans="1:5" ht="25.5">
      <c r="A29" s="30" t="s">
        <v>46</v>
      </c>
      <c r="E29" s="31" t="s">
        <v>1180</v>
      </c>
    </row>
    <row r="30" spans="1:5" ht="318.75">
      <c r="A30" t="s">
        <v>48</v>
      </c>
      <c r="E30" s="29" t="s">
        <v>182</v>
      </c>
    </row>
    <row r="31" spans="1:16" ht="12.75">
      <c r="A31" s="18" t="s">
        <v>39</v>
      </c>
      <c s="23" t="s">
        <v>31</v>
      </c>
      <c s="23" t="s">
        <v>464</v>
      </c>
      <c s="18" t="s">
        <v>41</v>
      </c>
      <c s="24" t="s">
        <v>465</v>
      </c>
      <c s="25" t="s">
        <v>169</v>
      </c>
      <c s="26">
        <v>22.04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466</v>
      </c>
    </row>
    <row r="33" spans="1:5" ht="25.5">
      <c r="A33" s="30" t="s">
        <v>46</v>
      </c>
      <c r="E33" s="31" t="s">
        <v>1181</v>
      </c>
    </row>
    <row r="34" spans="1:5" ht="63.75">
      <c r="A34" t="s">
        <v>48</v>
      </c>
      <c r="E34" s="29" t="s">
        <v>195</v>
      </c>
    </row>
    <row r="35" spans="1:16" ht="12.75">
      <c r="A35" s="18" t="s">
        <v>39</v>
      </c>
      <c s="23" t="s">
        <v>68</v>
      </c>
      <c s="23" t="s">
        <v>823</v>
      </c>
      <c s="18" t="s">
        <v>41</v>
      </c>
      <c s="24" t="s">
        <v>824</v>
      </c>
      <c s="25" t="s">
        <v>169</v>
      </c>
      <c s="26">
        <v>35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466</v>
      </c>
    </row>
    <row r="37" spans="1:5" ht="25.5">
      <c r="A37" s="30" t="s">
        <v>46</v>
      </c>
      <c r="E37" s="31" t="s">
        <v>1182</v>
      </c>
    </row>
    <row r="38" spans="1:5" ht="63.75">
      <c r="A38" t="s">
        <v>48</v>
      </c>
      <c r="E38" s="29" t="s">
        <v>195</v>
      </c>
    </row>
    <row r="39" spans="1:16" ht="12.75">
      <c r="A39" s="18" t="s">
        <v>39</v>
      </c>
      <c s="23" t="s">
        <v>74</v>
      </c>
      <c s="23" t="s">
        <v>201</v>
      </c>
      <c s="18" t="s">
        <v>41</v>
      </c>
      <c s="24" t="s">
        <v>202</v>
      </c>
      <c s="25" t="s">
        <v>136</v>
      </c>
      <c s="26">
        <v>2364.308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1183</v>
      </c>
    </row>
    <row r="41" spans="1:5" ht="140.25">
      <c r="A41" s="30" t="s">
        <v>46</v>
      </c>
      <c r="E41" s="31" t="s">
        <v>1184</v>
      </c>
    </row>
    <row r="42" spans="1:5" ht="318.75">
      <c r="A42" t="s">
        <v>48</v>
      </c>
      <c r="E42" s="29" t="s">
        <v>470</v>
      </c>
    </row>
    <row r="43" spans="1:16" ht="12.75">
      <c r="A43" s="18" t="s">
        <v>39</v>
      </c>
      <c s="23" t="s">
        <v>34</v>
      </c>
      <c s="23" t="s">
        <v>207</v>
      </c>
      <c s="18" t="s">
        <v>41</v>
      </c>
      <c s="24" t="s">
        <v>208</v>
      </c>
      <c s="25" t="s">
        <v>136</v>
      </c>
      <c s="26">
        <v>6.892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1185</v>
      </c>
    </row>
    <row r="45" spans="1:5" ht="25.5">
      <c r="A45" s="30" t="s">
        <v>46</v>
      </c>
      <c r="E45" s="31" t="s">
        <v>1186</v>
      </c>
    </row>
    <row r="46" spans="1:5" ht="191.25">
      <c r="A46" t="s">
        <v>48</v>
      </c>
      <c r="E46" s="29" t="s">
        <v>210</v>
      </c>
    </row>
    <row r="47" spans="1:16" ht="12.75">
      <c r="A47" s="18" t="s">
        <v>39</v>
      </c>
      <c s="23" t="s">
        <v>36</v>
      </c>
      <c s="23" t="s">
        <v>474</v>
      </c>
      <c s="18" t="s">
        <v>41</v>
      </c>
      <c s="24" t="s">
        <v>475</v>
      </c>
      <c s="25" t="s">
        <v>136</v>
      </c>
      <c s="26">
        <v>1388.353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476</v>
      </c>
    </row>
    <row r="49" spans="1:5" ht="89.25">
      <c r="A49" s="30" t="s">
        <v>46</v>
      </c>
      <c r="E49" s="31" t="s">
        <v>1187</v>
      </c>
    </row>
    <row r="50" spans="1:5" ht="229.5">
      <c r="A50" t="s">
        <v>48</v>
      </c>
      <c r="E50" s="29" t="s">
        <v>478</v>
      </c>
    </row>
    <row r="51" spans="1:16" ht="12.75">
      <c r="A51" s="18" t="s">
        <v>39</v>
      </c>
      <c s="23" t="s">
        <v>128</v>
      </c>
      <c s="23" t="s">
        <v>479</v>
      </c>
      <c s="18" t="s">
        <v>41</v>
      </c>
      <c s="24" t="s">
        <v>480</v>
      </c>
      <c s="25" t="s">
        <v>136</v>
      </c>
      <c s="26">
        <v>683.211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481</v>
      </c>
    </row>
    <row r="53" spans="1:5" ht="102">
      <c r="A53" s="30" t="s">
        <v>46</v>
      </c>
      <c r="E53" s="31" t="s">
        <v>1188</v>
      </c>
    </row>
    <row r="54" spans="1:5" ht="293.25">
      <c r="A54" t="s">
        <v>48</v>
      </c>
      <c r="E54" s="29" t="s">
        <v>483</v>
      </c>
    </row>
    <row r="55" spans="1:16" ht="12.75">
      <c r="A55" s="18" t="s">
        <v>39</v>
      </c>
      <c s="23" t="s">
        <v>184</v>
      </c>
      <c s="23" t="s">
        <v>1189</v>
      </c>
      <c s="18" t="s">
        <v>41</v>
      </c>
      <c s="24" t="s">
        <v>1190</v>
      </c>
      <c s="25" t="s">
        <v>136</v>
      </c>
      <c s="26">
        <v>6.892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41</v>
      </c>
    </row>
    <row r="57" spans="1:5" ht="38.25">
      <c r="A57" s="30" t="s">
        <v>46</v>
      </c>
      <c r="E57" s="31" t="s">
        <v>1191</v>
      </c>
    </row>
    <row r="58" spans="1:5" ht="38.25">
      <c r="A58" t="s">
        <v>48</v>
      </c>
      <c r="E58" s="29" t="s">
        <v>879</v>
      </c>
    </row>
    <row r="59" spans="1:16" ht="12.75">
      <c r="A59" s="18" t="s">
        <v>39</v>
      </c>
      <c s="23" t="s">
        <v>190</v>
      </c>
      <c s="23" t="s">
        <v>880</v>
      </c>
      <c s="18" t="s">
        <v>41</v>
      </c>
      <c s="24" t="s">
        <v>881</v>
      </c>
      <c s="25" t="s">
        <v>94</v>
      </c>
      <c s="26">
        <v>45.94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38.25">
      <c r="A61" s="30" t="s">
        <v>46</v>
      </c>
      <c r="E61" s="31" t="s">
        <v>1192</v>
      </c>
    </row>
    <row r="62" spans="1:5" ht="25.5">
      <c r="A62" t="s">
        <v>48</v>
      </c>
      <c r="E62" s="29" t="s">
        <v>883</v>
      </c>
    </row>
    <row r="63" spans="1:16" ht="12.75">
      <c r="A63" s="18" t="s">
        <v>39</v>
      </c>
      <c s="23" t="s">
        <v>196</v>
      </c>
      <c s="23" t="s">
        <v>1019</v>
      </c>
      <c s="18" t="s">
        <v>41</v>
      </c>
      <c s="24" t="s">
        <v>1020</v>
      </c>
      <c s="25" t="s">
        <v>94</v>
      </c>
      <c s="26">
        <v>45.94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25.5">
      <c r="A65" s="30" t="s">
        <v>46</v>
      </c>
      <c r="E65" s="31" t="s">
        <v>1193</v>
      </c>
    </row>
    <row r="66" spans="1:5" ht="38.25">
      <c r="A66" t="s">
        <v>48</v>
      </c>
      <c r="E66" s="29" t="s">
        <v>1021</v>
      </c>
    </row>
    <row r="67" spans="1:18" ht="12.75" customHeight="1">
      <c r="A67" s="5" t="s">
        <v>37</v>
      </c>
      <c s="5"/>
      <c s="35" t="s">
        <v>27</v>
      </c>
      <c s="5"/>
      <c s="21" t="s">
        <v>292</v>
      </c>
      <c s="5"/>
      <c s="5"/>
      <c s="5"/>
      <c s="36">
        <f>0+Q67</f>
      </c>
      <c r="O67">
        <f>0+R67</f>
      </c>
      <c r="Q67">
        <f>0+I68+I72</f>
      </c>
      <c>
        <f>0+O68+O72</f>
      </c>
    </row>
    <row r="68" spans="1:16" ht="12.75">
      <c r="A68" s="18" t="s">
        <v>39</v>
      </c>
      <c s="23" t="s">
        <v>200</v>
      </c>
      <c s="23" t="s">
        <v>1194</v>
      </c>
      <c s="18" t="s">
        <v>41</v>
      </c>
      <c s="24" t="s">
        <v>1195</v>
      </c>
      <c s="25" t="s">
        <v>136</v>
      </c>
      <c s="26">
        <v>15.552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1196</v>
      </c>
    </row>
    <row r="70" spans="1:5" ht="12.75">
      <c r="A70" s="30" t="s">
        <v>46</v>
      </c>
      <c r="E70" s="31" t="s">
        <v>1197</v>
      </c>
    </row>
    <row r="71" spans="1:5" ht="369.75">
      <c r="A71" t="s">
        <v>48</v>
      </c>
      <c r="E71" s="29" t="s">
        <v>518</v>
      </c>
    </row>
    <row r="72" spans="1:16" ht="12.75">
      <c r="A72" s="18" t="s">
        <v>39</v>
      </c>
      <c s="23" t="s">
        <v>206</v>
      </c>
      <c s="23" t="s">
        <v>519</v>
      </c>
      <c s="18" t="s">
        <v>41</v>
      </c>
      <c s="24" t="s">
        <v>520</v>
      </c>
      <c s="25" t="s">
        <v>136</v>
      </c>
      <c s="26">
        <v>136.818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1198</v>
      </c>
    </row>
    <row r="74" spans="1:5" ht="76.5">
      <c r="A74" s="30" t="s">
        <v>46</v>
      </c>
      <c r="E74" s="31" t="s">
        <v>1199</v>
      </c>
    </row>
    <row r="75" spans="1:5" ht="38.25">
      <c r="A75" t="s">
        <v>48</v>
      </c>
      <c r="E75" s="29" t="s">
        <v>246</v>
      </c>
    </row>
    <row r="76" spans="1:18" ht="12.75" customHeight="1">
      <c r="A76" s="5" t="s">
        <v>37</v>
      </c>
      <c s="5"/>
      <c s="35" t="s">
        <v>74</v>
      </c>
      <c s="5"/>
      <c s="21" t="s">
        <v>367</v>
      </c>
      <c s="5"/>
      <c s="5"/>
      <c s="5"/>
      <c s="36">
        <f>0+Q76</f>
      </c>
      <c r="O76">
        <f>0+R76</f>
      </c>
      <c r="Q76">
        <f>0+I77+I81+I85+I89+I93+I97+I101+I105+I109+I113+I117+I121</f>
      </c>
      <c>
        <f>0+O77+O81+O85+O89+O93+O97+O101+O105+O109+O113+O117+O121</f>
      </c>
    </row>
    <row r="77" spans="1:16" ht="12.75">
      <c r="A77" s="18" t="s">
        <v>39</v>
      </c>
      <c s="23" t="s">
        <v>211</v>
      </c>
      <c s="23" t="s">
        <v>1200</v>
      </c>
      <c s="18" t="s">
        <v>41</v>
      </c>
      <c s="24" t="s">
        <v>1201</v>
      </c>
      <c s="25" t="s">
        <v>169</v>
      </c>
      <c s="26">
        <v>393.2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44</v>
      </c>
      <c r="E78" s="29" t="s">
        <v>1202</v>
      </c>
    </row>
    <row r="79" spans="1:5" ht="25.5">
      <c r="A79" s="30" t="s">
        <v>46</v>
      </c>
      <c r="E79" s="31" t="s">
        <v>1203</v>
      </c>
    </row>
    <row r="80" spans="1:5" ht="255">
      <c r="A80" t="s">
        <v>48</v>
      </c>
      <c r="E80" s="29" t="s">
        <v>540</v>
      </c>
    </row>
    <row r="81" spans="1:16" ht="12.75">
      <c r="A81" s="18" t="s">
        <v>39</v>
      </c>
      <c s="23" t="s">
        <v>217</v>
      </c>
      <c s="23" t="s">
        <v>1204</v>
      </c>
      <c s="18" t="s">
        <v>41</v>
      </c>
      <c s="24" t="s">
        <v>1205</v>
      </c>
      <c s="25" t="s">
        <v>169</v>
      </c>
      <c s="26">
        <v>453.27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1206</v>
      </c>
    </row>
    <row r="83" spans="1:5" ht="25.5">
      <c r="A83" s="30" t="s">
        <v>46</v>
      </c>
      <c r="E83" s="31" t="s">
        <v>1207</v>
      </c>
    </row>
    <row r="84" spans="1:5" ht="255">
      <c r="A84" t="s">
        <v>48</v>
      </c>
      <c r="E84" s="29" t="s">
        <v>540</v>
      </c>
    </row>
    <row r="85" spans="1:16" ht="12.75">
      <c r="A85" s="18" t="s">
        <v>39</v>
      </c>
      <c s="23" t="s">
        <v>222</v>
      </c>
      <c s="23" t="s">
        <v>1208</v>
      </c>
      <c s="18" t="s">
        <v>41</v>
      </c>
      <c s="24" t="s">
        <v>1209</v>
      </c>
      <c s="25" t="s">
        <v>169</v>
      </c>
      <c s="26">
        <v>87.94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1210</v>
      </c>
    </row>
    <row r="87" spans="1:5" ht="25.5">
      <c r="A87" s="30" t="s">
        <v>46</v>
      </c>
      <c r="E87" s="31" t="s">
        <v>1211</v>
      </c>
    </row>
    <row r="88" spans="1:5" ht="255">
      <c r="A88" t="s">
        <v>48</v>
      </c>
      <c r="E88" s="29" t="s">
        <v>540</v>
      </c>
    </row>
    <row r="89" spans="1:16" ht="12.75">
      <c r="A89" s="18" t="s">
        <v>39</v>
      </c>
      <c s="23" t="s">
        <v>229</v>
      </c>
      <c s="23" t="s">
        <v>1212</v>
      </c>
      <c s="18" t="s">
        <v>41</v>
      </c>
      <c s="24" t="s">
        <v>1213</v>
      </c>
      <c s="25" t="s">
        <v>77</v>
      </c>
      <c s="26">
        <v>9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1214</v>
      </c>
    </row>
    <row r="91" spans="1:5" ht="25.5">
      <c r="A91" s="30" t="s">
        <v>46</v>
      </c>
      <c r="E91" s="31" t="s">
        <v>1215</v>
      </c>
    </row>
    <row r="92" spans="1:5" ht="242.25">
      <c r="A92" t="s">
        <v>48</v>
      </c>
      <c r="E92" s="29" t="s">
        <v>1216</v>
      </c>
    </row>
    <row r="93" spans="1:16" ht="12.75">
      <c r="A93" s="18" t="s">
        <v>39</v>
      </c>
      <c s="23" t="s">
        <v>235</v>
      </c>
      <c s="23" t="s">
        <v>1212</v>
      </c>
      <c s="18" t="s">
        <v>55</v>
      </c>
      <c s="24" t="s">
        <v>1213</v>
      </c>
      <c s="25" t="s">
        <v>77</v>
      </c>
      <c s="26">
        <v>12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1217</v>
      </c>
    </row>
    <row r="95" spans="1:5" ht="25.5">
      <c r="A95" s="30" t="s">
        <v>46</v>
      </c>
      <c r="E95" s="31" t="s">
        <v>1218</v>
      </c>
    </row>
    <row r="96" spans="1:5" ht="242.25">
      <c r="A96" t="s">
        <v>48</v>
      </c>
      <c r="E96" s="29" t="s">
        <v>1216</v>
      </c>
    </row>
    <row r="97" spans="1:16" ht="12.75">
      <c r="A97" s="18" t="s">
        <v>39</v>
      </c>
      <c s="23" t="s">
        <v>241</v>
      </c>
      <c s="23" t="s">
        <v>1219</v>
      </c>
      <c s="18" t="s">
        <v>55</v>
      </c>
      <c s="24" t="s">
        <v>1220</v>
      </c>
      <c s="25" t="s">
        <v>77</v>
      </c>
      <c s="26">
        <v>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41</v>
      </c>
    </row>
    <row r="99" spans="1:5" ht="25.5">
      <c r="A99" s="30" t="s">
        <v>46</v>
      </c>
      <c r="E99" s="31" t="s">
        <v>1221</v>
      </c>
    </row>
    <row r="100" spans="1:5" ht="331.5">
      <c r="A100" t="s">
        <v>48</v>
      </c>
      <c r="E100" s="29" t="s">
        <v>1222</v>
      </c>
    </row>
    <row r="101" spans="1:16" ht="12.75">
      <c r="A101" s="18" t="s">
        <v>39</v>
      </c>
      <c s="23" t="s">
        <v>247</v>
      </c>
      <c s="23" t="s">
        <v>1219</v>
      </c>
      <c s="18" t="s">
        <v>59</v>
      </c>
      <c s="24" t="s">
        <v>1220</v>
      </c>
      <c s="25" t="s">
        <v>77</v>
      </c>
      <c s="26">
        <v>1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1223</v>
      </c>
    </row>
    <row r="103" spans="1:5" ht="25.5">
      <c r="A103" s="30" t="s">
        <v>46</v>
      </c>
      <c r="E103" s="31" t="s">
        <v>1224</v>
      </c>
    </row>
    <row r="104" spans="1:5" ht="331.5">
      <c r="A104" t="s">
        <v>48</v>
      </c>
      <c r="E104" s="29" t="s">
        <v>1222</v>
      </c>
    </row>
    <row r="105" spans="1:16" ht="12.75">
      <c r="A105" s="18" t="s">
        <v>39</v>
      </c>
      <c s="23" t="s">
        <v>253</v>
      </c>
      <c s="23" t="s">
        <v>1225</v>
      </c>
      <c s="18" t="s">
        <v>41</v>
      </c>
      <c s="24" t="s">
        <v>1226</v>
      </c>
      <c s="25" t="s">
        <v>77</v>
      </c>
      <c s="26">
        <v>1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1227</v>
      </c>
    </row>
    <row r="107" spans="1:5" ht="25.5">
      <c r="A107" s="30" t="s">
        <v>46</v>
      </c>
      <c r="E107" s="31" t="s">
        <v>1224</v>
      </c>
    </row>
    <row r="108" spans="1:5" ht="242.25">
      <c r="A108" t="s">
        <v>48</v>
      </c>
      <c r="E108" s="29" t="s">
        <v>1216</v>
      </c>
    </row>
    <row r="109" spans="1:16" ht="12.75">
      <c r="A109" s="18" t="s">
        <v>39</v>
      </c>
      <c s="23" t="s">
        <v>259</v>
      </c>
      <c s="23" t="s">
        <v>1228</v>
      </c>
      <c s="18" t="s">
        <v>41</v>
      </c>
      <c s="24" t="s">
        <v>1229</v>
      </c>
      <c s="25" t="s">
        <v>169</v>
      </c>
      <c s="26">
        <v>846.47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41</v>
      </c>
    </row>
    <row r="111" spans="1:5" ht="25.5">
      <c r="A111" s="30" t="s">
        <v>46</v>
      </c>
      <c r="E111" s="31" t="s">
        <v>1230</v>
      </c>
    </row>
    <row r="112" spans="1:5" ht="51">
      <c r="A112" t="s">
        <v>48</v>
      </c>
      <c r="E112" s="29" t="s">
        <v>548</v>
      </c>
    </row>
    <row r="113" spans="1:16" ht="12.75">
      <c r="A113" s="18" t="s">
        <v>39</v>
      </c>
      <c s="23" t="s">
        <v>265</v>
      </c>
      <c s="23" t="s">
        <v>1231</v>
      </c>
      <c s="18" t="s">
        <v>41</v>
      </c>
      <c s="24" t="s">
        <v>1232</v>
      </c>
      <c s="25" t="s">
        <v>169</v>
      </c>
      <c s="26">
        <v>87.94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41</v>
      </c>
    </row>
    <row r="115" spans="1:5" ht="25.5">
      <c r="A115" s="30" t="s">
        <v>46</v>
      </c>
      <c r="E115" s="31" t="s">
        <v>1233</v>
      </c>
    </row>
    <row r="116" spans="1:5" ht="51">
      <c r="A116" t="s">
        <v>48</v>
      </c>
      <c r="E116" s="29" t="s">
        <v>548</v>
      </c>
    </row>
    <row r="117" spans="1:16" ht="12.75">
      <c r="A117" s="18" t="s">
        <v>39</v>
      </c>
      <c s="23" t="s">
        <v>271</v>
      </c>
      <c s="23" t="s">
        <v>549</v>
      </c>
      <c s="18" t="s">
        <v>41</v>
      </c>
      <c s="24" t="s">
        <v>550</v>
      </c>
      <c s="25" t="s">
        <v>169</v>
      </c>
      <c s="26">
        <v>1868.82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41</v>
      </c>
    </row>
    <row r="119" spans="1:5" ht="12.75">
      <c r="A119" s="30" t="s">
        <v>46</v>
      </c>
      <c r="E119" s="31" t="s">
        <v>1234</v>
      </c>
    </row>
    <row r="120" spans="1:5" ht="25.5">
      <c r="A120" t="s">
        <v>48</v>
      </c>
      <c r="E120" s="29" t="s">
        <v>552</v>
      </c>
    </row>
    <row r="121" spans="1:16" ht="12.75">
      <c r="A121" s="18" t="s">
        <v>39</v>
      </c>
      <c s="23" t="s">
        <v>277</v>
      </c>
      <c s="23" t="s">
        <v>795</v>
      </c>
      <c s="18" t="s">
        <v>41</v>
      </c>
      <c s="24" t="s">
        <v>796</v>
      </c>
      <c s="25" t="s">
        <v>77</v>
      </c>
      <c s="26">
        <v>41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51">
      <c r="A122" s="28" t="s">
        <v>44</v>
      </c>
      <c r="E122" s="29" t="s">
        <v>1235</v>
      </c>
    </row>
    <row r="123" spans="1:5" ht="25.5">
      <c r="A123" s="30" t="s">
        <v>46</v>
      </c>
      <c r="E123" s="31" t="s">
        <v>1236</v>
      </c>
    </row>
    <row r="124" spans="1:5" ht="12.75">
      <c r="A124" t="s">
        <v>48</v>
      </c>
      <c r="E124" s="29" t="s">
        <v>799</v>
      </c>
    </row>
    <row r="125" spans="1:18" ht="12.75" customHeight="1">
      <c r="A125" s="5" t="s">
        <v>37</v>
      </c>
      <c s="5"/>
      <c s="35" t="s">
        <v>34</v>
      </c>
      <c s="5"/>
      <c s="21" t="s">
        <v>123</v>
      </c>
      <c s="5"/>
      <c s="5"/>
      <c s="5"/>
      <c s="36">
        <f>0+Q125</f>
      </c>
      <c r="O125">
        <f>0+R125</f>
      </c>
      <c r="Q125">
        <f>0+I126+I130+I134+I138</f>
      </c>
      <c>
        <f>0+O126+O130+O134+O138</f>
      </c>
    </row>
    <row r="126" spans="1:16" ht="12.75">
      <c r="A126" s="18" t="s">
        <v>39</v>
      </c>
      <c s="23" t="s">
        <v>282</v>
      </c>
      <c s="23" t="s">
        <v>579</v>
      </c>
      <c s="18" t="s">
        <v>41</v>
      </c>
      <c s="24" t="s">
        <v>580</v>
      </c>
      <c s="25" t="s">
        <v>136</v>
      </c>
      <c s="26">
        <v>20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41</v>
      </c>
    </row>
    <row r="128" spans="1:5" ht="25.5">
      <c r="A128" s="30" t="s">
        <v>46</v>
      </c>
      <c r="E128" s="31" t="s">
        <v>1237</v>
      </c>
    </row>
    <row r="129" spans="1:5" ht="102">
      <c r="A129" t="s">
        <v>48</v>
      </c>
      <c r="E129" s="29" t="s">
        <v>582</v>
      </c>
    </row>
    <row r="130" spans="1:16" ht="12.75">
      <c r="A130" s="18" t="s">
        <v>39</v>
      </c>
      <c s="23" t="s">
        <v>287</v>
      </c>
      <c s="23" t="s">
        <v>1238</v>
      </c>
      <c s="18" t="s">
        <v>41</v>
      </c>
      <c s="24" t="s">
        <v>1239</v>
      </c>
      <c s="25" t="s">
        <v>77</v>
      </c>
      <c s="26">
        <v>2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25.5">
      <c r="A131" s="28" t="s">
        <v>44</v>
      </c>
      <c r="E131" s="29" t="s">
        <v>1240</v>
      </c>
    </row>
    <row r="132" spans="1:5" ht="25.5">
      <c r="A132" s="30" t="s">
        <v>46</v>
      </c>
      <c r="E132" s="31" t="s">
        <v>1241</v>
      </c>
    </row>
    <row r="133" spans="1:5" ht="89.25">
      <c r="A133" t="s">
        <v>48</v>
      </c>
      <c r="E133" s="29" t="s">
        <v>587</v>
      </c>
    </row>
    <row r="134" spans="1:16" ht="12.75">
      <c r="A134" s="18" t="s">
        <v>39</v>
      </c>
      <c s="23" t="s">
        <v>293</v>
      </c>
      <c s="23" t="s">
        <v>589</v>
      </c>
      <c s="18" t="s">
        <v>41</v>
      </c>
      <c s="24" t="s">
        <v>590</v>
      </c>
      <c s="25" t="s">
        <v>169</v>
      </c>
      <c s="26">
        <v>10.04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25.5">
      <c r="A135" s="28" t="s">
        <v>44</v>
      </c>
      <c r="E135" s="29" t="s">
        <v>1242</v>
      </c>
    </row>
    <row r="136" spans="1:5" ht="25.5">
      <c r="A136" s="30" t="s">
        <v>46</v>
      </c>
      <c r="E136" s="31" t="s">
        <v>1243</v>
      </c>
    </row>
    <row r="137" spans="1:5" ht="76.5">
      <c r="A137" t="s">
        <v>48</v>
      </c>
      <c r="E137" s="29" t="s">
        <v>593</v>
      </c>
    </row>
    <row r="138" spans="1:16" ht="12.75">
      <c r="A138" s="18" t="s">
        <v>39</v>
      </c>
      <c s="23" t="s">
        <v>299</v>
      </c>
      <c s="23" t="s">
        <v>1244</v>
      </c>
      <c s="18" t="s">
        <v>41</v>
      </c>
      <c s="24" t="s">
        <v>1245</v>
      </c>
      <c s="25" t="s">
        <v>169</v>
      </c>
      <c s="26">
        <v>27.11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25.5">
      <c r="A139" s="28" t="s">
        <v>44</v>
      </c>
      <c r="E139" s="29" t="s">
        <v>1246</v>
      </c>
    </row>
    <row r="140" spans="1:5" ht="25.5">
      <c r="A140" s="30" t="s">
        <v>46</v>
      </c>
      <c r="E140" s="31" t="s">
        <v>1247</v>
      </c>
    </row>
    <row r="141" spans="1:5" ht="76.5">
      <c r="A141" t="s">
        <v>48</v>
      </c>
      <c r="E141" s="29" t="s">
        <v>593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0+O9+O22+O31+O36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1248</v>
      </c>
      <c s="32">
        <f>0+I9+I22+I31+I36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1248</v>
      </c>
      <c s="5"/>
      <c s="14" t="s">
        <v>1249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985</v>
      </c>
      <c s="18" t="s">
        <v>55</v>
      </c>
      <c s="24" t="s">
        <v>986</v>
      </c>
      <c s="25" t="s">
        <v>94</v>
      </c>
      <c s="26">
        <v>48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44</v>
      </c>
      <c r="E11" s="29" t="s">
        <v>1250</v>
      </c>
    </row>
    <row r="12" spans="1:5" ht="25.5">
      <c r="A12" s="30" t="s">
        <v>46</v>
      </c>
      <c r="E12" s="31" t="s">
        <v>1251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989</v>
      </c>
      <c s="18" t="s">
        <v>55</v>
      </c>
      <c s="24" t="s">
        <v>990</v>
      </c>
      <c s="25" t="s">
        <v>94</v>
      </c>
      <c s="26">
        <v>48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1252</v>
      </c>
    </row>
    <row r="16" spans="1:5" ht="25.5">
      <c r="A16" s="30" t="s">
        <v>46</v>
      </c>
      <c r="E16" s="31" t="s">
        <v>1251</v>
      </c>
    </row>
    <row r="17" spans="1:5" ht="12.75">
      <c r="A17" t="s">
        <v>48</v>
      </c>
      <c r="E17" s="29" t="s">
        <v>49</v>
      </c>
    </row>
    <row r="18" spans="1:16" ht="12.75">
      <c r="A18" s="18" t="s">
        <v>39</v>
      </c>
      <c s="23" t="s">
        <v>16</v>
      </c>
      <c s="23" t="s">
        <v>40</v>
      </c>
      <c s="18" t="s">
        <v>55</v>
      </c>
      <c s="24" t="s">
        <v>42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51">
      <c r="A19" s="28" t="s">
        <v>44</v>
      </c>
      <c r="E19" s="29" t="s">
        <v>1253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49</v>
      </c>
    </row>
    <row r="22" spans="1:18" ht="12.75" customHeight="1">
      <c r="A22" s="5" t="s">
        <v>37</v>
      </c>
      <c s="5"/>
      <c s="35" t="s">
        <v>23</v>
      </c>
      <c s="5"/>
      <c s="21" t="s">
        <v>91</v>
      </c>
      <c s="5"/>
      <c s="5"/>
      <c s="5"/>
      <c s="36">
        <f>0+Q22</f>
      </c>
      <c r="O22">
        <f>0+R22</f>
      </c>
      <c r="Q22">
        <f>0+I23+I27</f>
      </c>
      <c>
        <f>0+O23+O27</f>
      </c>
    </row>
    <row r="23" spans="1:16" ht="25.5">
      <c r="A23" s="18" t="s">
        <v>39</v>
      </c>
      <c s="23" t="s">
        <v>27</v>
      </c>
      <c s="23" t="s">
        <v>153</v>
      </c>
      <c s="18" t="s">
        <v>41</v>
      </c>
      <c s="24" t="s">
        <v>154</v>
      </c>
      <c s="25" t="s">
        <v>136</v>
      </c>
      <c s="26">
        <v>300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1254</v>
      </c>
    </row>
    <row r="25" spans="1:5" ht="12.75">
      <c r="A25" s="30" t="s">
        <v>46</v>
      </c>
      <c r="E25" s="31" t="s">
        <v>1255</v>
      </c>
    </row>
    <row r="26" spans="1:5" ht="63.75">
      <c r="A26" t="s">
        <v>48</v>
      </c>
      <c r="E26" s="29" t="s">
        <v>756</v>
      </c>
    </row>
    <row r="27" spans="1:16" ht="12.75">
      <c r="A27" s="18" t="s">
        <v>39</v>
      </c>
      <c s="23" t="s">
        <v>29</v>
      </c>
      <c s="23" t="s">
        <v>1256</v>
      </c>
      <c s="18" t="s">
        <v>55</v>
      </c>
      <c s="24" t="s">
        <v>1257</v>
      </c>
      <c s="25" t="s">
        <v>136</v>
      </c>
      <c s="26">
        <v>300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1258</v>
      </c>
    </row>
    <row r="29" spans="1:5" ht="12.75">
      <c r="A29" s="30" t="s">
        <v>46</v>
      </c>
      <c r="E29" s="31" t="s">
        <v>1255</v>
      </c>
    </row>
    <row r="30" spans="1:5" ht="267.75">
      <c r="A30" t="s">
        <v>48</v>
      </c>
      <c r="E30" s="29" t="s">
        <v>1259</v>
      </c>
    </row>
    <row r="31" spans="1:18" ht="12.75" customHeight="1">
      <c r="A31" s="5" t="s">
        <v>37</v>
      </c>
      <c s="5"/>
      <c s="35" t="s">
        <v>29</v>
      </c>
      <c s="5"/>
      <c s="21" t="s">
        <v>304</v>
      </c>
      <c s="5"/>
      <c s="5"/>
      <c s="5"/>
      <c s="36">
        <f>0+Q31</f>
      </c>
      <c r="O31">
        <f>0+R31</f>
      </c>
      <c r="Q31">
        <f>0+I32</f>
      </c>
      <c>
        <f>0+O32</f>
      </c>
    </row>
    <row r="32" spans="1:16" ht="12.75">
      <c r="A32" s="18" t="s">
        <v>39</v>
      </c>
      <c s="23" t="s">
        <v>31</v>
      </c>
      <c s="23" t="s">
        <v>1260</v>
      </c>
      <c s="18" t="s">
        <v>55</v>
      </c>
      <c s="24" t="s">
        <v>1261</v>
      </c>
      <c s="25" t="s">
        <v>136</v>
      </c>
      <c s="26">
        <v>472.5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38.25">
      <c r="A33" s="28" t="s">
        <v>44</v>
      </c>
      <c r="E33" s="29" t="s">
        <v>1262</v>
      </c>
    </row>
    <row r="34" spans="1:5" ht="51">
      <c r="A34" s="30" t="s">
        <v>46</v>
      </c>
      <c r="E34" s="31" t="s">
        <v>1263</v>
      </c>
    </row>
    <row r="35" spans="1:5" ht="102">
      <c r="A35" t="s">
        <v>48</v>
      </c>
      <c r="E35" s="29" t="s">
        <v>785</v>
      </c>
    </row>
    <row r="36" spans="1:18" ht="12.75" customHeight="1">
      <c r="A36" s="5" t="s">
        <v>37</v>
      </c>
      <c s="5"/>
      <c s="35" t="s">
        <v>34</v>
      </c>
      <c s="5"/>
      <c s="21" t="s">
        <v>123</v>
      </c>
      <c s="5"/>
      <c s="5"/>
      <c s="5"/>
      <c s="36">
        <f>0+Q36</f>
      </c>
      <c r="O36">
        <f>0+R36</f>
      </c>
      <c r="Q36">
        <f>0+I37+I41+I45+I49+I53+I57+I61+I65+I69+I73+I77+I81+I85+I89+I93+I97</f>
      </c>
      <c>
        <f>0+O37+O41+O45+O49+O53+O57+O61+O65+O69+O73+O77+O81+O85+O89+O93+O97</f>
      </c>
    </row>
    <row r="37" spans="1:16" ht="12.75">
      <c r="A37" s="18" t="s">
        <v>39</v>
      </c>
      <c s="23" t="s">
        <v>68</v>
      </c>
      <c s="23" t="s">
        <v>1264</v>
      </c>
      <c s="18" t="s">
        <v>1265</v>
      </c>
      <c s="24" t="s">
        <v>1266</v>
      </c>
      <c s="25" t="s">
        <v>169</v>
      </c>
      <c s="26">
        <v>16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1267</v>
      </c>
    </row>
    <row r="39" spans="1:5" ht="25.5">
      <c r="A39" s="30" t="s">
        <v>46</v>
      </c>
      <c r="E39" s="31" t="s">
        <v>1268</v>
      </c>
    </row>
    <row r="40" spans="1:5" ht="76.5">
      <c r="A40" t="s">
        <v>48</v>
      </c>
      <c r="E40" s="29" t="s">
        <v>1269</v>
      </c>
    </row>
    <row r="41" spans="1:16" ht="12.75">
      <c r="A41" s="18" t="s">
        <v>39</v>
      </c>
      <c s="23" t="s">
        <v>74</v>
      </c>
      <c s="23" t="s">
        <v>1270</v>
      </c>
      <c s="18" t="s">
        <v>41</v>
      </c>
      <c s="24" t="s">
        <v>1271</v>
      </c>
      <c s="25" t="s">
        <v>169</v>
      </c>
      <c s="26">
        <v>16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41</v>
      </c>
    </row>
    <row r="43" spans="1:5" ht="25.5">
      <c r="A43" s="30" t="s">
        <v>46</v>
      </c>
      <c r="E43" s="31" t="s">
        <v>1272</v>
      </c>
    </row>
    <row r="44" spans="1:5" ht="38.25">
      <c r="A44" t="s">
        <v>48</v>
      </c>
      <c r="E44" s="29" t="s">
        <v>1103</v>
      </c>
    </row>
    <row r="45" spans="1:16" ht="25.5">
      <c r="A45" s="18" t="s">
        <v>39</v>
      </c>
      <c s="23" t="s">
        <v>34</v>
      </c>
      <c s="23" t="s">
        <v>953</v>
      </c>
      <c s="18" t="s">
        <v>1265</v>
      </c>
      <c s="24" t="s">
        <v>954</v>
      </c>
      <c s="25" t="s">
        <v>77</v>
      </c>
      <c s="26">
        <v>60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1267</v>
      </c>
    </row>
    <row r="47" spans="1:5" ht="63.75">
      <c r="A47" s="30" t="s">
        <v>46</v>
      </c>
      <c r="E47" s="31" t="s">
        <v>1273</v>
      </c>
    </row>
    <row r="48" spans="1:5" ht="38.25">
      <c r="A48" t="s">
        <v>48</v>
      </c>
      <c r="E48" s="29" t="s">
        <v>1274</v>
      </c>
    </row>
    <row r="49" spans="1:16" ht="12.75">
      <c r="A49" s="18" t="s">
        <v>39</v>
      </c>
      <c s="23" t="s">
        <v>36</v>
      </c>
      <c s="23" t="s">
        <v>124</v>
      </c>
      <c s="18" t="s">
        <v>41</v>
      </c>
      <c s="24" t="s">
        <v>125</v>
      </c>
      <c s="25" t="s">
        <v>77</v>
      </c>
      <c s="26">
        <v>60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41</v>
      </c>
    </row>
    <row r="51" spans="1:5" ht="63.75">
      <c r="A51" s="30" t="s">
        <v>46</v>
      </c>
      <c r="E51" s="31" t="s">
        <v>1275</v>
      </c>
    </row>
    <row r="52" spans="1:5" ht="25.5">
      <c r="A52" t="s">
        <v>48</v>
      </c>
      <c r="E52" s="29" t="s">
        <v>127</v>
      </c>
    </row>
    <row r="53" spans="1:16" ht="12.75">
      <c r="A53" s="18" t="s">
        <v>39</v>
      </c>
      <c s="23" t="s">
        <v>128</v>
      </c>
      <c s="23" t="s">
        <v>1276</v>
      </c>
      <c s="18" t="s">
        <v>1265</v>
      </c>
      <c s="24" t="s">
        <v>1277</v>
      </c>
      <c s="25" t="s">
        <v>77</v>
      </c>
      <c s="26">
        <v>16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25.5">
      <c r="A54" s="28" t="s">
        <v>44</v>
      </c>
      <c r="E54" s="29" t="s">
        <v>1278</v>
      </c>
    </row>
    <row r="55" spans="1:5" ht="63.75">
      <c r="A55" s="30" t="s">
        <v>46</v>
      </c>
      <c r="E55" s="31" t="s">
        <v>1279</v>
      </c>
    </row>
    <row r="56" spans="1:5" ht="38.25">
      <c r="A56" t="s">
        <v>48</v>
      </c>
      <c r="E56" s="29" t="s">
        <v>1280</v>
      </c>
    </row>
    <row r="57" spans="1:16" ht="12.75">
      <c r="A57" s="18" t="s">
        <v>39</v>
      </c>
      <c s="23" t="s">
        <v>184</v>
      </c>
      <c s="23" t="s">
        <v>1281</v>
      </c>
      <c s="18" t="s">
        <v>41</v>
      </c>
      <c s="24" t="s">
        <v>1282</v>
      </c>
      <c s="25" t="s">
        <v>77</v>
      </c>
      <c s="26">
        <v>20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41</v>
      </c>
    </row>
    <row r="59" spans="1:5" ht="63.75">
      <c r="A59" s="30" t="s">
        <v>46</v>
      </c>
      <c r="E59" s="31" t="s">
        <v>1283</v>
      </c>
    </row>
    <row r="60" spans="1:5" ht="25.5">
      <c r="A60" t="s">
        <v>48</v>
      </c>
      <c r="E60" s="29" t="s">
        <v>127</v>
      </c>
    </row>
    <row r="61" spans="1:16" ht="12.75">
      <c r="A61" s="18" t="s">
        <v>39</v>
      </c>
      <c s="23" t="s">
        <v>190</v>
      </c>
      <c s="23" t="s">
        <v>1284</v>
      </c>
      <c s="18" t="s">
        <v>41</v>
      </c>
      <c s="24" t="s">
        <v>1285</v>
      </c>
      <c s="25" t="s">
        <v>94</v>
      </c>
      <c s="26">
        <v>42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41</v>
      </c>
    </row>
    <row r="63" spans="1:5" ht="38.25">
      <c r="A63" s="30" t="s">
        <v>46</v>
      </c>
      <c r="E63" s="31" t="s">
        <v>1286</v>
      </c>
    </row>
    <row r="64" spans="1:5" ht="38.25">
      <c r="A64" t="s">
        <v>48</v>
      </c>
      <c r="E64" s="29" t="s">
        <v>1287</v>
      </c>
    </row>
    <row r="65" spans="1:16" ht="12.75">
      <c r="A65" s="18" t="s">
        <v>39</v>
      </c>
      <c s="23" t="s">
        <v>196</v>
      </c>
      <c s="23" t="s">
        <v>1288</v>
      </c>
      <c s="18" t="s">
        <v>41</v>
      </c>
      <c s="24" t="s">
        <v>1289</v>
      </c>
      <c s="25" t="s">
        <v>94</v>
      </c>
      <c s="26">
        <v>14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41</v>
      </c>
    </row>
    <row r="67" spans="1:5" ht="25.5">
      <c r="A67" s="30" t="s">
        <v>46</v>
      </c>
      <c r="E67" s="31" t="s">
        <v>1290</v>
      </c>
    </row>
    <row r="68" spans="1:5" ht="25.5">
      <c r="A68" t="s">
        <v>48</v>
      </c>
      <c r="E68" s="29" t="s">
        <v>1291</v>
      </c>
    </row>
    <row r="69" spans="1:16" ht="12.75">
      <c r="A69" s="18" t="s">
        <v>39</v>
      </c>
      <c s="23" t="s">
        <v>200</v>
      </c>
      <c s="23" t="s">
        <v>1292</v>
      </c>
      <c s="18" t="s">
        <v>1265</v>
      </c>
      <c s="24" t="s">
        <v>1293</v>
      </c>
      <c s="25" t="s">
        <v>77</v>
      </c>
      <c s="26">
        <v>2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25.5">
      <c r="A70" s="28" t="s">
        <v>44</v>
      </c>
      <c r="E70" s="29" t="s">
        <v>1294</v>
      </c>
    </row>
    <row r="71" spans="1:5" ht="25.5">
      <c r="A71" s="30" t="s">
        <v>46</v>
      </c>
      <c r="E71" s="31" t="s">
        <v>1295</v>
      </c>
    </row>
    <row r="72" spans="1:5" ht="76.5">
      <c r="A72" t="s">
        <v>48</v>
      </c>
      <c r="E72" s="29" t="s">
        <v>1296</v>
      </c>
    </row>
    <row r="73" spans="1:16" ht="12.75">
      <c r="A73" s="18" t="s">
        <v>39</v>
      </c>
      <c s="23" t="s">
        <v>206</v>
      </c>
      <c s="23" t="s">
        <v>1297</v>
      </c>
      <c s="18" t="s">
        <v>41</v>
      </c>
      <c s="24" t="s">
        <v>1298</v>
      </c>
      <c s="25" t="s">
        <v>77</v>
      </c>
      <c s="26">
        <v>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44</v>
      </c>
      <c r="E74" s="29" t="s">
        <v>41</v>
      </c>
    </row>
    <row r="75" spans="1:5" ht="12.75">
      <c r="A75" s="30" t="s">
        <v>46</v>
      </c>
      <c r="E75" s="31" t="s">
        <v>79</v>
      </c>
    </row>
    <row r="76" spans="1:5" ht="25.5">
      <c r="A76" t="s">
        <v>48</v>
      </c>
      <c r="E76" s="29" t="s">
        <v>1299</v>
      </c>
    </row>
    <row r="77" spans="1:16" ht="12.75">
      <c r="A77" s="18" t="s">
        <v>39</v>
      </c>
      <c s="23" t="s">
        <v>211</v>
      </c>
      <c s="23" t="s">
        <v>1300</v>
      </c>
      <c s="18" t="s">
        <v>1265</v>
      </c>
      <c s="24" t="s">
        <v>1301</v>
      </c>
      <c s="25" t="s">
        <v>77</v>
      </c>
      <c s="26">
        <v>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44</v>
      </c>
      <c r="E78" s="29" t="s">
        <v>1267</v>
      </c>
    </row>
    <row r="79" spans="1:5" ht="25.5">
      <c r="A79" s="30" t="s">
        <v>46</v>
      </c>
      <c r="E79" s="31" t="s">
        <v>1302</v>
      </c>
    </row>
    <row r="80" spans="1:5" ht="63.75">
      <c r="A80" t="s">
        <v>48</v>
      </c>
      <c r="E80" s="29" t="s">
        <v>1303</v>
      </c>
    </row>
    <row r="81" spans="1:16" ht="12.75">
      <c r="A81" s="18" t="s">
        <v>39</v>
      </c>
      <c s="23" t="s">
        <v>217</v>
      </c>
      <c s="23" t="s">
        <v>1304</v>
      </c>
      <c s="18" t="s">
        <v>41</v>
      </c>
      <c s="24" t="s">
        <v>1305</v>
      </c>
      <c s="25" t="s">
        <v>77</v>
      </c>
      <c s="26">
        <v>6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41</v>
      </c>
    </row>
    <row r="83" spans="1:5" ht="12.75">
      <c r="A83" s="30" t="s">
        <v>46</v>
      </c>
      <c r="E83" s="31" t="s">
        <v>1306</v>
      </c>
    </row>
    <row r="84" spans="1:5" ht="25.5">
      <c r="A84" t="s">
        <v>48</v>
      </c>
      <c r="E84" s="29" t="s">
        <v>1299</v>
      </c>
    </row>
    <row r="85" spans="1:16" ht="12.75">
      <c r="A85" s="18" t="s">
        <v>39</v>
      </c>
      <c s="23" t="s">
        <v>222</v>
      </c>
      <c s="23" t="s">
        <v>1307</v>
      </c>
      <c s="18" t="s">
        <v>1265</v>
      </c>
      <c s="24" t="s">
        <v>1308</v>
      </c>
      <c s="25" t="s">
        <v>77</v>
      </c>
      <c s="26">
        <v>208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1267</v>
      </c>
    </row>
    <row r="87" spans="1:5" ht="63.75">
      <c r="A87" s="30" t="s">
        <v>46</v>
      </c>
      <c r="E87" s="31" t="s">
        <v>1309</v>
      </c>
    </row>
    <row r="88" spans="1:5" ht="63.75">
      <c r="A88" t="s">
        <v>48</v>
      </c>
      <c r="E88" s="29" t="s">
        <v>1303</v>
      </c>
    </row>
    <row r="89" spans="1:16" ht="12.75">
      <c r="A89" s="18" t="s">
        <v>39</v>
      </c>
      <c s="23" t="s">
        <v>229</v>
      </c>
      <c s="23" t="s">
        <v>1310</v>
      </c>
      <c s="18" t="s">
        <v>41</v>
      </c>
      <c s="24" t="s">
        <v>1311</v>
      </c>
      <c s="25" t="s">
        <v>77</v>
      </c>
      <c s="26">
        <v>208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41</v>
      </c>
    </row>
    <row r="91" spans="1:5" ht="63.75">
      <c r="A91" s="30" t="s">
        <v>46</v>
      </c>
      <c r="E91" s="31" t="s">
        <v>1309</v>
      </c>
    </row>
    <row r="92" spans="1:5" ht="25.5">
      <c r="A92" t="s">
        <v>48</v>
      </c>
      <c r="E92" s="29" t="s">
        <v>1299</v>
      </c>
    </row>
    <row r="93" spans="1:16" ht="12.75">
      <c r="A93" s="18" t="s">
        <v>39</v>
      </c>
      <c s="23" t="s">
        <v>235</v>
      </c>
      <c s="23" t="s">
        <v>1312</v>
      </c>
      <c s="18" t="s">
        <v>1265</v>
      </c>
      <c s="24" t="s">
        <v>1313</v>
      </c>
      <c s="25" t="s">
        <v>77</v>
      </c>
      <c s="26">
        <v>104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1267</v>
      </c>
    </row>
    <row r="95" spans="1:5" ht="63.75">
      <c r="A95" s="30" t="s">
        <v>46</v>
      </c>
      <c r="E95" s="31" t="s">
        <v>1314</v>
      </c>
    </row>
    <row r="96" spans="1:5" ht="63.75">
      <c r="A96" t="s">
        <v>48</v>
      </c>
      <c r="E96" s="29" t="s">
        <v>1303</v>
      </c>
    </row>
    <row r="97" spans="1:16" ht="12.75">
      <c r="A97" s="18" t="s">
        <v>39</v>
      </c>
      <c s="23" t="s">
        <v>241</v>
      </c>
      <c s="23" t="s">
        <v>1315</v>
      </c>
      <c s="18" t="s">
        <v>41</v>
      </c>
      <c s="24" t="s">
        <v>1316</v>
      </c>
      <c s="25" t="s">
        <v>77</v>
      </c>
      <c s="26">
        <v>104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41</v>
      </c>
    </row>
    <row r="99" spans="1:5" ht="63.75">
      <c r="A99" s="30" t="s">
        <v>46</v>
      </c>
      <c r="E99" s="31" t="s">
        <v>1314</v>
      </c>
    </row>
    <row r="100" spans="1:5" ht="25.5">
      <c r="A100" t="s">
        <v>48</v>
      </c>
      <c r="E100" s="29" t="s">
        <v>1299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1319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1317</v>
      </c>
      <c s="1"/>
      <c s="10" t="s">
        <v>1318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1319</v>
      </c>
      <c s="5"/>
      <c s="14" t="s">
        <v>1320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02">
      <c r="A11" s="28" t="s">
        <v>44</v>
      </c>
      <c r="E11" s="29" t="s">
        <v>1321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44</v>
      </c>
      <c r="E15" s="29" t="s">
        <v>1322</v>
      </c>
    </row>
    <row r="16" spans="1:5" ht="12.75">
      <c r="A16" s="30" t="s">
        <v>46</v>
      </c>
      <c r="E16" s="31" t="s">
        <v>47</v>
      </c>
    </row>
    <row r="17" spans="1:5" ht="38.25">
      <c r="A17" t="s">
        <v>48</v>
      </c>
      <c r="E17" s="29" t="s">
        <v>53</v>
      </c>
    </row>
    <row r="18" spans="1:16" ht="12.75">
      <c r="A18" s="18" t="s">
        <v>39</v>
      </c>
      <c s="23" t="s">
        <v>16</v>
      </c>
      <c s="23" t="s">
        <v>54</v>
      </c>
      <c s="18" t="s">
        <v>55</v>
      </c>
      <c s="24" t="s">
        <v>56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76.5">
      <c r="A19" s="28" t="s">
        <v>44</v>
      </c>
      <c r="E19" s="29" t="s">
        <v>1323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58</v>
      </c>
    </row>
    <row r="22" spans="1:16" ht="12.75">
      <c r="A22" s="18" t="s">
        <v>39</v>
      </c>
      <c s="23" t="s">
        <v>27</v>
      </c>
      <c s="23" t="s">
        <v>54</v>
      </c>
      <c s="18" t="s">
        <v>59</v>
      </c>
      <c s="24" t="s">
        <v>56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51">
      <c r="A23" s="28" t="s">
        <v>44</v>
      </c>
      <c r="E23" s="29" t="s">
        <v>1324</v>
      </c>
    </row>
    <row r="24" spans="1:5" ht="25.5">
      <c r="A24" s="30" t="s">
        <v>46</v>
      </c>
      <c r="E24" s="31" t="s">
        <v>1325</v>
      </c>
    </row>
    <row r="25" spans="1:5" ht="12.75">
      <c r="A25" t="s">
        <v>48</v>
      </c>
      <c r="E25" s="29" t="s">
        <v>58</v>
      </c>
    </row>
    <row r="26" spans="1:16" ht="12.75">
      <c r="A26" s="18" t="s">
        <v>39</v>
      </c>
      <c s="23" t="s">
        <v>29</v>
      </c>
      <c s="23" t="s">
        <v>62</v>
      </c>
      <c s="18" t="s">
        <v>41</v>
      </c>
      <c s="24" t="s">
        <v>63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89.25">
      <c r="A27" s="28" t="s">
        <v>44</v>
      </c>
      <c r="E27" s="29" t="s">
        <v>1326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58</v>
      </c>
    </row>
    <row r="30" spans="1:16" ht="12.75">
      <c r="A30" s="18" t="s">
        <v>39</v>
      </c>
      <c s="23" t="s">
        <v>31</v>
      </c>
      <c s="23" t="s">
        <v>65</v>
      </c>
      <c s="18" t="s">
        <v>41</v>
      </c>
      <c s="24" t="s">
        <v>66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02">
      <c r="A31" s="28" t="s">
        <v>44</v>
      </c>
      <c r="E31" s="29" t="s">
        <v>1327</v>
      </c>
    </row>
    <row r="32" spans="1:5" ht="12.75">
      <c r="A32" s="30" t="s">
        <v>46</v>
      </c>
      <c r="E32" s="31" t="s">
        <v>41</v>
      </c>
    </row>
    <row r="33" spans="1:5" ht="12.75">
      <c r="A33" t="s">
        <v>48</v>
      </c>
      <c r="E33" s="29" t="s">
        <v>58</v>
      </c>
    </row>
    <row r="34" spans="1:16" ht="12.75">
      <c r="A34" s="18" t="s">
        <v>39</v>
      </c>
      <c s="23" t="s">
        <v>68</v>
      </c>
      <c s="23" t="s">
        <v>69</v>
      </c>
      <c s="18" t="s">
        <v>41</v>
      </c>
      <c s="24" t="s">
        <v>70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76.5">
      <c r="A35" s="28" t="s">
        <v>44</v>
      </c>
      <c r="E35" s="29" t="s">
        <v>71</v>
      </c>
    </row>
    <row r="36" spans="1:5" ht="63.75">
      <c r="A36" s="30" t="s">
        <v>46</v>
      </c>
      <c r="E36" s="31" t="s">
        <v>72</v>
      </c>
    </row>
    <row r="37" spans="1:5" ht="63.75">
      <c r="A37" t="s">
        <v>48</v>
      </c>
      <c r="E37" s="29" t="s">
        <v>73</v>
      </c>
    </row>
    <row r="38" spans="1:16" ht="12.75">
      <c r="A38" s="18" t="s">
        <v>39</v>
      </c>
      <c s="23" t="s">
        <v>74</v>
      </c>
      <c s="23" t="s">
        <v>75</v>
      </c>
      <c s="18" t="s">
        <v>41</v>
      </c>
      <c s="24" t="s">
        <v>76</v>
      </c>
      <c s="25" t="s">
        <v>77</v>
      </c>
      <c s="26">
        <v>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44</v>
      </c>
      <c r="E39" s="29" t="s">
        <v>78</v>
      </c>
    </row>
    <row r="40" spans="1:5" ht="12.75">
      <c r="A40" s="30" t="s">
        <v>46</v>
      </c>
      <c r="E40" s="31" t="s">
        <v>79</v>
      </c>
    </row>
    <row r="41" spans="1:5" ht="89.25">
      <c r="A41" t="s">
        <v>48</v>
      </c>
      <c r="E41" s="29" t="s">
        <v>80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81</v>
      </c>
      <c s="32">
        <f>0+I9+I18+I47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81</v>
      </c>
      <c s="5"/>
      <c s="14" t="s">
        <v>82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83</v>
      </c>
      <c s="18" t="s">
        <v>41</v>
      </c>
      <c s="24" t="s">
        <v>84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89.25">
      <c r="A11" s="28" t="s">
        <v>44</v>
      </c>
      <c r="E11" s="29" t="s">
        <v>85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86</v>
      </c>
      <c s="18" t="s">
        <v>41</v>
      </c>
      <c s="24" t="s">
        <v>87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88</v>
      </c>
    </row>
    <row r="16" spans="1:5" ht="25.5">
      <c r="A16" s="30" t="s">
        <v>46</v>
      </c>
      <c r="E16" s="31" t="s">
        <v>89</v>
      </c>
    </row>
    <row r="17" spans="1:5" ht="12.75">
      <c r="A17" t="s">
        <v>48</v>
      </c>
      <c r="E17" s="29" t="s">
        <v>90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8" t="s">
        <v>39</v>
      </c>
      <c s="23" t="s">
        <v>16</v>
      </c>
      <c s="23" t="s">
        <v>92</v>
      </c>
      <c s="18" t="s">
        <v>41</v>
      </c>
      <c s="24" t="s">
        <v>93</v>
      </c>
      <c s="25" t="s">
        <v>94</v>
      </c>
      <c s="26">
        <v>890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95</v>
      </c>
    </row>
    <row r="21" spans="1:5" ht="38.25">
      <c r="A21" s="30" t="s">
        <v>46</v>
      </c>
      <c r="E21" s="31" t="s">
        <v>96</v>
      </c>
    </row>
    <row r="22" spans="1:5" ht="38.25">
      <c r="A22" t="s">
        <v>48</v>
      </c>
      <c r="E22" s="29" t="s">
        <v>97</v>
      </c>
    </row>
    <row r="23" spans="1:16" ht="12.75">
      <c r="A23" s="18" t="s">
        <v>39</v>
      </c>
      <c s="23" t="s">
        <v>27</v>
      </c>
      <c s="23" t="s">
        <v>98</v>
      </c>
      <c s="18" t="s">
        <v>41</v>
      </c>
      <c s="24" t="s">
        <v>99</v>
      </c>
      <c s="25" t="s">
        <v>77</v>
      </c>
      <c s="26">
        <v>16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25.5">
      <c r="A24" s="28" t="s">
        <v>44</v>
      </c>
      <c r="E24" s="29" t="s">
        <v>100</v>
      </c>
    </row>
    <row r="25" spans="1:5" ht="38.25">
      <c r="A25" s="30" t="s">
        <v>46</v>
      </c>
      <c r="E25" s="31" t="s">
        <v>101</v>
      </c>
    </row>
    <row r="26" spans="1:5" ht="165.75">
      <c r="A26" t="s">
        <v>48</v>
      </c>
      <c r="E26" s="29" t="s">
        <v>102</v>
      </c>
    </row>
    <row r="27" spans="1:16" ht="12.75">
      <c r="A27" s="18" t="s">
        <v>39</v>
      </c>
      <c s="23" t="s">
        <v>29</v>
      </c>
      <c s="23" t="s">
        <v>103</v>
      </c>
      <c s="18" t="s">
        <v>41</v>
      </c>
      <c s="24" t="s">
        <v>104</v>
      </c>
      <c s="25" t="s">
        <v>77</v>
      </c>
      <c s="26">
        <v>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38.25">
      <c r="A28" s="28" t="s">
        <v>44</v>
      </c>
      <c r="E28" s="29" t="s">
        <v>105</v>
      </c>
    </row>
    <row r="29" spans="1:5" ht="38.25">
      <c r="A29" s="30" t="s">
        <v>46</v>
      </c>
      <c r="E29" s="31" t="s">
        <v>106</v>
      </c>
    </row>
    <row r="30" spans="1:5" ht="165.75">
      <c r="A30" t="s">
        <v>48</v>
      </c>
      <c r="E30" s="29" t="s">
        <v>102</v>
      </c>
    </row>
    <row r="31" spans="1:16" ht="12.75">
      <c r="A31" s="18" t="s">
        <v>39</v>
      </c>
      <c s="23" t="s">
        <v>31</v>
      </c>
      <c s="23" t="s">
        <v>107</v>
      </c>
      <c s="18" t="s">
        <v>41</v>
      </c>
      <c s="24" t="s">
        <v>108</v>
      </c>
      <c s="25" t="s">
        <v>77</v>
      </c>
      <c s="26">
        <v>16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100</v>
      </c>
    </row>
    <row r="33" spans="1:5" ht="38.25">
      <c r="A33" s="30" t="s">
        <v>46</v>
      </c>
      <c r="E33" s="31" t="s">
        <v>101</v>
      </c>
    </row>
    <row r="34" spans="1:5" ht="165.75">
      <c r="A34" t="s">
        <v>48</v>
      </c>
      <c r="E34" s="29" t="s">
        <v>102</v>
      </c>
    </row>
    <row r="35" spans="1:16" ht="12.75">
      <c r="A35" s="18" t="s">
        <v>39</v>
      </c>
      <c s="23" t="s">
        <v>68</v>
      </c>
      <c s="23" t="s">
        <v>109</v>
      </c>
      <c s="18" t="s">
        <v>41</v>
      </c>
      <c s="24" t="s">
        <v>110</v>
      </c>
      <c s="25" t="s">
        <v>77</v>
      </c>
      <c s="26">
        <v>54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111</v>
      </c>
    </row>
    <row r="37" spans="1:5" ht="12.75">
      <c r="A37" s="30" t="s">
        <v>46</v>
      </c>
      <c r="E37" s="31" t="s">
        <v>112</v>
      </c>
    </row>
    <row r="38" spans="1:5" ht="76.5">
      <c r="A38" t="s">
        <v>48</v>
      </c>
      <c r="E38" s="29" t="s">
        <v>113</v>
      </c>
    </row>
    <row r="39" spans="1:16" ht="12.75">
      <c r="A39" s="18" t="s">
        <v>39</v>
      </c>
      <c s="23" t="s">
        <v>74</v>
      </c>
      <c s="23" t="s">
        <v>114</v>
      </c>
      <c s="18" t="s">
        <v>41</v>
      </c>
      <c s="24" t="s">
        <v>115</v>
      </c>
      <c s="25" t="s">
        <v>94</v>
      </c>
      <c s="26">
        <v>96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116</v>
      </c>
    </row>
    <row r="41" spans="1:5" ht="51">
      <c r="A41" s="30" t="s">
        <v>46</v>
      </c>
      <c r="E41" s="31" t="s">
        <v>117</v>
      </c>
    </row>
    <row r="42" spans="1:5" ht="38.25">
      <c r="A42" t="s">
        <v>48</v>
      </c>
      <c r="E42" s="29" t="s">
        <v>118</v>
      </c>
    </row>
    <row r="43" spans="1:16" ht="12.75">
      <c r="A43" s="18" t="s">
        <v>39</v>
      </c>
      <c s="23" t="s">
        <v>34</v>
      </c>
      <c s="23" t="s">
        <v>119</v>
      </c>
      <c s="18" t="s">
        <v>41</v>
      </c>
      <c s="24" t="s">
        <v>120</v>
      </c>
      <c s="25" t="s">
        <v>77</v>
      </c>
      <c s="26">
        <v>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25.5">
      <c r="A45" s="30" t="s">
        <v>46</v>
      </c>
      <c r="E45" s="31" t="s">
        <v>121</v>
      </c>
    </row>
    <row r="46" spans="1:5" ht="89.25">
      <c r="A46" t="s">
        <v>48</v>
      </c>
      <c r="E46" s="29" t="s">
        <v>122</v>
      </c>
    </row>
    <row r="47" spans="1:18" ht="12.75" customHeight="1">
      <c r="A47" s="5" t="s">
        <v>37</v>
      </c>
      <c s="5"/>
      <c s="35" t="s">
        <v>34</v>
      </c>
      <c s="5"/>
      <c s="21" t="s">
        <v>123</v>
      </c>
      <c s="5"/>
      <c s="5"/>
      <c s="5"/>
      <c s="36">
        <f>0+Q47</f>
      </c>
      <c r="O47">
        <f>0+R47</f>
      </c>
      <c r="Q47">
        <f>0+I48+I52</f>
      </c>
      <c>
        <f>0+O48+O52</f>
      </c>
    </row>
    <row r="48" spans="1:16" ht="12.75">
      <c r="A48" s="18" t="s">
        <v>39</v>
      </c>
      <c s="23" t="s">
        <v>36</v>
      </c>
      <c s="23" t="s">
        <v>124</v>
      </c>
      <c s="18" t="s">
        <v>41</v>
      </c>
      <c s="24" t="s">
        <v>125</v>
      </c>
      <c s="25" t="s">
        <v>77</v>
      </c>
      <c s="26">
        <v>12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41</v>
      </c>
    </row>
    <row r="50" spans="1:5" ht="25.5">
      <c r="A50" s="30" t="s">
        <v>46</v>
      </c>
      <c r="E50" s="31" t="s">
        <v>126</v>
      </c>
    </row>
    <row r="51" spans="1:5" ht="25.5">
      <c r="A51" t="s">
        <v>48</v>
      </c>
      <c r="E51" s="29" t="s">
        <v>127</v>
      </c>
    </row>
    <row r="52" spans="1:16" ht="12.75">
      <c r="A52" s="18" t="s">
        <v>39</v>
      </c>
      <c s="23" t="s">
        <v>128</v>
      </c>
      <c s="23" t="s">
        <v>129</v>
      </c>
      <c s="18" t="s">
        <v>41</v>
      </c>
      <c s="24" t="s">
        <v>130</v>
      </c>
      <c s="25" t="s">
        <v>77</v>
      </c>
      <c s="26">
        <v>10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41</v>
      </c>
    </row>
    <row r="54" spans="1:5" ht="25.5">
      <c r="A54" s="30" t="s">
        <v>46</v>
      </c>
      <c r="E54" s="31" t="s">
        <v>131</v>
      </c>
    </row>
    <row r="55" spans="1:5" ht="25.5">
      <c r="A55" t="s">
        <v>48</v>
      </c>
      <c r="E55" s="29" t="s">
        <v>127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1328</v>
      </c>
      <c s="32">
        <f>0+I9+I22+I51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1317</v>
      </c>
      <c s="1"/>
      <c s="10" t="s">
        <v>1318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1328</v>
      </c>
      <c s="5"/>
      <c s="14" t="s">
        <v>1329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83</v>
      </c>
      <c s="18" t="s">
        <v>41</v>
      </c>
      <c s="24" t="s">
        <v>84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89.25">
      <c r="A11" s="28" t="s">
        <v>44</v>
      </c>
      <c r="E11" s="29" t="s">
        <v>1330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1331</v>
      </c>
      <c s="18" t="s">
        <v>41</v>
      </c>
      <c s="24" t="s">
        <v>1332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1333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1334</v>
      </c>
    </row>
    <row r="18" spans="1:16" ht="12.75">
      <c r="A18" s="18" t="s">
        <v>39</v>
      </c>
      <c s="23" t="s">
        <v>16</v>
      </c>
      <c s="23" t="s">
        <v>86</v>
      </c>
      <c s="18" t="s">
        <v>41</v>
      </c>
      <c s="24" t="s">
        <v>87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88</v>
      </c>
    </row>
    <row r="20" spans="1:5" ht="25.5">
      <c r="A20" s="30" t="s">
        <v>46</v>
      </c>
      <c r="E20" s="31" t="s">
        <v>1335</v>
      </c>
    </row>
    <row r="21" spans="1:5" ht="12.75">
      <c r="A21" t="s">
        <v>48</v>
      </c>
      <c r="E21" s="29" t="s">
        <v>90</v>
      </c>
    </row>
    <row r="22" spans="1:18" ht="12.75" customHeight="1">
      <c r="A22" s="5" t="s">
        <v>37</v>
      </c>
      <c s="5"/>
      <c s="35" t="s">
        <v>23</v>
      </c>
      <c s="5"/>
      <c s="21" t="s">
        <v>91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8" t="s">
        <v>39</v>
      </c>
      <c s="23" t="s">
        <v>27</v>
      </c>
      <c s="23" t="s">
        <v>92</v>
      </c>
      <c s="18" t="s">
        <v>41</v>
      </c>
      <c s="24" t="s">
        <v>93</v>
      </c>
      <c s="25" t="s">
        <v>94</v>
      </c>
      <c s="26">
        <v>35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95</v>
      </c>
    </row>
    <row r="25" spans="1:5" ht="38.25">
      <c r="A25" s="30" t="s">
        <v>46</v>
      </c>
      <c r="E25" s="31" t="s">
        <v>1336</v>
      </c>
    </row>
    <row r="26" spans="1:5" ht="38.25">
      <c r="A26" t="s">
        <v>48</v>
      </c>
      <c r="E26" s="29" t="s">
        <v>97</v>
      </c>
    </row>
    <row r="27" spans="1:16" ht="12.75">
      <c r="A27" s="18" t="s">
        <v>39</v>
      </c>
      <c s="23" t="s">
        <v>29</v>
      </c>
      <c s="23" t="s">
        <v>98</v>
      </c>
      <c s="18" t="s">
        <v>41</v>
      </c>
      <c s="24" t="s">
        <v>99</v>
      </c>
      <c s="25" t="s">
        <v>77</v>
      </c>
      <c s="26">
        <v>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44</v>
      </c>
      <c r="E28" s="29" t="s">
        <v>100</v>
      </c>
    </row>
    <row r="29" spans="1:5" ht="38.25">
      <c r="A29" s="30" t="s">
        <v>46</v>
      </c>
      <c r="E29" s="31" t="s">
        <v>1337</v>
      </c>
    </row>
    <row r="30" spans="1:5" ht="165.75">
      <c r="A30" t="s">
        <v>48</v>
      </c>
      <c r="E30" s="29" t="s">
        <v>102</v>
      </c>
    </row>
    <row r="31" spans="1:16" ht="12.75">
      <c r="A31" s="18" t="s">
        <v>39</v>
      </c>
      <c s="23" t="s">
        <v>31</v>
      </c>
      <c s="23" t="s">
        <v>103</v>
      </c>
      <c s="18" t="s">
        <v>41</v>
      </c>
      <c s="24" t="s">
        <v>104</v>
      </c>
      <c s="25" t="s">
        <v>77</v>
      </c>
      <c s="26">
        <v>13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100</v>
      </c>
    </row>
    <row r="33" spans="1:5" ht="38.25">
      <c r="A33" s="30" t="s">
        <v>46</v>
      </c>
      <c r="E33" s="31" t="s">
        <v>1338</v>
      </c>
    </row>
    <row r="34" spans="1:5" ht="165.75">
      <c r="A34" t="s">
        <v>48</v>
      </c>
      <c r="E34" s="29" t="s">
        <v>102</v>
      </c>
    </row>
    <row r="35" spans="1:16" ht="12.75">
      <c r="A35" s="18" t="s">
        <v>39</v>
      </c>
      <c s="23" t="s">
        <v>68</v>
      </c>
      <c s="23" t="s">
        <v>1339</v>
      </c>
      <c s="18" t="s">
        <v>41</v>
      </c>
      <c s="24" t="s">
        <v>1340</v>
      </c>
      <c s="25" t="s">
        <v>77</v>
      </c>
      <c s="26">
        <v>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100</v>
      </c>
    </row>
    <row r="37" spans="1:5" ht="38.25">
      <c r="A37" s="30" t="s">
        <v>46</v>
      </c>
      <c r="E37" s="31" t="s">
        <v>1341</v>
      </c>
    </row>
    <row r="38" spans="1:5" ht="165.75">
      <c r="A38" t="s">
        <v>48</v>
      </c>
      <c r="E38" s="29" t="s">
        <v>1342</v>
      </c>
    </row>
    <row r="39" spans="1:16" ht="12.75">
      <c r="A39" s="18" t="s">
        <v>39</v>
      </c>
      <c s="23" t="s">
        <v>74</v>
      </c>
      <c s="23" t="s">
        <v>107</v>
      </c>
      <c s="18" t="s">
        <v>41</v>
      </c>
      <c s="24" t="s">
        <v>108</v>
      </c>
      <c s="25" t="s">
        <v>77</v>
      </c>
      <c s="26">
        <v>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100</v>
      </c>
    </row>
    <row r="41" spans="1:5" ht="38.25">
      <c r="A41" s="30" t="s">
        <v>46</v>
      </c>
      <c r="E41" s="31" t="s">
        <v>1343</v>
      </c>
    </row>
    <row r="42" spans="1:5" ht="165.75">
      <c r="A42" t="s">
        <v>48</v>
      </c>
      <c r="E42" s="29" t="s">
        <v>102</v>
      </c>
    </row>
    <row r="43" spans="1:16" ht="12.75">
      <c r="A43" s="18" t="s">
        <v>39</v>
      </c>
      <c s="23" t="s">
        <v>34</v>
      </c>
      <c s="23" t="s">
        <v>109</v>
      </c>
      <c s="18" t="s">
        <v>41</v>
      </c>
      <c s="24" t="s">
        <v>110</v>
      </c>
      <c s="25" t="s">
        <v>77</v>
      </c>
      <c s="26">
        <v>90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44</v>
      </c>
      <c r="E44" s="29" t="s">
        <v>111</v>
      </c>
    </row>
    <row r="45" spans="1:5" ht="12.75">
      <c r="A45" s="30" t="s">
        <v>46</v>
      </c>
      <c r="E45" s="31" t="s">
        <v>1344</v>
      </c>
    </row>
    <row r="46" spans="1:5" ht="76.5">
      <c r="A46" t="s">
        <v>48</v>
      </c>
      <c r="E46" s="29" t="s">
        <v>113</v>
      </c>
    </row>
    <row r="47" spans="1:16" ht="12.75">
      <c r="A47" s="18" t="s">
        <v>39</v>
      </c>
      <c s="23" t="s">
        <v>36</v>
      </c>
      <c s="23" t="s">
        <v>114</v>
      </c>
      <c s="18" t="s">
        <v>41</v>
      </c>
      <c s="24" t="s">
        <v>115</v>
      </c>
      <c s="25" t="s">
        <v>94</v>
      </c>
      <c s="26">
        <v>140.8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116</v>
      </c>
    </row>
    <row r="49" spans="1:5" ht="51">
      <c r="A49" s="30" t="s">
        <v>46</v>
      </c>
      <c r="E49" s="31" t="s">
        <v>1345</v>
      </c>
    </row>
    <row r="50" spans="1:5" ht="38.25">
      <c r="A50" t="s">
        <v>48</v>
      </c>
      <c r="E50" s="29" t="s">
        <v>118</v>
      </c>
    </row>
    <row r="51" spans="1:18" ht="12.75" customHeight="1">
      <c r="A51" s="5" t="s">
        <v>37</v>
      </c>
      <c s="5"/>
      <c s="35" t="s">
        <v>34</v>
      </c>
      <c s="5"/>
      <c s="21" t="s">
        <v>123</v>
      </c>
      <c s="5"/>
      <c s="5"/>
      <c s="5"/>
      <c s="36">
        <f>0+Q51</f>
      </c>
      <c r="O51">
        <f>0+R51</f>
      </c>
      <c r="Q51">
        <f>0+I52+I56</f>
      </c>
      <c>
        <f>0+O52+O56</f>
      </c>
    </row>
    <row r="52" spans="1:16" ht="12.75">
      <c r="A52" s="18" t="s">
        <v>39</v>
      </c>
      <c s="23" t="s">
        <v>128</v>
      </c>
      <c s="23" t="s">
        <v>124</v>
      </c>
      <c s="18" t="s">
        <v>41</v>
      </c>
      <c s="24" t="s">
        <v>125</v>
      </c>
      <c s="25" t="s">
        <v>77</v>
      </c>
      <c s="26">
        <v>9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41</v>
      </c>
    </row>
    <row r="54" spans="1:5" ht="25.5">
      <c r="A54" s="30" t="s">
        <v>46</v>
      </c>
      <c r="E54" s="31" t="s">
        <v>1346</v>
      </c>
    </row>
    <row r="55" spans="1:5" ht="25.5">
      <c r="A55" t="s">
        <v>48</v>
      </c>
      <c r="E55" s="29" t="s">
        <v>127</v>
      </c>
    </row>
    <row r="56" spans="1:16" ht="12.75">
      <c r="A56" s="18" t="s">
        <v>39</v>
      </c>
      <c s="23" t="s">
        <v>184</v>
      </c>
      <c s="23" t="s">
        <v>129</v>
      </c>
      <c s="18" t="s">
        <v>41</v>
      </c>
      <c s="24" t="s">
        <v>130</v>
      </c>
      <c s="25" t="s">
        <v>77</v>
      </c>
      <c s="26">
        <v>4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25.5">
      <c r="A58" s="30" t="s">
        <v>46</v>
      </c>
      <c r="E58" s="31" t="s">
        <v>1347</v>
      </c>
    </row>
    <row r="59" spans="1:5" ht="25.5">
      <c r="A59" t="s">
        <v>48</v>
      </c>
      <c r="E59" s="29" t="s">
        <v>127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0+O9+O26+O87+O104+O133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1348</v>
      </c>
      <c s="32">
        <f>0+I9+I26+I87+I104+I133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1317</v>
      </c>
      <c s="1"/>
      <c s="10" t="s">
        <v>1318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1348</v>
      </c>
      <c s="5"/>
      <c s="14" t="s">
        <v>1349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134</v>
      </c>
      <c s="18" t="s">
        <v>41</v>
      </c>
      <c s="24" t="s">
        <v>135</v>
      </c>
      <c s="25" t="s">
        <v>136</v>
      </c>
      <c s="26">
        <v>321.3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137</v>
      </c>
    </row>
    <row r="12" spans="1:5" ht="12.75">
      <c r="A12" s="30" t="s">
        <v>46</v>
      </c>
      <c r="E12" s="31" t="s">
        <v>1350</v>
      </c>
    </row>
    <row r="13" spans="1:5" ht="38.25">
      <c r="A13" t="s">
        <v>48</v>
      </c>
      <c r="E13" s="29" t="s">
        <v>139</v>
      </c>
    </row>
    <row r="14" spans="1:16" ht="25.5">
      <c r="A14" s="18" t="s">
        <v>39</v>
      </c>
      <c s="23" t="s">
        <v>17</v>
      </c>
      <c s="23" t="s">
        <v>140</v>
      </c>
      <c s="18" t="s">
        <v>41</v>
      </c>
      <c s="24" t="s">
        <v>141</v>
      </c>
      <c s="25" t="s">
        <v>142</v>
      </c>
      <c s="26">
        <v>3533.335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143</v>
      </c>
    </row>
    <row r="16" spans="1:5" ht="38.25">
      <c r="A16" s="30" t="s">
        <v>46</v>
      </c>
      <c r="E16" s="31" t="s">
        <v>1351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146</v>
      </c>
      <c s="18" t="s">
        <v>41</v>
      </c>
      <c s="24" t="s">
        <v>147</v>
      </c>
      <c s="25" t="s">
        <v>142</v>
      </c>
      <c s="26">
        <v>203.28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1352</v>
      </c>
    </row>
    <row r="20" spans="1:5" ht="12.75">
      <c r="A20" s="30" t="s">
        <v>46</v>
      </c>
      <c r="E20" s="31" t="s">
        <v>1353</v>
      </c>
    </row>
    <row r="21" spans="1:5" ht="140.25">
      <c r="A21" t="s">
        <v>48</v>
      </c>
      <c r="E21" s="29" t="s">
        <v>145</v>
      </c>
    </row>
    <row r="22" spans="1:16" ht="25.5">
      <c r="A22" s="18" t="s">
        <v>39</v>
      </c>
      <c s="23" t="s">
        <v>27</v>
      </c>
      <c s="23" t="s">
        <v>150</v>
      </c>
      <c s="18" t="s">
        <v>41</v>
      </c>
      <c s="24" t="s">
        <v>151</v>
      </c>
      <c s="25" t="s">
        <v>142</v>
      </c>
      <c s="26">
        <v>193.04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12.75">
      <c r="A24" s="30" t="s">
        <v>46</v>
      </c>
      <c r="E24" s="31" t="s">
        <v>1354</v>
      </c>
    </row>
    <row r="25" spans="1:5" ht="140.25">
      <c r="A25" t="s">
        <v>48</v>
      </c>
      <c r="E25" s="29" t="s">
        <v>145</v>
      </c>
    </row>
    <row r="26" spans="1:18" ht="12.75" customHeight="1">
      <c r="A26" s="5" t="s">
        <v>37</v>
      </c>
      <c s="5"/>
      <c s="35" t="s">
        <v>23</v>
      </c>
      <c s="5"/>
      <c s="21" t="s">
        <v>91</v>
      </c>
      <c s="5"/>
      <c s="5"/>
      <c s="5"/>
      <c s="36">
        <f>0+Q26</f>
      </c>
      <c r="O26">
        <f>0+R26</f>
      </c>
      <c r="Q26">
        <f>0+I27+I31+I35+I39+I43+I47+I51+I55+I59+I63+I67+I71+I75+I79+I83</f>
      </c>
      <c>
        <f>0+O27+O31+O35+O39+O43+O47+O51+O55+O59+O63+O67+O71+O75+O79+O83</f>
      </c>
    </row>
    <row r="27" spans="1:16" ht="25.5">
      <c r="A27" s="18" t="s">
        <v>39</v>
      </c>
      <c s="23" t="s">
        <v>29</v>
      </c>
      <c s="23" t="s">
        <v>153</v>
      </c>
      <c s="18" t="s">
        <v>41</v>
      </c>
      <c s="24" t="s">
        <v>154</v>
      </c>
      <c s="25" t="s">
        <v>136</v>
      </c>
      <c s="26">
        <v>101.64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51">
      <c r="A28" s="28" t="s">
        <v>44</v>
      </c>
      <c r="E28" s="29" t="s">
        <v>155</v>
      </c>
    </row>
    <row r="29" spans="1:5" ht="76.5">
      <c r="A29" s="30" t="s">
        <v>46</v>
      </c>
      <c r="E29" s="31" t="s">
        <v>1355</v>
      </c>
    </row>
    <row r="30" spans="1:5" ht="63.75">
      <c r="A30" t="s">
        <v>48</v>
      </c>
      <c r="E30" s="29" t="s">
        <v>162</v>
      </c>
    </row>
    <row r="31" spans="1:16" ht="12.75">
      <c r="A31" s="18" t="s">
        <v>39</v>
      </c>
      <c s="23" t="s">
        <v>31</v>
      </c>
      <c s="23" t="s">
        <v>158</v>
      </c>
      <c s="18" t="s">
        <v>41</v>
      </c>
      <c s="24" t="s">
        <v>159</v>
      </c>
      <c s="25" t="s">
        <v>136</v>
      </c>
      <c s="26">
        <v>92.4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51">
      <c r="A32" s="28" t="s">
        <v>44</v>
      </c>
      <c r="E32" s="29" t="s">
        <v>160</v>
      </c>
    </row>
    <row r="33" spans="1:5" ht="76.5">
      <c r="A33" s="30" t="s">
        <v>46</v>
      </c>
      <c r="E33" s="31" t="s">
        <v>1356</v>
      </c>
    </row>
    <row r="34" spans="1:5" ht="63.75">
      <c r="A34" t="s">
        <v>48</v>
      </c>
      <c r="E34" s="29" t="s">
        <v>162</v>
      </c>
    </row>
    <row r="35" spans="1:16" ht="12.75">
      <c r="A35" s="18" t="s">
        <v>39</v>
      </c>
      <c s="23" t="s">
        <v>68</v>
      </c>
      <c s="23" t="s">
        <v>163</v>
      </c>
      <c s="18" t="s">
        <v>41</v>
      </c>
      <c s="24" t="s">
        <v>164</v>
      </c>
      <c s="25" t="s">
        <v>136</v>
      </c>
      <c s="26">
        <v>151.8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51">
      <c r="A36" s="28" t="s">
        <v>44</v>
      </c>
      <c r="E36" s="29" t="s">
        <v>165</v>
      </c>
    </row>
    <row r="37" spans="1:5" ht="51">
      <c r="A37" s="30" t="s">
        <v>46</v>
      </c>
      <c r="E37" s="31" t="s">
        <v>1357</v>
      </c>
    </row>
    <row r="38" spans="1:5" ht="63.75">
      <c r="A38" t="s">
        <v>48</v>
      </c>
      <c r="E38" s="29" t="s">
        <v>162</v>
      </c>
    </row>
    <row r="39" spans="1:16" ht="12.75">
      <c r="A39" s="18" t="s">
        <v>39</v>
      </c>
      <c s="23" t="s">
        <v>74</v>
      </c>
      <c s="23" t="s">
        <v>167</v>
      </c>
      <c s="18" t="s">
        <v>41</v>
      </c>
      <c s="24" t="s">
        <v>168</v>
      </c>
      <c s="25" t="s">
        <v>169</v>
      </c>
      <c s="26">
        <v>43.5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170</v>
      </c>
    </row>
    <row r="41" spans="1:5" ht="51">
      <c r="A41" s="30" t="s">
        <v>46</v>
      </c>
      <c r="E41" s="31" t="s">
        <v>1358</v>
      </c>
    </row>
    <row r="42" spans="1:5" ht="25.5">
      <c r="A42" t="s">
        <v>48</v>
      </c>
      <c r="E42" s="29" t="s">
        <v>172</v>
      </c>
    </row>
    <row r="43" spans="1:16" ht="12.75">
      <c r="A43" s="18" t="s">
        <v>39</v>
      </c>
      <c s="23" t="s">
        <v>34</v>
      </c>
      <c s="23" t="s">
        <v>173</v>
      </c>
      <c s="18" t="s">
        <v>41</v>
      </c>
      <c s="24" t="s">
        <v>174</v>
      </c>
      <c s="25" t="s">
        <v>136</v>
      </c>
      <c s="26">
        <v>1201.2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175</v>
      </c>
    </row>
    <row r="45" spans="1:5" ht="76.5">
      <c r="A45" s="30" t="s">
        <v>46</v>
      </c>
      <c r="E45" s="31" t="s">
        <v>1359</v>
      </c>
    </row>
    <row r="46" spans="1:5" ht="382.5">
      <c r="A46" t="s">
        <v>48</v>
      </c>
      <c r="E46" s="29" t="s">
        <v>177</v>
      </c>
    </row>
    <row r="47" spans="1:16" ht="12.75">
      <c r="A47" s="18" t="s">
        <v>39</v>
      </c>
      <c s="23" t="s">
        <v>36</v>
      </c>
      <c s="23" t="s">
        <v>178</v>
      </c>
      <c s="18" t="s">
        <v>55</v>
      </c>
      <c s="24" t="s">
        <v>179</v>
      </c>
      <c s="25" t="s">
        <v>136</v>
      </c>
      <c s="26">
        <v>519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180</v>
      </c>
    </row>
    <row r="49" spans="1:5" ht="12.75">
      <c r="A49" s="30" t="s">
        <v>46</v>
      </c>
      <c r="E49" s="31" t="s">
        <v>1360</v>
      </c>
    </row>
    <row r="50" spans="1:5" ht="318.75">
      <c r="A50" t="s">
        <v>48</v>
      </c>
      <c r="E50" s="29" t="s">
        <v>182</v>
      </c>
    </row>
    <row r="51" spans="1:16" ht="12.75">
      <c r="A51" s="18" t="s">
        <v>39</v>
      </c>
      <c s="23" t="s">
        <v>128</v>
      </c>
      <c s="23" t="s">
        <v>178</v>
      </c>
      <c s="18" t="s">
        <v>59</v>
      </c>
      <c s="24" t="s">
        <v>179</v>
      </c>
      <c s="25" t="s">
        <v>136</v>
      </c>
      <c s="26">
        <v>321.3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183</v>
      </c>
    </row>
    <row r="53" spans="1:5" ht="12.75">
      <c r="A53" s="30" t="s">
        <v>46</v>
      </c>
      <c r="E53" s="31" t="s">
        <v>1350</v>
      </c>
    </row>
    <row r="54" spans="1:5" ht="318.75">
      <c r="A54" t="s">
        <v>48</v>
      </c>
      <c r="E54" s="29" t="s">
        <v>182</v>
      </c>
    </row>
    <row r="55" spans="1:16" ht="12.75">
      <c r="A55" s="18" t="s">
        <v>39</v>
      </c>
      <c s="23" t="s">
        <v>184</v>
      </c>
      <c s="23" t="s">
        <v>185</v>
      </c>
      <c s="18" t="s">
        <v>41</v>
      </c>
      <c s="24" t="s">
        <v>186</v>
      </c>
      <c s="25" t="s">
        <v>94</v>
      </c>
      <c s="26">
        <v>2165.994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187</v>
      </c>
    </row>
    <row r="57" spans="1:5" ht="102">
      <c r="A57" s="30" t="s">
        <v>46</v>
      </c>
      <c r="E57" s="31" t="s">
        <v>1361</v>
      </c>
    </row>
    <row r="58" spans="1:5" ht="63.75">
      <c r="A58" t="s">
        <v>48</v>
      </c>
      <c r="E58" s="29" t="s">
        <v>189</v>
      </c>
    </row>
    <row r="59" spans="1:16" ht="12.75">
      <c r="A59" s="18" t="s">
        <v>39</v>
      </c>
      <c s="23" t="s">
        <v>190</v>
      </c>
      <c s="23" t="s">
        <v>191</v>
      </c>
      <c s="18" t="s">
        <v>41</v>
      </c>
      <c s="24" t="s">
        <v>192</v>
      </c>
      <c s="25" t="s">
        <v>136</v>
      </c>
      <c s="26">
        <v>518.9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193</v>
      </c>
    </row>
    <row r="61" spans="1:5" ht="25.5">
      <c r="A61" s="30" t="s">
        <v>46</v>
      </c>
      <c r="E61" s="31" t="s">
        <v>1362</v>
      </c>
    </row>
    <row r="62" spans="1:5" ht="63.75">
      <c r="A62" t="s">
        <v>48</v>
      </c>
      <c r="E62" s="29" t="s">
        <v>195</v>
      </c>
    </row>
    <row r="63" spans="1:16" ht="12.75">
      <c r="A63" s="18" t="s">
        <v>39</v>
      </c>
      <c s="23" t="s">
        <v>196</v>
      </c>
      <c s="23" t="s">
        <v>191</v>
      </c>
      <c s="18" t="s">
        <v>197</v>
      </c>
      <c s="24" t="s">
        <v>192</v>
      </c>
      <c s="25" t="s">
        <v>136</v>
      </c>
      <c s="26">
        <v>333.7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198</v>
      </c>
    </row>
    <row r="65" spans="1:5" ht="89.25">
      <c r="A65" s="30" t="s">
        <v>46</v>
      </c>
      <c r="E65" s="31" t="s">
        <v>1363</v>
      </c>
    </row>
    <row r="66" spans="1:5" ht="63.75">
      <c r="A66" t="s">
        <v>48</v>
      </c>
      <c r="E66" s="29" t="s">
        <v>195</v>
      </c>
    </row>
    <row r="67" spans="1:16" ht="12.75">
      <c r="A67" s="18" t="s">
        <v>39</v>
      </c>
      <c s="23" t="s">
        <v>200</v>
      </c>
      <c s="23" t="s">
        <v>207</v>
      </c>
      <c s="18" t="s">
        <v>41</v>
      </c>
      <c s="24" t="s">
        <v>208</v>
      </c>
      <c s="25" t="s">
        <v>136</v>
      </c>
      <c s="26">
        <v>519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12.75">
      <c r="A69" s="30" t="s">
        <v>46</v>
      </c>
      <c r="E69" s="31" t="s">
        <v>1364</v>
      </c>
    </row>
    <row r="70" spans="1:5" ht="191.25">
      <c r="A70" t="s">
        <v>48</v>
      </c>
      <c r="E70" s="29" t="s">
        <v>210</v>
      </c>
    </row>
    <row r="71" spans="1:16" ht="12.75">
      <c r="A71" s="18" t="s">
        <v>39</v>
      </c>
      <c s="23" t="s">
        <v>206</v>
      </c>
      <c s="23" t="s">
        <v>212</v>
      </c>
      <c s="18" t="s">
        <v>41</v>
      </c>
      <c s="24" t="s">
        <v>213</v>
      </c>
      <c s="25" t="s">
        <v>136</v>
      </c>
      <c s="26">
        <v>321.3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214</v>
      </c>
    </row>
    <row r="73" spans="1:5" ht="76.5">
      <c r="A73" s="30" t="s">
        <v>46</v>
      </c>
      <c r="E73" s="31" t="s">
        <v>1365</v>
      </c>
    </row>
    <row r="74" spans="1:5" ht="242.25">
      <c r="A74" t="s">
        <v>48</v>
      </c>
      <c r="E74" s="29" t="s">
        <v>216</v>
      </c>
    </row>
    <row r="75" spans="1:16" ht="12.75">
      <c r="A75" s="18" t="s">
        <v>39</v>
      </c>
      <c s="23" t="s">
        <v>211</v>
      </c>
      <c s="23" t="s">
        <v>1366</v>
      </c>
      <c s="18" t="s">
        <v>41</v>
      </c>
      <c s="24" t="s">
        <v>1367</v>
      </c>
      <c s="25" t="s">
        <v>136</v>
      </c>
      <c s="26">
        <v>112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1368</v>
      </c>
    </row>
    <row r="77" spans="1:5" ht="38.25">
      <c r="A77" s="30" t="s">
        <v>46</v>
      </c>
      <c r="E77" s="31" t="s">
        <v>1369</v>
      </c>
    </row>
    <row r="78" spans="1:5" ht="229.5">
      <c r="A78" t="s">
        <v>48</v>
      </c>
      <c r="E78" s="29" t="s">
        <v>1370</v>
      </c>
    </row>
    <row r="79" spans="1:16" ht="12.75">
      <c r="A79" s="18" t="s">
        <v>39</v>
      </c>
      <c s="23" t="s">
        <v>217</v>
      </c>
      <c s="23" t="s">
        <v>218</v>
      </c>
      <c s="18" t="s">
        <v>41</v>
      </c>
      <c s="24" t="s">
        <v>219</v>
      </c>
      <c s="25" t="s">
        <v>94</v>
      </c>
      <c s="26">
        <v>1601.6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41</v>
      </c>
    </row>
    <row r="81" spans="1:5" ht="63.75">
      <c r="A81" s="30" t="s">
        <v>46</v>
      </c>
      <c r="E81" s="31" t="s">
        <v>1371</v>
      </c>
    </row>
    <row r="82" spans="1:5" ht="38.25">
      <c r="A82" t="s">
        <v>48</v>
      </c>
      <c r="E82" s="29" t="s">
        <v>221</v>
      </c>
    </row>
    <row r="83" spans="1:16" ht="12.75">
      <c r="A83" s="18" t="s">
        <v>39</v>
      </c>
      <c s="23" t="s">
        <v>222</v>
      </c>
      <c s="23" t="s">
        <v>223</v>
      </c>
      <c s="18" t="s">
        <v>41</v>
      </c>
      <c s="24" t="s">
        <v>224</v>
      </c>
      <c s="25" t="s">
        <v>136</v>
      </c>
      <c s="26">
        <v>518.663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44</v>
      </c>
      <c r="E84" s="29" t="s">
        <v>225</v>
      </c>
    </row>
    <row r="85" spans="1:5" ht="76.5">
      <c r="A85" s="30" t="s">
        <v>46</v>
      </c>
      <c r="E85" s="31" t="s">
        <v>1372</v>
      </c>
    </row>
    <row r="86" spans="1:5" ht="38.25">
      <c r="A86" t="s">
        <v>48</v>
      </c>
      <c r="E86" s="29" t="s">
        <v>227</v>
      </c>
    </row>
    <row r="87" spans="1:18" ht="12.75" customHeight="1">
      <c r="A87" s="5" t="s">
        <v>37</v>
      </c>
      <c s="5"/>
      <c s="35" t="s">
        <v>17</v>
      </c>
      <c s="5"/>
      <c s="21" t="s">
        <v>228</v>
      </c>
      <c s="5"/>
      <c s="5"/>
      <c s="5"/>
      <c s="36">
        <f>0+Q87</f>
      </c>
      <c r="O87">
        <f>0+R87</f>
      </c>
      <c r="Q87">
        <f>0+I88+I92+I96+I100</f>
      </c>
      <c>
        <f>0+O88+O92+O96+O100</f>
      </c>
    </row>
    <row r="88" spans="1:16" ht="12.75">
      <c r="A88" s="18" t="s">
        <v>39</v>
      </c>
      <c s="23" t="s">
        <v>229</v>
      </c>
      <c s="23" t="s">
        <v>1373</v>
      </c>
      <c s="18" t="s">
        <v>41</v>
      </c>
      <c s="24" t="s">
        <v>1374</v>
      </c>
      <c s="25" t="s">
        <v>169</v>
      </c>
      <c s="26">
        <v>54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38.25">
      <c r="A89" s="28" t="s">
        <v>44</v>
      </c>
      <c r="E89" s="29" t="s">
        <v>1375</v>
      </c>
    </row>
    <row r="90" spans="1:5" ht="25.5">
      <c r="A90" s="30" t="s">
        <v>46</v>
      </c>
      <c r="E90" s="31" t="s">
        <v>1376</v>
      </c>
    </row>
    <row r="91" spans="1:5" ht="165.75">
      <c r="A91" t="s">
        <v>48</v>
      </c>
      <c r="E91" s="29" t="s">
        <v>1377</v>
      </c>
    </row>
    <row r="92" spans="1:16" ht="12.75">
      <c r="A92" s="18" t="s">
        <v>39</v>
      </c>
      <c s="23" t="s">
        <v>235</v>
      </c>
      <c s="23" t="s">
        <v>236</v>
      </c>
      <c s="18" t="s">
        <v>41</v>
      </c>
      <c s="24" t="s">
        <v>237</v>
      </c>
      <c s="25" t="s">
        <v>94</v>
      </c>
      <c s="26">
        <v>2402.4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38.25">
      <c r="A93" s="28" t="s">
        <v>44</v>
      </c>
      <c r="E93" s="29" t="s">
        <v>238</v>
      </c>
    </row>
    <row r="94" spans="1:5" ht="63.75">
      <c r="A94" s="30" t="s">
        <v>46</v>
      </c>
      <c r="E94" s="31" t="s">
        <v>1378</v>
      </c>
    </row>
    <row r="95" spans="1:5" ht="51">
      <c r="A95" t="s">
        <v>48</v>
      </c>
      <c r="E95" s="29" t="s">
        <v>240</v>
      </c>
    </row>
    <row r="96" spans="1:16" ht="12.75">
      <c r="A96" s="18" t="s">
        <v>39</v>
      </c>
      <c s="23" t="s">
        <v>241</v>
      </c>
      <c s="23" t="s">
        <v>242</v>
      </c>
      <c s="18" t="s">
        <v>41</v>
      </c>
      <c s="24" t="s">
        <v>243</v>
      </c>
      <c s="25" t="s">
        <v>136</v>
      </c>
      <c s="26">
        <v>1201.2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244</v>
      </c>
    </row>
    <row r="98" spans="1:5" ht="76.5">
      <c r="A98" s="30" t="s">
        <v>46</v>
      </c>
      <c r="E98" s="31" t="s">
        <v>1379</v>
      </c>
    </row>
    <row r="99" spans="1:5" ht="38.25">
      <c r="A99" t="s">
        <v>48</v>
      </c>
      <c r="E99" s="29" t="s">
        <v>246</v>
      </c>
    </row>
    <row r="100" spans="1:16" ht="12.75">
      <c r="A100" s="18" t="s">
        <v>39</v>
      </c>
      <c s="23" t="s">
        <v>247</v>
      </c>
      <c s="23" t="s">
        <v>501</v>
      </c>
      <c s="18" t="s">
        <v>41</v>
      </c>
      <c s="24" t="s">
        <v>502</v>
      </c>
      <c s="25" t="s">
        <v>94</v>
      </c>
      <c s="26">
        <v>1562.4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503</v>
      </c>
    </row>
    <row r="102" spans="1:5" ht="51">
      <c r="A102" s="30" t="s">
        <v>46</v>
      </c>
      <c r="E102" s="31" t="s">
        <v>1380</v>
      </c>
    </row>
    <row r="103" spans="1:5" ht="102">
      <c r="A103" t="s">
        <v>48</v>
      </c>
      <c r="E103" s="29" t="s">
        <v>505</v>
      </c>
    </row>
    <row r="104" spans="1:18" ht="12.75" customHeight="1">
      <c r="A104" s="5" t="s">
        <v>37</v>
      </c>
      <c s="5"/>
      <c s="35" t="s">
        <v>29</v>
      </c>
      <c s="5"/>
      <c s="21" t="s">
        <v>304</v>
      </c>
      <c s="5"/>
      <c s="5"/>
      <c s="5"/>
      <c s="36">
        <f>0+Q104</f>
      </c>
      <c r="O104">
        <f>0+R104</f>
      </c>
      <c r="Q104">
        <f>0+I105+I109+I113+I117+I121+I125+I129</f>
      </c>
      <c>
        <f>0+O105+O109+O113+O117+O121+O125+O129</f>
      </c>
    </row>
    <row r="105" spans="1:16" ht="12.75">
      <c r="A105" s="18" t="s">
        <v>39</v>
      </c>
      <c s="23" t="s">
        <v>253</v>
      </c>
      <c s="23" t="s">
        <v>306</v>
      </c>
      <c s="18" t="s">
        <v>41</v>
      </c>
      <c s="24" t="s">
        <v>307</v>
      </c>
      <c s="25" t="s">
        <v>136</v>
      </c>
      <c s="26">
        <v>35.5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308</v>
      </c>
    </row>
    <row r="107" spans="1:5" ht="38.25">
      <c r="A107" s="30" t="s">
        <v>46</v>
      </c>
      <c r="E107" s="31" t="s">
        <v>1381</v>
      </c>
    </row>
    <row r="108" spans="1:5" ht="51">
      <c r="A108" t="s">
        <v>48</v>
      </c>
      <c r="E108" s="29" t="s">
        <v>310</v>
      </c>
    </row>
    <row r="109" spans="1:16" ht="12.75">
      <c r="A109" s="18" t="s">
        <v>39</v>
      </c>
      <c s="23" t="s">
        <v>259</v>
      </c>
      <c s="23" t="s">
        <v>312</v>
      </c>
      <c s="18" t="s">
        <v>41</v>
      </c>
      <c s="24" t="s">
        <v>313</v>
      </c>
      <c s="25" t="s">
        <v>136</v>
      </c>
      <c s="26">
        <v>1614.6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89.25">
      <c r="A110" s="28" t="s">
        <v>44</v>
      </c>
      <c r="E110" s="29" t="s">
        <v>314</v>
      </c>
    </row>
    <row r="111" spans="1:5" ht="76.5">
      <c r="A111" s="30" t="s">
        <v>46</v>
      </c>
      <c r="E111" s="31" t="s">
        <v>1382</v>
      </c>
    </row>
    <row r="112" spans="1:5" ht="76.5">
      <c r="A112" t="s">
        <v>48</v>
      </c>
      <c r="E112" s="29" t="s">
        <v>316</v>
      </c>
    </row>
    <row r="113" spans="1:16" ht="12.75">
      <c r="A113" s="18" t="s">
        <v>39</v>
      </c>
      <c s="23" t="s">
        <v>265</v>
      </c>
      <c s="23" t="s">
        <v>318</v>
      </c>
      <c s="18" t="s">
        <v>41</v>
      </c>
      <c s="24" t="s">
        <v>319</v>
      </c>
      <c s="25" t="s">
        <v>94</v>
      </c>
      <c s="26">
        <v>2165.994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25.5">
      <c r="A114" s="28" t="s">
        <v>44</v>
      </c>
      <c r="E114" s="29" t="s">
        <v>320</v>
      </c>
    </row>
    <row r="115" spans="1:5" ht="102">
      <c r="A115" s="30" t="s">
        <v>46</v>
      </c>
      <c r="E115" s="31" t="s">
        <v>1361</v>
      </c>
    </row>
    <row r="116" spans="1:5" ht="102">
      <c r="A116" t="s">
        <v>48</v>
      </c>
      <c r="E116" s="29" t="s">
        <v>321</v>
      </c>
    </row>
    <row r="117" spans="1:16" ht="12.75">
      <c r="A117" s="18" t="s">
        <v>39</v>
      </c>
      <c s="23" t="s">
        <v>271</v>
      </c>
      <c s="23" t="s">
        <v>323</v>
      </c>
      <c s="18" t="s">
        <v>41</v>
      </c>
      <c s="24" t="s">
        <v>324</v>
      </c>
      <c s="25" t="s">
        <v>94</v>
      </c>
      <c s="26">
        <v>8168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1383</v>
      </c>
    </row>
    <row r="119" spans="1:5" ht="12.75">
      <c r="A119" s="30" t="s">
        <v>46</v>
      </c>
      <c r="E119" s="31" t="s">
        <v>1384</v>
      </c>
    </row>
    <row r="120" spans="1:5" ht="51">
      <c r="A120" t="s">
        <v>48</v>
      </c>
      <c r="E120" s="29" t="s">
        <v>327</v>
      </c>
    </row>
    <row r="121" spans="1:16" ht="12.75">
      <c r="A121" s="18" t="s">
        <v>39</v>
      </c>
      <c s="23" t="s">
        <v>277</v>
      </c>
      <c s="23" t="s">
        <v>329</v>
      </c>
      <c s="18" t="s">
        <v>41</v>
      </c>
      <c s="24" t="s">
        <v>330</v>
      </c>
      <c s="25" t="s">
        <v>94</v>
      </c>
      <c s="26">
        <v>7856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44</v>
      </c>
      <c r="E122" s="29" t="s">
        <v>1385</v>
      </c>
    </row>
    <row r="123" spans="1:5" ht="12.75">
      <c r="A123" s="30" t="s">
        <v>46</v>
      </c>
      <c r="E123" s="31" t="s">
        <v>1386</v>
      </c>
    </row>
    <row r="124" spans="1:5" ht="51">
      <c r="A124" t="s">
        <v>48</v>
      </c>
      <c r="E124" s="29" t="s">
        <v>327</v>
      </c>
    </row>
    <row r="125" spans="1:16" ht="12.75">
      <c r="A125" s="18" t="s">
        <v>39</v>
      </c>
      <c s="23" t="s">
        <v>282</v>
      </c>
      <c s="23" t="s">
        <v>334</v>
      </c>
      <c s="18" t="s">
        <v>41</v>
      </c>
      <c s="24" t="s">
        <v>335</v>
      </c>
      <c s="25" t="s">
        <v>94</v>
      </c>
      <c s="26">
        <v>7856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336</v>
      </c>
    </row>
    <row r="127" spans="1:5" ht="51">
      <c r="A127" s="30" t="s">
        <v>46</v>
      </c>
      <c r="E127" s="31" t="s">
        <v>1387</v>
      </c>
    </row>
    <row r="128" spans="1:5" ht="140.25">
      <c r="A128" t="s">
        <v>48</v>
      </c>
      <c r="E128" s="29" t="s">
        <v>338</v>
      </c>
    </row>
    <row r="129" spans="1:16" ht="12.75">
      <c r="A129" s="18" t="s">
        <v>39</v>
      </c>
      <c s="23" t="s">
        <v>287</v>
      </c>
      <c s="23" t="s">
        <v>340</v>
      </c>
      <c s="18" t="s">
        <v>41</v>
      </c>
      <c s="24" t="s">
        <v>341</v>
      </c>
      <c s="25" t="s">
        <v>94</v>
      </c>
      <c s="26">
        <v>8168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342</v>
      </c>
    </row>
    <row r="131" spans="1:5" ht="63.75">
      <c r="A131" s="30" t="s">
        <v>46</v>
      </c>
      <c r="E131" s="31" t="s">
        <v>1388</v>
      </c>
    </row>
    <row r="132" spans="1:5" ht="140.25">
      <c r="A132" t="s">
        <v>48</v>
      </c>
      <c r="E132" s="29" t="s">
        <v>338</v>
      </c>
    </row>
    <row r="133" spans="1:18" ht="12.75" customHeight="1">
      <c r="A133" s="5" t="s">
        <v>37</v>
      </c>
      <c s="5"/>
      <c s="35" t="s">
        <v>34</v>
      </c>
      <c s="5"/>
      <c s="21" t="s">
        <v>123</v>
      </c>
      <c s="5"/>
      <c s="5"/>
      <c s="5"/>
      <c s="36">
        <f>0+Q133</f>
      </c>
      <c r="O133">
        <f>0+R133</f>
      </c>
      <c r="Q133">
        <f>0+I134+I138+I142+I146</f>
      </c>
      <c>
        <f>0+O134+O138+O142+O146</f>
      </c>
    </row>
    <row r="134" spans="1:16" ht="25.5">
      <c r="A134" s="18" t="s">
        <v>39</v>
      </c>
      <c s="23" t="s">
        <v>293</v>
      </c>
      <c s="23" t="s">
        <v>381</v>
      </c>
      <c s="18" t="s">
        <v>41</v>
      </c>
      <c s="24" t="s">
        <v>382</v>
      </c>
      <c s="25" t="s">
        <v>169</v>
      </c>
      <c s="26">
        <v>168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41</v>
      </c>
    </row>
    <row r="136" spans="1:5" ht="89.25">
      <c r="A136" s="30" t="s">
        <v>46</v>
      </c>
      <c r="E136" s="31" t="s">
        <v>1389</v>
      </c>
    </row>
    <row r="137" spans="1:5" ht="140.25">
      <c r="A137" t="s">
        <v>48</v>
      </c>
      <c r="E137" s="29" t="s">
        <v>384</v>
      </c>
    </row>
    <row r="138" spans="1:16" ht="12.75">
      <c r="A138" s="18" t="s">
        <v>39</v>
      </c>
      <c s="23" t="s">
        <v>299</v>
      </c>
      <c s="23" t="s">
        <v>401</v>
      </c>
      <c s="18" t="s">
        <v>41</v>
      </c>
      <c s="24" t="s">
        <v>402</v>
      </c>
      <c s="25" t="s">
        <v>169</v>
      </c>
      <c s="26">
        <v>5.5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403</v>
      </c>
    </row>
    <row r="140" spans="1:5" ht="12.75">
      <c r="A140" s="30" t="s">
        <v>46</v>
      </c>
      <c r="E140" s="31" t="s">
        <v>1390</v>
      </c>
    </row>
    <row r="141" spans="1:5" ht="25.5">
      <c r="A141" t="s">
        <v>48</v>
      </c>
      <c r="E141" s="29" t="s">
        <v>405</v>
      </c>
    </row>
    <row r="142" spans="1:16" ht="12.75">
      <c r="A142" s="18" t="s">
        <v>39</v>
      </c>
      <c s="23" t="s">
        <v>305</v>
      </c>
      <c s="23" t="s">
        <v>407</v>
      </c>
      <c s="18" t="s">
        <v>41</v>
      </c>
      <c s="24" t="s">
        <v>408</v>
      </c>
      <c s="25" t="s">
        <v>169</v>
      </c>
      <c s="26">
        <v>43.5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25.5">
      <c r="A143" s="28" t="s">
        <v>44</v>
      </c>
      <c r="E143" s="29" t="s">
        <v>409</v>
      </c>
    </row>
    <row r="144" spans="1:5" ht="51">
      <c r="A144" s="30" t="s">
        <v>46</v>
      </c>
      <c r="E144" s="31" t="s">
        <v>1358</v>
      </c>
    </row>
    <row r="145" spans="1:5" ht="38.25">
      <c r="A145" t="s">
        <v>48</v>
      </c>
      <c r="E145" s="29" t="s">
        <v>410</v>
      </c>
    </row>
    <row r="146" spans="1:16" ht="12.75">
      <c r="A146" s="18" t="s">
        <v>39</v>
      </c>
      <c s="23" t="s">
        <v>311</v>
      </c>
      <c s="23" t="s">
        <v>423</v>
      </c>
      <c s="18" t="s">
        <v>41</v>
      </c>
      <c s="24" t="s">
        <v>424</v>
      </c>
      <c s="25" t="s">
        <v>77</v>
      </c>
      <c s="26">
        <v>2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25.5">
      <c r="A147" s="28" t="s">
        <v>44</v>
      </c>
      <c r="E147" s="29" t="s">
        <v>425</v>
      </c>
    </row>
    <row r="148" spans="1:5" ht="25.5">
      <c r="A148" s="30" t="s">
        <v>46</v>
      </c>
      <c r="E148" s="31" t="s">
        <v>1391</v>
      </c>
    </row>
    <row r="149" spans="1:5" ht="127.5">
      <c r="A149" t="s">
        <v>48</v>
      </c>
      <c r="E149" s="29" t="s">
        <v>427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0+O9+O18+O27+O32+O69+O74+O95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1392</v>
      </c>
      <c s="32">
        <f>0+I9+I18+I27+I32+I69+I74+I95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1317</v>
      </c>
      <c s="1"/>
      <c s="10" t="s">
        <v>1318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1392</v>
      </c>
      <c s="5"/>
      <c s="14" t="s">
        <v>1393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55.035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700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433</v>
      </c>
      <c s="18" t="s">
        <v>41</v>
      </c>
      <c s="24" t="s">
        <v>434</v>
      </c>
      <c s="25" t="s">
        <v>142</v>
      </c>
      <c s="26">
        <v>12.794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597</v>
      </c>
    </row>
    <row r="16" spans="1:5" ht="63.75">
      <c r="A16" s="30" t="s">
        <v>46</v>
      </c>
      <c r="E16" s="31" t="s">
        <v>682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599</v>
      </c>
      <c s="18" t="s">
        <v>41</v>
      </c>
      <c s="24" t="s">
        <v>600</v>
      </c>
      <c s="25" t="s">
        <v>136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601</v>
      </c>
    </row>
    <row r="21" spans="1:5" ht="12.75">
      <c r="A21" s="30" t="s">
        <v>46</v>
      </c>
      <c r="E21" s="31" t="s">
        <v>602</v>
      </c>
    </row>
    <row r="22" spans="1:5" ht="25.5">
      <c r="A22" t="s">
        <v>48</v>
      </c>
      <c r="E22" s="29" t="s">
        <v>603</v>
      </c>
    </row>
    <row r="23" spans="1:16" ht="12.75">
      <c r="A23" s="18" t="s">
        <v>39</v>
      </c>
      <c s="23" t="s">
        <v>27</v>
      </c>
      <c s="23" t="s">
        <v>604</v>
      </c>
      <c s="18" t="s">
        <v>41</v>
      </c>
      <c s="24" t="s">
        <v>605</v>
      </c>
      <c s="25" t="s">
        <v>136</v>
      </c>
      <c s="26">
        <v>30.104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606</v>
      </c>
    </row>
    <row r="25" spans="1:5" ht="76.5">
      <c r="A25" s="30" t="s">
        <v>46</v>
      </c>
      <c r="E25" s="31" t="s">
        <v>701</v>
      </c>
    </row>
    <row r="26" spans="1:5" ht="318.75">
      <c r="A26" t="s">
        <v>48</v>
      </c>
      <c r="E26" s="29" t="s">
        <v>470</v>
      </c>
    </row>
    <row r="27" spans="1:18" ht="12.75" customHeight="1">
      <c r="A27" s="5" t="s">
        <v>37</v>
      </c>
      <c s="5"/>
      <c s="35" t="s">
        <v>17</v>
      </c>
      <c s="5"/>
      <c s="21" t="s">
        <v>228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608</v>
      </c>
      <c s="18" t="s">
        <v>41</v>
      </c>
      <c s="24" t="s">
        <v>609</v>
      </c>
      <c s="25" t="s">
        <v>136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610</v>
      </c>
    </row>
    <row r="30" spans="1:5" ht="12.75">
      <c r="A30" s="30" t="s">
        <v>46</v>
      </c>
      <c r="E30" s="31" t="s">
        <v>611</v>
      </c>
    </row>
    <row r="31" spans="1:5" ht="369.75">
      <c r="A31" t="s">
        <v>48</v>
      </c>
      <c r="E31" s="29" t="s">
        <v>612</v>
      </c>
    </row>
    <row r="32" spans="1:18" ht="12.75" customHeight="1">
      <c r="A32" s="5" t="s">
        <v>37</v>
      </c>
      <c s="5"/>
      <c s="35" t="s">
        <v>27</v>
      </c>
      <c s="5"/>
      <c s="21" t="s">
        <v>292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613</v>
      </c>
      <c s="18" t="s">
        <v>41</v>
      </c>
      <c s="24" t="s">
        <v>614</v>
      </c>
      <c s="25" t="s">
        <v>136</v>
      </c>
      <c s="26">
        <v>3.9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1394</v>
      </c>
    </row>
    <row r="36" spans="1:5" ht="369.75">
      <c r="A36" t="s">
        <v>48</v>
      </c>
      <c r="E36" s="29" t="s">
        <v>518</v>
      </c>
    </row>
    <row r="37" spans="1:16" ht="12.75">
      <c r="A37" s="18" t="s">
        <v>39</v>
      </c>
      <c s="23" t="s">
        <v>68</v>
      </c>
      <c s="23" t="s">
        <v>616</v>
      </c>
      <c s="18" t="s">
        <v>41</v>
      </c>
      <c s="24" t="s">
        <v>617</v>
      </c>
      <c s="25" t="s">
        <v>142</v>
      </c>
      <c s="26">
        <v>0.468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1395</v>
      </c>
    </row>
    <row r="40" spans="1:5" ht="267.75">
      <c r="A40" t="s">
        <v>48</v>
      </c>
      <c r="E40" s="29" t="s">
        <v>619</v>
      </c>
    </row>
    <row r="41" spans="1:16" ht="12.75">
      <c r="A41" s="18" t="s">
        <v>39</v>
      </c>
      <c s="23" t="s">
        <v>74</v>
      </c>
      <c s="23" t="s">
        <v>294</v>
      </c>
      <c s="18" t="s">
        <v>41</v>
      </c>
      <c s="24" t="s">
        <v>295</v>
      </c>
      <c s="25" t="s">
        <v>136</v>
      </c>
      <c s="26">
        <v>2.907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620</v>
      </c>
    </row>
    <row r="43" spans="1:5" ht="102">
      <c r="A43" s="30" t="s">
        <v>46</v>
      </c>
      <c r="E43" s="31" t="s">
        <v>686</v>
      </c>
    </row>
    <row r="44" spans="1:5" ht="369.75">
      <c r="A44" t="s">
        <v>48</v>
      </c>
      <c r="E44" s="29" t="s">
        <v>518</v>
      </c>
    </row>
    <row r="45" spans="1:16" ht="12.75">
      <c r="A45" s="18" t="s">
        <v>39</v>
      </c>
      <c s="23" t="s">
        <v>34</v>
      </c>
      <c s="23" t="s">
        <v>622</v>
      </c>
      <c s="18" t="s">
        <v>41</v>
      </c>
      <c s="24" t="s">
        <v>623</v>
      </c>
      <c s="25" t="s">
        <v>136</v>
      </c>
      <c s="26">
        <v>0.7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624</v>
      </c>
    </row>
    <row r="47" spans="1:5" ht="25.5">
      <c r="A47" s="30" t="s">
        <v>46</v>
      </c>
      <c r="E47" s="31" t="s">
        <v>687</v>
      </c>
    </row>
    <row r="48" spans="1:5" ht="369.75">
      <c r="A48" t="s">
        <v>48</v>
      </c>
      <c r="E48" s="29" t="s">
        <v>518</v>
      </c>
    </row>
    <row r="49" spans="1:16" ht="12.75">
      <c r="A49" s="18" t="s">
        <v>39</v>
      </c>
      <c s="23" t="s">
        <v>36</v>
      </c>
      <c s="23" t="s">
        <v>626</v>
      </c>
      <c s="18" t="s">
        <v>41</v>
      </c>
      <c s="24" t="s">
        <v>627</v>
      </c>
      <c s="25" t="s">
        <v>136</v>
      </c>
      <c s="26">
        <v>3.492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628</v>
      </c>
    </row>
    <row r="51" spans="1:5" ht="12.75">
      <c r="A51" s="30" t="s">
        <v>46</v>
      </c>
      <c r="E51" s="31" t="s">
        <v>629</v>
      </c>
    </row>
    <row r="52" spans="1:5" ht="369.75">
      <c r="A52" t="s">
        <v>48</v>
      </c>
      <c r="E52" s="29" t="s">
        <v>518</v>
      </c>
    </row>
    <row r="53" spans="1:16" ht="25.5">
      <c r="A53" s="18" t="s">
        <v>39</v>
      </c>
      <c s="23" t="s">
        <v>128</v>
      </c>
      <c s="23" t="s">
        <v>630</v>
      </c>
      <c s="18" t="s">
        <v>41</v>
      </c>
      <c s="24" t="s">
        <v>631</v>
      </c>
      <c s="25" t="s">
        <v>136</v>
      </c>
      <c s="26">
        <v>35.413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632</v>
      </c>
    </row>
    <row r="55" spans="1:5" ht="76.5">
      <c r="A55" s="30" t="s">
        <v>46</v>
      </c>
      <c r="E55" s="31" t="s">
        <v>688</v>
      </c>
    </row>
    <row r="56" spans="1:5" ht="38.25">
      <c r="A56" t="s">
        <v>48</v>
      </c>
      <c r="E56" s="29" t="s">
        <v>246</v>
      </c>
    </row>
    <row r="57" spans="1:16" ht="12.75">
      <c r="A57" s="18" t="s">
        <v>39</v>
      </c>
      <c s="23" t="s">
        <v>184</v>
      </c>
      <c s="23" t="s">
        <v>634</v>
      </c>
      <c s="18" t="s">
        <v>41</v>
      </c>
      <c s="24" t="s">
        <v>635</v>
      </c>
      <c s="25" t="s">
        <v>136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636</v>
      </c>
    </row>
    <row r="59" spans="1:5" ht="12.75">
      <c r="A59" s="30" t="s">
        <v>46</v>
      </c>
      <c r="E59" s="31" t="s">
        <v>637</v>
      </c>
    </row>
    <row r="60" spans="1:5" ht="51">
      <c r="A60" t="s">
        <v>48</v>
      </c>
      <c r="E60" s="29" t="s">
        <v>638</v>
      </c>
    </row>
    <row r="61" spans="1:16" ht="12.75">
      <c r="A61" s="18" t="s">
        <v>39</v>
      </c>
      <c s="23" t="s">
        <v>190</v>
      </c>
      <c s="23" t="s">
        <v>639</v>
      </c>
      <c s="18" t="s">
        <v>41</v>
      </c>
      <c s="24" t="s">
        <v>640</v>
      </c>
      <c s="25" t="s">
        <v>136</v>
      </c>
      <c s="26">
        <v>1.4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641</v>
      </c>
    </row>
    <row r="63" spans="1:5" ht="25.5">
      <c r="A63" s="30" t="s">
        <v>46</v>
      </c>
      <c r="E63" s="31" t="s">
        <v>689</v>
      </c>
    </row>
    <row r="64" spans="1:5" ht="102">
      <c r="A64" t="s">
        <v>48</v>
      </c>
      <c r="E64" s="29" t="s">
        <v>643</v>
      </c>
    </row>
    <row r="65" spans="1:16" ht="12.75">
      <c r="A65" s="18" t="s">
        <v>39</v>
      </c>
      <c s="23" t="s">
        <v>196</v>
      </c>
      <c s="23" t="s">
        <v>644</v>
      </c>
      <c s="18" t="s">
        <v>41</v>
      </c>
      <c s="24" t="s">
        <v>645</v>
      </c>
      <c s="25" t="s">
        <v>136</v>
      </c>
      <c s="26">
        <v>0.72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646</v>
      </c>
    </row>
    <row r="67" spans="1:5" ht="12.75">
      <c r="A67" s="30" t="s">
        <v>46</v>
      </c>
      <c r="E67" s="31" t="s">
        <v>690</v>
      </c>
    </row>
    <row r="68" spans="1:5" ht="357">
      <c r="A68" t="s">
        <v>48</v>
      </c>
      <c r="E68" s="29" t="s">
        <v>648</v>
      </c>
    </row>
    <row r="69" spans="1:18" ht="12.75" customHeight="1">
      <c r="A69" s="5" t="s">
        <v>37</v>
      </c>
      <c s="5"/>
      <c s="35" t="s">
        <v>68</v>
      </c>
      <c s="5"/>
      <c s="21" t="s">
        <v>360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8" t="s">
        <v>39</v>
      </c>
      <c s="23" t="s">
        <v>200</v>
      </c>
      <c s="23" t="s">
        <v>649</v>
      </c>
      <c s="18" t="s">
        <v>41</v>
      </c>
      <c s="24" t="s">
        <v>650</v>
      </c>
      <c s="25" t="s">
        <v>94</v>
      </c>
      <c s="26">
        <v>28.39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651</v>
      </c>
    </row>
    <row r="72" spans="1:5" ht="38.25">
      <c r="A72" s="30" t="s">
        <v>46</v>
      </c>
      <c r="E72" s="31" t="s">
        <v>691</v>
      </c>
    </row>
    <row r="73" spans="1:5" ht="191.25">
      <c r="A73" t="s">
        <v>48</v>
      </c>
      <c r="E73" s="29" t="s">
        <v>653</v>
      </c>
    </row>
    <row r="74" spans="1:18" ht="12.75" customHeight="1">
      <c r="A74" s="5" t="s">
        <v>37</v>
      </c>
      <c s="5"/>
      <c s="35" t="s">
        <v>74</v>
      </c>
      <c s="5"/>
      <c s="21" t="s">
        <v>367</v>
      </c>
      <c s="5"/>
      <c s="5"/>
      <c s="5"/>
      <c s="36">
        <f>0+Q74</f>
      </c>
      <c r="O74">
        <f>0+R74</f>
      </c>
      <c r="Q74">
        <f>0+I75+I79+I83+I87+I91</f>
      </c>
      <c>
        <f>0+O75+O79+O83+O87+O91</f>
      </c>
    </row>
    <row r="75" spans="1:16" ht="12.75">
      <c r="A75" s="18" t="s">
        <v>39</v>
      </c>
      <c s="23" t="s">
        <v>206</v>
      </c>
      <c s="23" t="s">
        <v>1396</v>
      </c>
      <c s="18" t="s">
        <v>41</v>
      </c>
      <c s="24" t="s">
        <v>1397</v>
      </c>
      <c s="25" t="s">
        <v>169</v>
      </c>
      <c s="26">
        <v>10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1398</v>
      </c>
    </row>
    <row r="77" spans="1:5" ht="12.75">
      <c r="A77" s="30" t="s">
        <v>46</v>
      </c>
      <c r="E77" s="31" t="s">
        <v>514</v>
      </c>
    </row>
    <row r="78" spans="1:5" ht="255">
      <c r="A78" t="s">
        <v>48</v>
      </c>
      <c r="E78" s="29" t="s">
        <v>1399</v>
      </c>
    </row>
    <row r="79" spans="1:16" ht="12.75">
      <c r="A79" s="18" t="s">
        <v>39</v>
      </c>
      <c s="23" t="s">
        <v>211</v>
      </c>
      <c s="23" t="s">
        <v>654</v>
      </c>
      <c s="18" t="s">
        <v>41</v>
      </c>
      <c s="24" t="s">
        <v>655</v>
      </c>
      <c s="25" t="s">
        <v>77</v>
      </c>
      <c s="26">
        <v>1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25.5">
      <c r="A80" s="28" t="s">
        <v>44</v>
      </c>
      <c r="E80" s="29" t="s">
        <v>656</v>
      </c>
    </row>
    <row r="81" spans="1:5" ht="12.75">
      <c r="A81" s="30" t="s">
        <v>46</v>
      </c>
      <c r="E81" s="31" t="s">
        <v>47</v>
      </c>
    </row>
    <row r="82" spans="1:5" ht="12.75">
      <c r="A82" t="s">
        <v>48</v>
      </c>
      <c r="E82" s="29" t="s">
        <v>657</v>
      </c>
    </row>
    <row r="83" spans="1:16" ht="12.75">
      <c r="A83" s="18" t="s">
        <v>39</v>
      </c>
      <c s="23" t="s">
        <v>217</v>
      </c>
      <c s="23" t="s">
        <v>1400</v>
      </c>
      <c s="18" t="s">
        <v>41</v>
      </c>
      <c s="24" t="s">
        <v>1401</v>
      </c>
      <c s="25" t="s">
        <v>77</v>
      </c>
      <c s="26">
        <v>2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1402</v>
      </c>
    </row>
    <row r="85" spans="1:5" ht="25.5">
      <c r="A85" s="30" t="s">
        <v>46</v>
      </c>
      <c r="E85" s="31" t="s">
        <v>1391</v>
      </c>
    </row>
    <row r="86" spans="1:5" ht="25.5">
      <c r="A86" t="s">
        <v>48</v>
      </c>
      <c r="E86" s="29" t="s">
        <v>1403</v>
      </c>
    </row>
    <row r="87" spans="1:16" ht="12.75">
      <c r="A87" s="18" t="s">
        <v>39</v>
      </c>
      <c s="23" t="s">
        <v>222</v>
      </c>
      <c s="23" t="s">
        <v>1404</v>
      </c>
      <c s="18" t="s">
        <v>41</v>
      </c>
      <c s="24" t="s">
        <v>1405</v>
      </c>
      <c s="25" t="s">
        <v>136</v>
      </c>
      <c s="26">
        <v>3.102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1406</v>
      </c>
    </row>
    <row r="89" spans="1:5" ht="12.75">
      <c r="A89" s="30" t="s">
        <v>46</v>
      </c>
      <c r="E89" s="31" t="s">
        <v>1407</v>
      </c>
    </row>
    <row r="90" spans="1:5" ht="395.25">
      <c r="A90" t="s">
        <v>48</v>
      </c>
      <c r="E90" s="29" t="s">
        <v>298</v>
      </c>
    </row>
    <row r="91" spans="1:16" ht="12.75">
      <c r="A91" s="18" t="s">
        <v>39</v>
      </c>
      <c s="23" t="s">
        <v>229</v>
      </c>
      <c s="23" t="s">
        <v>795</v>
      </c>
      <c s="18" t="s">
        <v>41</v>
      </c>
      <c s="24" t="s">
        <v>796</v>
      </c>
      <c s="25" t="s">
        <v>77</v>
      </c>
      <c s="26">
        <v>2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1408</v>
      </c>
    </row>
    <row r="93" spans="1:5" ht="25.5">
      <c r="A93" s="30" t="s">
        <v>46</v>
      </c>
      <c r="E93" s="31" t="s">
        <v>1409</v>
      </c>
    </row>
    <row r="94" spans="1:5" ht="12.75">
      <c r="A94" t="s">
        <v>48</v>
      </c>
      <c r="E94" s="29" t="s">
        <v>799</v>
      </c>
    </row>
    <row r="95" spans="1:18" ht="12.75" customHeight="1">
      <c r="A95" s="5" t="s">
        <v>37</v>
      </c>
      <c s="5"/>
      <c s="35" t="s">
        <v>34</v>
      </c>
      <c s="5"/>
      <c s="21" t="s">
        <v>123</v>
      </c>
      <c s="5"/>
      <c s="5"/>
      <c s="5"/>
      <c s="36">
        <f>0+Q95</f>
      </c>
      <c r="O95">
        <f>0+R95</f>
      </c>
      <c r="Q95">
        <f>0+I96+I100+I104+I108+I112</f>
      </c>
      <c>
        <f>0+O96+O100+O104+O108+O112</f>
      </c>
    </row>
    <row r="96" spans="1:16" ht="25.5">
      <c r="A96" s="18" t="s">
        <v>39</v>
      </c>
      <c s="23" t="s">
        <v>235</v>
      </c>
      <c s="23" t="s">
        <v>658</v>
      </c>
      <c s="18" t="s">
        <v>41</v>
      </c>
      <c s="24" t="s">
        <v>659</v>
      </c>
      <c s="25" t="s">
        <v>77</v>
      </c>
      <c s="26">
        <v>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660</v>
      </c>
    </row>
    <row r="98" spans="1:5" ht="25.5">
      <c r="A98" s="30" t="s">
        <v>46</v>
      </c>
      <c r="E98" s="31" t="s">
        <v>661</v>
      </c>
    </row>
    <row r="99" spans="1:5" ht="409.5">
      <c r="A99" t="s">
        <v>48</v>
      </c>
      <c r="E99" s="29" t="s">
        <v>662</v>
      </c>
    </row>
    <row r="100" spans="1:16" ht="12.75">
      <c r="A100" s="18" t="s">
        <v>39</v>
      </c>
      <c s="23" t="s">
        <v>241</v>
      </c>
      <c s="23" t="s">
        <v>692</v>
      </c>
      <c s="18" t="s">
        <v>41</v>
      </c>
      <c s="24" t="s">
        <v>693</v>
      </c>
      <c s="25" t="s">
        <v>169</v>
      </c>
      <c s="26">
        <v>9.5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694</v>
      </c>
    </row>
    <row r="102" spans="1:5" ht="12.75">
      <c r="A102" s="30" t="s">
        <v>46</v>
      </c>
      <c r="E102" s="31" t="s">
        <v>666</v>
      </c>
    </row>
    <row r="103" spans="1:5" ht="63.75">
      <c r="A103" t="s">
        <v>48</v>
      </c>
      <c r="E103" s="29" t="s">
        <v>667</v>
      </c>
    </row>
    <row r="104" spans="1:16" ht="12.75">
      <c r="A104" s="18" t="s">
        <v>39</v>
      </c>
      <c s="23" t="s">
        <v>247</v>
      </c>
      <c s="23" t="s">
        <v>579</v>
      </c>
      <c s="18" t="s">
        <v>41</v>
      </c>
      <c s="24" t="s">
        <v>580</v>
      </c>
      <c s="25" t="s">
        <v>136</v>
      </c>
      <c s="26">
        <v>3.098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44</v>
      </c>
      <c r="E105" s="29" t="s">
        <v>668</v>
      </c>
    </row>
    <row r="106" spans="1:5" ht="12.75">
      <c r="A106" s="30" t="s">
        <v>46</v>
      </c>
      <c r="E106" s="31" t="s">
        <v>669</v>
      </c>
    </row>
    <row r="107" spans="1:5" ht="102">
      <c r="A107" t="s">
        <v>48</v>
      </c>
      <c r="E107" s="29" t="s">
        <v>582</v>
      </c>
    </row>
    <row r="108" spans="1:16" ht="12.75">
      <c r="A108" s="18" t="s">
        <v>39</v>
      </c>
      <c s="23" t="s">
        <v>253</v>
      </c>
      <c s="23" t="s">
        <v>670</v>
      </c>
      <c s="18" t="s">
        <v>41</v>
      </c>
      <c s="24" t="s">
        <v>671</v>
      </c>
      <c s="25" t="s">
        <v>136</v>
      </c>
      <c s="26">
        <v>1.176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44</v>
      </c>
      <c r="E109" s="29" t="s">
        <v>672</v>
      </c>
    </row>
    <row r="110" spans="1:5" ht="12.75">
      <c r="A110" s="30" t="s">
        <v>46</v>
      </c>
      <c r="E110" s="31" t="s">
        <v>673</v>
      </c>
    </row>
    <row r="111" spans="1:5" ht="102">
      <c r="A111" t="s">
        <v>48</v>
      </c>
      <c r="E111" s="29" t="s">
        <v>582</v>
      </c>
    </row>
    <row r="112" spans="1:16" ht="12.75">
      <c r="A112" s="18" t="s">
        <v>39</v>
      </c>
      <c s="23" t="s">
        <v>259</v>
      </c>
      <c s="23" t="s">
        <v>695</v>
      </c>
      <c s="18" t="s">
        <v>41</v>
      </c>
      <c s="24" t="s">
        <v>696</v>
      </c>
      <c s="25" t="s">
        <v>169</v>
      </c>
      <c s="26">
        <v>8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697</v>
      </c>
    </row>
    <row r="114" spans="1:5" ht="12.75">
      <c r="A114" s="30" t="s">
        <v>46</v>
      </c>
      <c r="E114" s="31" t="s">
        <v>677</v>
      </c>
    </row>
    <row r="115" spans="1:5" ht="114.75">
      <c r="A115" t="s">
        <v>48</v>
      </c>
      <c r="E115" s="29" t="s">
        <v>678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1410</v>
      </c>
      <c s="32">
        <f>0+I9+I18+I27+I32+I69+I74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1317</v>
      </c>
      <c s="1"/>
      <c s="10" t="s">
        <v>1318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1410</v>
      </c>
      <c s="5"/>
      <c s="14" t="s">
        <v>1411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55.035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700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433</v>
      </c>
      <c s="18" t="s">
        <v>41</v>
      </c>
      <c s="24" t="s">
        <v>434</v>
      </c>
      <c s="25" t="s">
        <v>142</v>
      </c>
      <c s="26">
        <v>12.794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597</v>
      </c>
    </row>
    <row r="16" spans="1:5" ht="63.75">
      <c r="A16" s="30" t="s">
        <v>46</v>
      </c>
      <c r="E16" s="31" t="s">
        <v>682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599</v>
      </c>
      <c s="18" t="s">
        <v>41</v>
      </c>
      <c s="24" t="s">
        <v>600</v>
      </c>
      <c s="25" t="s">
        <v>136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601</v>
      </c>
    </row>
    <row r="21" spans="1:5" ht="12.75">
      <c r="A21" s="30" t="s">
        <v>46</v>
      </c>
      <c r="E21" s="31" t="s">
        <v>602</v>
      </c>
    </row>
    <row r="22" spans="1:5" ht="25.5">
      <c r="A22" t="s">
        <v>48</v>
      </c>
      <c r="E22" s="29" t="s">
        <v>603</v>
      </c>
    </row>
    <row r="23" spans="1:16" ht="12.75">
      <c r="A23" s="18" t="s">
        <v>39</v>
      </c>
      <c s="23" t="s">
        <v>27</v>
      </c>
      <c s="23" t="s">
        <v>604</v>
      </c>
      <c s="18" t="s">
        <v>41</v>
      </c>
      <c s="24" t="s">
        <v>605</v>
      </c>
      <c s="25" t="s">
        <v>136</v>
      </c>
      <c s="26">
        <v>30.104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606</v>
      </c>
    </row>
    <row r="25" spans="1:5" ht="76.5">
      <c r="A25" s="30" t="s">
        <v>46</v>
      </c>
      <c r="E25" s="31" t="s">
        <v>701</v>
      </c>
    </row>
    <row r="26" spans="1:5" ht="318.75">
      <c r="A26" t="s">
        <v>48</v>
      </c>
      <c r="E26" s="29" t="s">
        <v>470</v>
      </c>
    </row>
    <row r="27" spans="1:18" ht="12.75" customHeight="1">
      <c r="A27" s="5" t="s">
        <v>37</v>
      </c>
      <c s="5"/>
      <c s="35" t="s">
        <v>17</v>
      </c>
      <c s="5"/>
      <c s="21" t="s">
        <v>228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608</v>
      </c>
      <c s="18" t="s">
        <v>41</v>
      </c>
      <c s="24" t="s">
        <v>609</v>
      </c>
      <c s="25" t="s">
        <v>136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610</v>
      </c>
    </row>
    <row r="30" spans="1:5" ht="12.75">
      <c r="A30" s="30" t="s">
        <v>46</v>
      </c>
      <c r="E30" s="31" t="s">
        <v>611</v>
      </c>
    </row>
    <row r="31" spans="1:5" ht="369.75">
      <c r="A31" t="s">
        <v>48</v>
      </c>
      <c r="E31" s="29" t="s">
        <v>612</v>
      </c>
    </row>
    <row r="32" spans="1:18" ht="12.75" customHeight="1">
      <c r="A32" s="5" t="s">
        <v>37</v>
      </c>
      <c s="5"/>
      <c s="35" t="s">
        <v>27</v>
      </c>
      <c s="5"/>
      <c s="21" t="s">
        <v>292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613</v>
      </c>
      <c s="18" t="s">
        <v>41</v>
      </c>
      <c s="24" t="s">
        <v>614</v>
      </c>
      <c s="25" t="s">
        <v>136</v>
      </c>
      <c s="26">
        <v>4.26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615</v>
      </c>
    </row>
    <row r="36" spans="1:5" ht="369.75">
      <c r="A36" t="s">
        <v>48</v>
      </c>
      <c r="E36" s="29" t="s">
        <v>518</v>
      </c>
    </row>
    <row r="37" spans="1:16" ht="12.75">
      <c r="A37" s="18" t="s">
        <v>39</v>
      </c>
      <c s="23" t="s">
        <v>68</v>
      </c>
      <c s="23" t="s">
        <v>616</v>
      </c>
      <c s="18" t="s">
        <v>41</v>
      </c>
      <c s="24" t="s">
        <v>617</v>
      </c>
      <c s="25" t="s">
        <v>142</v>
      </c>
      <c s="26">
        <v>0.516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1412</v>
      </c>
    </row>
    <row r="40" spans="1:5" ht="267.75">
      <c r="A40" t="s">
        <v>48</v>
      </c>
      <c r="E40" s="29" t="s">
        <v>619</v>
      </c>
    </row>
    <row r="41" spans="1:16" ht="12.75">
      <c r="A41" s="18" t="s">
        <v>39</v>
      </c>
      <c s="23" t="s">
        <v>74</v>
      </c>
      <c s="23" t="s">
        <v>294</v>
      </c>
      <c s="18" t="s">
        <v>41</v>
      </c>
      <c s="24" t="s">
        <v>295</v>
      </c>
      <c s="25" t="s">
        <v>136</v>
      </c>
      <c s="26">
        <v>2.632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620</v>
      </c>
    </row>
    <row r="43" spans="1:5" ht="63.75">
      <c r="A43" s="30" t="s">
        <v>46</v>
      </c>
      <c r="E43" s="31" t="s">
        <v>1413</v>
      </c>
    </row>
    <row r="44" spans="1:5" ht="369.75">
      <c r="A44" t="s">
        <v>48</v>
      </c>
      <c r="E44" s="29" t="s">
        <v>518</v>
      </c>
    </row>
    <row r="45" spans="1:16" ht="12.75">
      <c r="A45" s="18" t="s">
        <v>39</v>
      </c>
      <c s="23" t="s">
        <v>34</v>
      </c>
      <c s="23" t="s">
        <v>622</v>
      </c>
      <c s="18" t="s">
        <v>41</v>
      </c>
      <c s="24" t="s">
        <v>623</v>
      </c>
      <c s="25" t="s">
        <v>136</v>
      </c>
      <c s="26">
        <v>0.9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624</v>
      </c>
    </row>
    <row r="47" spans="1:5" ht="25.5">
      <c r="A47" s="30" t="s">
        <v>46</v>
      </c>
      <c r="E47" s="31" t="s">
        <v>1414</v>
      </c>
    </row>
    <row r="48" spans="1:5" ht="369.75">
      <c r="A48" t="s">
        <v>48</v>
      </c>
      <c r="E48" s="29" t="s">
        <v>518</v>
      </c>
    </row>
    <row r="49" spans="1:16" ht="12.75">
      <c r="A49" s="18" t="s">
        <v>39</v>
      </c>
      <c s="23" t="s">
        <v>36</v>
      </c>
      <c s="23" t="s">
        <v>626</v>
      </c>
      <c s="18" t="s">
        <v>41</v>
      </c>
      <c s="24" t="s">
        <v>627</v>
      </c>
      <c s="25" t="s">
        <v>136</v>
      </c>
      <c s="26">
        <v>3.492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628</v>
      </c>
    </row>
    <row r="51" spans="1:5" ht="12.75">
      <c r="A51" s="30" t="s">
        <v>46</v>
      </c>
      <c r="E51" s="31" t="s">
        <v>629</v>
      </c>
    </row>
    <row r="52" spans="1:5" ht="369.75">
      <c r="A52" t="s">
        <v>48</v>
      </c>
      <c r="E52" s="29" t="s">
        <v>518</v>
      </c>
    </row>
    <row r="53" spans="1:16" ht="25.5">
      <c r="A53" s="18" t="s">
        <v>39</v>
      </c>
      <c s="23" t="s">
        <v>128</v>
      </c>
      <c s="23" t="s">
        <v>630</v>
      </c>
      <c s="18" t="s">
        <v>41</v>
      </c>
      <c s="24" t="s">
        <v>631</v>
      </c>
      <c s="25" t="s">
        <v>136</v>
      </c>
      <c s="26">
        <v>17.936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632</v>
      </c>
    </row>
    <row r="55" spans="1:5" ht="25.5">
      <c r="A55" s="30" t="s">
        <v>46</v>
      </c>
      <c r="E55" s="31" t="s">
        <v>1415</v>
      </c>
    </row>
    <row r="56" spans="1:5" ht="38.25">
      <c r="A56" t="s">
        <v>48</v>
      </c>
      <c r="E56" s="29" t="s">
        <v>246</v>
      </c>
    </row>
    <row r="57" spans="1:16" ht="12.75">
      <c r="A57" s="18" t="s">
        <v>39</v>
      </c>
      <c s="23" t="s">
        <v>184</v>
      </c>
      <c s="23" t="s">
        <v>634</v>
      </c>
      <c s="18" t="s">
        <v>41</v>
      </c>
      <c s="24" t="s">
        <v>635</v>
      </c>
      <c s="25" t="s">
        <v>136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636</v>
      </c>
    </row>
    <row r="59" spans="1:5" ht="12.75">
      <c r="A59" s="30" t="s">
        <v>46</v>
      </c>
      <c r="E59" s="31" t="s">
        <v>637</v>
      </c>
    </row>
    <row r="60" spans="1:5" ht="51">
      <c r="A60" t="s">
        <v>48</v>
      </c>
      <c r="E60" s="29" t="s">
        <v>638</v>
      </c>
    </row>
    <row r="61" spans="1:16" ht="12.75">
      <c r="A61" s="18" t="s">
        <v>39</v>
      </c>
      <c s="23" t="s">
        <v>190</v>
      </c>
      <c s="23" t="s">
        <v>639</v>
      </c>
      <c s="18" t="s">
        <v>41</v>
      </c>
      <c s="24" t="s">
        <v>640</v>
      </c>
      <c s="25" t="s">
        <v>136</v>
      </c>
      <c s="26">
        <v>1.8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641</v>
      </c>
    </row>
    <row r="63" spans="1:5" ht="25.5">
      <c r="A63" s="30" t="s">
        <v>46</v>
      </c>
      <c r="E63" s="31" t="s">
        <v>1416</v>
      </c>
    </row>
    <row r="64" spans="1:5" ht="102">
      <c r="A64" t="s">
        <v>48</v>
      </c>
      <c r="E64" s="29" t="s">
        <v>643</v>
      </c>
    </row>
    <row r="65" spans="1:16" ht="12.75">
      <c r="A65" s="18" t="s">
        <v>39</v>
      </c>
      <c s="23" t="s">
        <v>196</v>
      </c>
      <c s="23" t="s">
        <v>644</v>
      </c>
      <c s="18" t="s">
        <v>41</v>
      </c>
      <c s="24" t="s">
        <v>645</v>
      </c>
      <c s="25" t="s">
        <v>136</v>
      </c>
      <c s="26">
        <v>0.72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646</v>
      </c>
    </row>
    <row r="67" spans="1:5" ht="12.75">
      <c r="A67" s="30" t="s">
        <v>46</v>
      </c>
      <c r="E67" s="31" t="s">
        <v>690</v>
      </c>
    </row>
    <row r="68" spans="1:5" ht="357">
      <c r="A68" t="s">
        <v>48</v>
      </c>
      <c r="E68" s="29" t="s">
        <v>648</v>
      </c>
    </row>
    <row r="69" spans="1:18" ht="12.75" customHeight="1">
      <c r="A69" s="5" t="s">
        <v>37</v>
      </c>
      <c s="5"/>
      <c s="35" t="s">
        <v>68</v>
      </c>
      <c s="5"/>
      <c s="21" t="s">
        <v>360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8" t="s">
        <v>39</v>
      </c>
      <c s="23" t="s">
        <v>200</v>
      </c>
      <c s="23" t="s">
        <v>649</v>
      </c>
      <c s="18" t="s">
        <v>41</v>
      </c>
      <c s="24" t="s">
        <v>650</v>
      </c>
      <c s="25" t="s">
        <v>94</v>
      </c>
      <c s="26">
        <v>9.4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651</v>
      </c>
    </row>
    <row r="72" spans="1:5" ht="12.75">
      <c r="A72" s="30" t="s">
        <v>46</v>
      </c>
      <c r="E72" s="31" t="s">
        <v>1417</v>
      </c>
    </row>
    <row r="73" spans="1:5" ht="191.25">
      <c r="A73" t="s">
        <v>48</v>
      </c>
      <c r="E73" s="29" t="s">
        <v>653</v>
      </c>
    </row>
    <row r="74" spans="1:18" ht="12.75" customHeight="1">
      <c r="A74" s="5" t="s">
        <v>37</v>
      </c>
      <c s="5"/>
      <c s="35" t="s">
        <v>34</v>
      </c>
      <c s="5"/>
      <c s="21" t="s">
        <v>123</v>
      </c>
      <c s="5"/>
      <c s="5"/>
      <c s="5"/>
      <c s="36">
        <f>0+Q74</f>
      </c>
      <c r="O74">
        <f>0+R74</f>
      </c>
      <c r="Q74">
        <f>0+I75+I79+I83+I87</f>
      </c>
      <c>
        <f>0+O75+O79+O83+O87</f>
      </c>
    </row>
    <row r="75" spans="1:16" ht="12.75">
      <c r="A75" s="18" t="s">
        <v>39</v>
      </c>
      <c s="23" t="s">
        <v>206</v>
      </c>
      <c s="23" t="s">
        <v>692</v>
      </c>
      <c s="18" t="s">
        <v>41</v>
      </c>
      <c s="24" t="s">
        <v>693</v>
      </c>
      <c s="25" t="s">
        <v>169</v>
      </c>
      <c s="26">
        <v>10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694</v>
      </c>
    </row>
    <row r="77" spans="1:5" ht="12.75">
      <c r="A77" s="30" t="s">
        <v>46</v>
      </c>
      <c r="E77" s="31" t="s">
        <v>1418</v>
      </c>
    </row>
    <row r="78" spans="1:5" ht="63.75">
      <c r="A78" t="s">
        <v>48</v>
      </c>
      <c r="E78" s="29" t="s">
        <v>667</v>
      </c>
    </row>
    <row r="79" spans="1:16" ht="12.75">
      <c r="A79" s="18" t="s">
        <v>39</v>
      </c>
      <c s="23" t="s">
        <v>211</v>
      </c>
      <c s="23" t="s">
        <v>579</v>
      </c>
      <c s="18" t="s">
        <v>41</v>
      </c>
      <c s="24" t="s">
        <v>580</v>
      </c>
      <c s="25" t="s">
        <v>136</v>
      </c>
      <c s="26">
        <v>3.098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668</v>
      </c>
    </row>
    <row r="81" spans="1:5" ht="12.75">
      <c r="A81" s="30" t="s">
        <v>46</v>
      </c>
      <c r="E81" s="31" t="s">
        <v>669</v>
      </c>
    </row>
    <row r="82" spans="1:5" ht="102">
      <c r="A82" t="s">
        <v>48</v>
      </c>
      <c r="E82" s="29" t="s">
        <v>582</v>
      </c>
    </row>
    <row r="83" spans="1:16" ht="12.75">
      <c r="A83" s="18" t="s">
        <v>39</v>
      </c>
      <c s="23" t="s">
        <v>217</v>
      </c>
      <c s="23" t="s">
        <v>670</v>
      </c>
      <c s="18" t="s">
        <v>41</v>
      </c>
      <c s="24" t="s">
        <v>671</v>
      </c>
      <c s="25" t="s">
        <v>136</v>
      </c>
      <c s="26">
        <v>1.176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672</v>
      </c>
    </row>
    <row r="85" spans="1:5" ht="12.75">
      <c r="A85" s="30" t="s">
        <v>46</v>
      </c>
      <c r="E85" s="31" t="s">
        <v>673</v>
      </c>
    </row>
    <row r="86" spans="1:5" ht="102">
      <c r="A86" t="s">
        <v>48</v>
      </c>
      <c r="E86" s="29" t="s">
        <v>582</v>
      </c>
    </row>
    <row r="87" spans="1:16" ht="12.75">
      <c r="A87" s="18" t="s">
        <v>39</v>
      </c>
      <c s="23" t="s">
        <v>222</v>
      </c>
      <c s="23" t="s">
        <v>807</v>
      </c>
      <c s="18" t="s">
        <v>41</v>
      </c>
      <c s="24" t="s">
        <v>808</v>
      </c>
      <c s="25" t="s">
        <v>169</v>
      </c>
      <c s="26">
        <v>8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41</v>
      </c>
    </row>
    <row r="89" spans="1:5" ht="12.75">
      <c r="A89" s="30" t="s">
        <v>46</v>
      </c>
      <c r="E89" s="31" t="s">
        <v>677</v>
      </c>
    </row>
    <row r="90" spans="1:5" ht="114.75">
      <c r="A90" t="s">
        <v>48</v>
      </c>
      <c r="E90" s="29" t="s">
        <v>678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0+O9+O30+O55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1419</v>
      </c>
      <c s="32">
        <f>0+I9+I30+I55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1317</v>
      </c>
      <c s="1"/>
      <c s="10" t="s">
        <v>1318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1419</v>
      </c>
      <c s="5"/>
      <c s="14" t="s">
        <v>1420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91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39</v>
      </c>
      <c s="23" t="s">
        <v>23</v>
      </c>
      <c s="23" t="s">
        <v>163</v>
      </c>
      <c s="18" t="s">
        <v>41</v>
      </c>
      <c s="24" t="s">
        <v>164</v>
      </c>
      <c s="25" t="s">
        <v>136</v>
      </c>
      <c s="26">
        <v>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51">
      <c r="A11" s="28" t="s">
        <v>44</v>
      </c>
      <c r="E11" s="29" t="s">
        <v>165</v>
      </c>
    </row>
    <row r="12" spans="1:5" ht="51">
      <c r="A12" s="30" t="s">
        <v>46</v>
      </c>
      <c r="E12" s="31" t="s">
        <v>1421</v>
      </c>
    </row>
    <row r="13" spans="1:5" ht="63.75">
      <c r="A13" t="s">
        <v>48</v>
      </c>
      <c r="E13" s="29" t="s">
        <v>162</v>
      </c>
    </row>
    <row r="14" spans="1:16" ht="12.75">
      <c r="A14" s="18" t="s">
        <v>39</v>
      </c>
      <c s="23" t="s">
        <v>17</v>
      </c>
      <c s="23" t="s">
        <v>167</v>
      </c>
      <c s="18" t="s">
        <v>41</v>
      </c>
      <c s="24" t="s">
        <v>168</v>
      </c>
      <c s="25" t="s">
        <v>169</v>
      </c>
      <c s="26">
        <v>27.5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170</v>
      </c>
    </row>
    <row r="16" spans="1:5" ht="12.75">
      <c r="A16" s="30" t="s">
        <v>46</v>
      </c>
      <c r="E16" s="31" t="s">
        <v>1422</v>
      </c>
    </row>
    <row r="17" spans="1:5" ht="25.5">
      <c r="A17" t="s">
        <v>48</v>
      </c>
      <c r="E17" s="29" t="s">
        <v>172</v>
      </c>
    </row>
    <row r="18" spans="1:16" ht="12.75">
      <c r="A18" s="18" t="s">
        <v>39</v>
      </c>
      <c s="23" t="s">
        <v>16</v>
      </c>
      <c s="23" t="s">
        <v>1423</v>
      </c>
      <c s="18" t="s">
        <v>41</v>
      </c>
      <c s="24" t="s">
        <v>1424</v>
      </c>
      <c s="25" t="s">
        <v>169</v>
      </c>
      <c s="26">
        <v>0.024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1425</v>
      </c>
    </row>
    <row r="20" spans="1:5" ht="63.75">
      <c r="A20" s="30" t="s">
        <v>46</v>
      </c>
      <c r="E20" s="31" t="s">
        <v>1426</v>
      </c>
    </row>
    <row r="21" spans="1:5" ht="25.5">
      <c r="A21" t="s">
        <v>48</v>
      </c>
      <c r="E21" s="29" t="s">
        <v>172</v>
      </c>
    </row>
    <row r="22" spans="1:16" ht="12.75">
      <c r="A22" s="18" t="s">
        <v>39</v>
      </c>
      <c s="23" t="s">
        <v>27</v>
      </c>
      <c s="23" t="s">
        <v>185</v>
      </c>
      <c s="18" t="s">
        <v>41</v>
      </c>
      <c s="24" t="s">
        <v>186</v>
      </c>
      <c s="25" t="s">
        <v>94</v>
      </c>
      <c s="26">
        <v>7.5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1427</v>
      </c>
    </row>
    <row r="24" spans="1:5" ht="25.5">
      <c r="A24" s="30" t="s">
        <v>46</v>
      </c>
      <c r="E24" s="31" t="s">
        <v>1428</v>
      </c>
    </row>
    <row r="25" spans="1:5" ht="63.75">
      <c r="A25" t="s">
        <v>48</v>
      </c>
      <c r="E25" s="29" t="s">
        <v>189</v>
      </c>
    </row>
    <row r="26" spans="1:16" ht="12.75">
      <c r="A26" s="18" t="s">
        <v>39</v>
      </c>
      <c s="23" t="s">
        <v>29</v>
      </c>
      <c s="23" t="s">
        <v>212</v>
      </c>
      <c s="18" t="s">
        <v>41</v>
      </c>
      <c s="24" t="s">
        <v>213</v>
      </c>
      <c s="25" t="s">
        <v>136</v>
      </c>
      <c s="26">
        <v>1.75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214</v>
      </c>
    </row>
    <row r="28" spans="1:5" ht="51">
      <c r="A28" s="30" t="s">
        <v>46</v>
      </c>
      <c r="E28" s="31" t="s">
        <v>1429</v>
      </c>
    </row>
    <row r="29" spans="1:5" ht="242.25">
      <c r="A29" t="s">
        <v>48</v>
      </c>
      <c r="E29" s="29" t="s">
        <v>216</v>
      </c>
    </row>
    <row r="30" spans="1:18" ht="12.75" customHeight="1">
      <c r="A30" s="5" t="s">
        <v>37</v>
      </c>
      <c s="5"/>
      <c s="35" t="s">
        <v>29</v>
      </c>
      <c s="5"/>
      <c s="21" t="s">
        <v>304</v>
      </c>
      <c s="5"/>
      <c s="5"/>
      <c s="5"/>
      <c s="36">
        <f>0+Q30</f>
      </c>
      <c r="O30">
        <f>0+R30</f>
      </c>
      <c r="Q30">
        <f>0+I31+I35+I39+I43+I47+I51</f>
      </c>
      <c>
        <f>0+O31+O35+O39+O43+O47+O51</f>
      </c>
    </row>
    <row r="31" spans="1:16" ht="12.75">
      <c r="A31" s="18" t="s">
        <v>39</v>
      </c>
      <c s="23" t="s">
        <v>31</v>
      </c>
      <c s="23" t="s">
        <v>318</v>
      </c>
      <c s="18" t="s">
        <v>41</v>
      </c>
      <c s="24" t="s">
        <v>319</v>
      </c>
      <c s="25" t="s">
        <v>94</v>
      </c>
      <c s="26">
        <v>7.5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783</v>
      </c>
    </row>
    <row r="33" spans="1:5" ht="25.5">
      <c r="A33" s="30" t="s">
        <v>46</v>
      </c>
      <c r="E33" s="31" t="s">
        <v>1428</v>
      </c>
    </row>
    <row r="34" spans="1:5" ht="102">
      <c r="A34" t="s">
        <v>48</v>
      </c>
      <c r="E34" s="29" t="s">
        <v>321</v>
      </c>
    </row>
    <row r="35" spans="1:16" ht="12.75">
      <c r="A35" s="18" t="s">
        <v>39</v>
      </c>
      <c s="23" t="s">
        <v>68</v>
      </c>
      <c s="23" t="s">
        <v>329</v>
      </c>
      <c s="18" t="s">
        <v>41</v>
      </c>
      <c s="24" t="s">
        <v>330</v>
      </c>
      <c s="25" t="s">
        <v>94</v>
      </c>
      <c s="26">
        <v>100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331</v>
      </c>
    </row>
    <row r="37" spans="1:5" ht="25.5">
      <c r="A37" s="30" t="s">
        <v>46</v>
      </c>
      <c r="E37" s="31" t="s">
        <v>1430</v>
      </c>
    </row>
    <row r="38" spans="1:5" ht="51">
      <c r="A38" t="s">
        <v>48</v>
      </c>
      <c r="E38" s="29" t="s">
        <v>327</v>
      </c>
    </row>
    <row r="39" spans="1:16" ht="12.75">
      <c r="A39" s="18" t="s">
        <v>39</v>
      </c>
      <c s="23" t="s">
        <v>74</v>
      </c>
      <c s="23" t="s">
        <v>1431</v>
      </c>
      <c s="18" t="s">
        <v>41</v>
      </c>
      <c s="24" t="s">
        <v>1432</v>
      </c>
      <c s="25" t="s">
        <v>94</v>
      </c>
      <c s="26">
        <v>33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1433</v>
      </c>
    </row>
    <row r="41" spans="1:5" ht="38.25">
      <c r="A41" s="30" t="s">
        <v>46</v>
      </c>
      <c r="E41" s="31" t="s">
        <v>1434</v>
      </c>
    </row>
    <row r="42" spans="1:5" ht="51">
      <c r="A42" t="s">
        <v>48</v>
      </c>
      <c r="E42" s="29" t="s">
        <v>1435</v>
      </c>
    </row>
    <row r="43" spans="1:16" ht="12.75">
      <c r="A43" s="18" t="s">
        <v>39</v>
      </c>
      <c s="23" t="s">
        <v>34</v>
      </c>
      <c s="23" t="s">
        <v>334</v>
      </c>
      <c s="18" t="s">
        <v>41</v>
      </c>
      <c s="24" t="s">
        <v>335</v>
      </c>
      <c s="25" t="s">
        <v>94</v>
      </c>
      <c s="26">
        <v>50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336</v>
      </c>
    </row>
    <row r="45" spans="1:5" ht="25.5">
      <c r="A45" s="30" t="s">
        <v>46</v>
      </c>
      <c r="E45" s="31" t="s">
        <v>1436</v>
      </c>
    </row>
    <row r="46" spans="1:5" ht="140.25">
      <c r="A46" t="s">
        <v>48</v>
      </c>
      <c r="E46" s="29" t="s">
        <v>338</v>
      </c>
    </row>
    <row r="47" spans="1:16" ht="12.75">
      <c r="A47" s="18" t="s">
        <v>39</v>
      </c>
      <c s="23" t="s">
        <v>36</v>
      </c>
      <c s="23" t="s">
        <v>345</v>
      </c>
      <c s="18" t="s">
        <v>41</v>
      </c>
      <c s="24" t="s">
        <v>346</v>
      </c>
      <c s="25" t="s">
        <v>94</v>
      </c>
      <c s="26">
        <v>50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347</v>
      </c>
    </row>
    <row r="49" spans="1:5" ht="25.5">
      <c r="A49" s="30" t="s">
        <v>46</v>
      </c>
      <c r="E49" s="31" t="s">
        <v>1436</v>
      </c>
    </row>
    <row r="50" spans="1:5" ht="140.25">
      <c r="A50" t="s">
        <v>48</v>
      </c>
      <c r="E50" s="29" t="s">
        <v>338</v>
      </c>
    </row>
    <row r="51" spans="1:16" ht="12.75">
      <c r="A51" s="18" t="s">
        <v>39</v>
      </c>
      <c s="23" t="s">
        <v>128</v>
      </c>
      <c s="23" t="s">
        <v>1437</v>
      </c>
      <c s="18" t="s">
        <v>41</v>
      </c>
      <c s="24" t="s">
        <v>1438</v>
      </c>
      <c s="25" t="s">
        <v>94</v>
      </c>
      <c s="26">
        <v>33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1439</v>
      </c>
    </row>
    <row r="53" spans="1:5" ht="38.25">
      <c r="A53" s="30" t="s">
        <v>46</v>
      </c>
      <c r="E53" s="31" t="s">
        <v>1434</v>
      </c>
    </row>
    <row r="54" spans="1:5" ht="102">
      <c r="A54" t="s">
        <v>48</v>
      </c>
      <c r="E54" s="29" t="s">
        <v>1440</v>
      </c>
    </row>
    <row r="55" spans="1:18" ht="12.75" customHeight="1">
      <c r="A55" s="5" t="s">
        <v>37</v>
      </c>
      <c s="5"/>
      <c s="35" t="s">
        <v>34</v>
      </c>
      <c s="5"/>
      <c s="21" t="s">
        <v>123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8" t="s">
        <v>39</v>
      </c>
      <c s="23" t="s">
        <v>184</v>
      </c>
      <c s="23" t="s">
        <v>401</v>
      </c>
      <c s="18" t="s">
        <v>41</v>
      </c>
      <c s="24" t="s">
        <v>402</v>
      </c>
      <c s="25" t="s">
        <v>169</v>
      </c>
      <c s="26">
        <v>27.5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403</v>
      </c>
    </row>
    <row r="58" spans="1:5" ht="12.75">
      <c r="A58" s="30" t="s">
        <v>46</v>
      </c>
      <c r="E58" s="31" t="s">
        <v>1422</v>
      </c>
    </row>
    <row r="59" spans="1:5" ht="25.5">
      <c r="A59" t="s">
        <v>48</v>
      </c>
      <c r="E59" s="29" t="s">
        <v>405</v>
      </c>
    </row>
    <row r="60" spans="1:16" ht="12.75">
      <c r="A60" s="18" t="s">
        <v>39</v>
      </c>
      <c s="23" t="s">
        <v>190</v>
      </c>
      <c s="23" t="s">
        <v>407</v>
      </c>
      <c s="18" t="s">
        <v>41</v>
      </c>
      <c s="24" t="s">
        <v>408</v>
      </c>
      <c s="25" t="s">
        <v>169</v>
      </c>
      <c s="26">
        <v>27.5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25.5">
      <c r="A61" s="28" t="s">
        <v>44</v>
      </c>
      <c r="E61" s="29" t="s">
        <v>409</v>
      </c>
    </row>
    <row r="62" spans="1:5" ht="12.75">
      <c r="A62" s="30" t="s">
        <v>46</v>
      </c>
      <c r="E62" s="31" t="s">
        <v>1422</v>
      </c>
    </row>
    <row r="63" spans="1:5" ht="38.25">
      <c r="A63" t="s">
        <v>48</v>
      </c>
      <c r="E63" s="29" t="s">
        <v>410</v>
      </c>
    </row>
    <row r="64" spans="1:16" ht="12.75">
      <c r="A64" s="18" t="s">
        <v>39</v>
      </c>
      <c s="23" t="s">
        <v>196</v>
      </c>
      <c s="23" t="s">
        <v>1441</v>
      </c>
      <c s="18" t="s">
        <v>41</v>
      </c>
      <c s="24" t="s">
        <v>1442</v>
      </c>
      <c s="25" t="s">
        <v>169</v>
      </c>
      <c s="26">
        <v>20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44</v>
      </c>
      <c r="E65" s="29" t="s">
        <v>1443</v>
      </c>
    </row>
    <row r="66" spans="1:5" ht="51">
      <c r="A66" s="30" t="s">
        <v>46</v>
      </c>
      <c r="E66" s="31" t="s">
        <v>1444</v>
      </c>
    </row>
    <row r="67" spans="1:5" ht="38.25">
      <c r="A67" t="s">
        <v>48</v>
      </c>
      <c r="E67" s="29" t="s">
        <v>410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0+O9+O26+O47+O52+O73+O98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1445</v>
      </c>
      <c s="32">
        <f>0+I9+I26+I47+I52+I73+I98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1317</v>
      </c>
      <c s="1"/>
      <c s="10" t="s">
        <v>1318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1445</v>
      </c>
      <c s="5"/>
      <c s="14" t="s">
        <v>1446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164.35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1447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146</v>
      </c>
      <c s="18" t="s">
        <v>41</v>
      </c>
      <c s="24" t="s">
        <v>147</v>
      </c>
      <c s="25" t="s">
        <v>142</v>
      </c>
      <c s="26">
        <v>97.68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749</v>
      </c>
    </row>
    <row r="16" spans="1:5" ht="12.75">
      <c r="A16" s="30" t="s">
        <v>46</v>
      </c>
      <c r="E16" s="31" t="s">
        <v>1448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433</v>
      </c>
      <c s="18" t="s">
        <v>41</v>
      </c>
      <c s="24" t="s">
        <v>434</v>
      </c>
      <c s="25" t="s">
        <v>142</v>
      </c>
      <c s="26">
        <v>25.728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751</v>
      </c>
    </row>
    <row r="20" spans="1:5" ht="25.5">
      <c r="A20" s="30" t="s">
        <v>46</v>
      </c>
      <c r="E20" s="31" t="s">
        <v>1449</v>
      </c>
    </row>
    <row r="21" spans="1:5" ht="140.25">
      <c r="A21" t="s">
        <v>48</v>
      </c>
      <c r="E21" s="29" t="s">
        <v>145</v>
      </c>
    </row>
    <row r="22" spans="1:16" ht="25.5">
      <c r="A22" s="18" t="s">
        <v>39</v>
      </c>
      <c s="23" t="s">
        <v>27</v>
      </c>
      <c s="23" t="s">
        <v>150</v>
      </c>
      <c s="18" t="s">
        <v>41</v>
      </c>
      <c s="24" t="s">
        <v>151</v>
      </c>
      <c s="25" t="s">
        <v>142</v>
      </c>
      <c s="26">
        <v>84.93</v>
      </c>
      <c s="27">
        <v>0</v>
      </c>
      <c s="27">
        <f>ROUND(ROUND(H22,2)*ROUND(G22,3),2)</f>
      </c>
      <c r="O22">
        <f>(I22*0)/100</f>
      </c>
      <c t="s">
        <v>21</v>
      </c>
    </row>
    <row r="23" spans="1:5" ht="12.75">
      <c r="A23" s="28" t="s">
        <v>44</v>
      </c>
      <c r="E23" s="29" t="s">
        <v>41</v>
      </c>
    </row>
    <row r="24" spans="1:5" ht="12.75">
      <c r="A24" s="30" t="s">
        <v>46</v>
      </c>
      <c r="E24" s="31" t="s">
        <v>1450</v>
      </c>
    </row>
    <row r="25" spans="1:5" ht="140.25">
      <c r="A25" t="s">
        <v>48</v>
      </c>
      <c r="E25" s="29" t="s">
        <v>145</v>
      </c>
    </row>
    <row r="26" spans="1:18" ht="12.75" customHeight="1">
      <c r="A26" s="5" t="s">
        <v>37</v>
      </c>
      <c s="5"/>
      <c s="35" t="s">
        <v>23</v>
      </c>
      <c s="5"/>
      <c s="21" t="s">
        <v>91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25.5">
      <c r="A27" s="18" t="s">
        <v>39</v>
      </c>
      <c s="23" t="s">
        <v>29</v>
      </c>
      <c s="23" t="s">
        <v>153</v>
      </c>
      <c s="18" t="s">
        <v>41</v>
      </c>
      <c s="24" t="s">
        <v>154</v>
      </c>
      <c s="25" t="s">
        <v>136</v>
      </c>
      <c s="26">
        <v>44.7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754</v>
      </c>
    </row>
    <row r="29" spans="1:5" ht="25.5">
      <c r="A29" s="30" t="s">
        <v>46</v>
      </c>
      <c r="E29" s="31" t="s">
        <v>1451</v>
      </c>
    </row>
    <row r="30" spans="1:5" ht="63.75">
      <c r="A30" t="s">
        <v>48</v>
      </c>
      <c r="E30" s="29" t="s">
        <v>756</v>
      </c>
    </row>
    <row r="31" spans="1:16" ht="12.75">
      <c r="A31" s="18" t="s">
        <v>39</v>
      </c>
      <c s="23" t="s">
        <v>31</v>
      </c>
      <c s="23" t="s">
        <v>158</v>
      </c>
      <c s="18" t="s">
        <v>41</v>
      </c>
      <c s="24" t="s">
        <v>159</v>
      </c>
      <c s="25" t="s">
        <v>136</v>
      </c>
      <c s="26">
        <v>44.4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757</v>
      </c>
    </row>
    <row r="33" spans="1:5" ht="38.25">
      <c r="A33" s="30" t="s">
        <v>46</v>
      </c>
      <c r="E33" s="31" t="s">
        <v>1452</v>
      </c>
    </row>
    <row r="34" spans="1:5" ht="63.75">
      <c r="A34" t="s">
        <v>48</v>
      </c>
      <c r="E34" s="29" t="s">
        <v>756</v>
      </c>
    </row>
    <row r="35" spans="1:16" ht="12.75">
      <c r="A35" s="18" t="s">
        <v>39</v>
      </c>
      <c s="23" t="s">
        <v>68</v>
      </c>
      <c s="23" t="s">
        <v>167</v>
      </c>
      <c s="18" t="s">
        <v>41</v>
      </c>
      <c s="24" t="s">
        <v>168</v>
      </c>
      <c s="25" t="s">
        <v>169</v>
      </c>
      <c s="26">
        <v>14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170</v>
      </c>
    </row>
    <row r="37" spans="1:5" ht="12.75">
      <c r="A37" s="30" t="s">
        <v>46</v>
      </c>
      <c r="E37" s="31" t="s">
        <v>1453</v>
      </c>
    </row>
    <row r="38" spans="1:5" ht="25.5">
      <c r="A38" t="s">
        <v>48</v>
      </c>
      <c r="E38" s="29" t="s">
        <v>172</v>
      </c>
    </row>
    <row r="39" spans="1:16" ht="12.75">
      <c r="A39" s="18" t="s">
        <v>39</v>
      </c>
      <c s="23" t="s">
        <v>74</v>
      </c>
      <c s="23" t="s">
        <v>604</v>
      </c>
      <c s="18" t="s">
        <v>41</v>
      </c>
      <c s="24" t="s">
        <v>605</v>
      </c>
      <c s="25" t="s">
        <v>136</v>
      </c>
      <c s="26">
        <v>81.673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760</v>
      </c>
    </row>
    <row r="41" spans="1:5" ht="51">
      <c r="A41" s="30" t="s">
        <v>46</v>
      </c>
      <c r="E41" s="31" t="s">
        <v>1454</v>
      </c>
    </row>
    <row r="42" spans="1:5" ht="318.75">
      <c r="A42" t="s">
        <v>48</v>
      </c>
      <c r="E42" s="29" t="s">
        <v>470</v>
      </c>
    </row>
    <row r="43" spans="1:16" ht="12.75">
      <c r="A43" s="18" t="s">
        <v>39</v>
      </c>
      <c s="23" t="s">
        <v>34</v>
      </c>
      <c s="23" t="s">
        <v>218</v>
      </c>
      <c s="18" t="s">
        <v>41</v>
      </c>
      <c s="24" t="s">
        <v>219</v>
      </c>
      <c s="25" t="s">
        <v>94</v>
      </c>
      <c s="26">
        <v>423.5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76.5">
      <c r="A45" s="30" t="s">
        <v>46</v>
      </c>
      <c r="E45" s="31" t="s">
        <v>1455</v>
      </c>
    </row>
    <row r="46" spans="1:5" ht="25.5">
      <c r="A46" t="s">
        <v>48</v>
      </c>
      <c r="E46" s="29" t="s">
        <v>763</v>
      </c>
    </row>
    <row r="47" spans="1:18" ht="12.75" customHeight="1">
      <c r="A47" s="5" t="s">
        <v>37</v>
      </c>
      <c s="5"/>
      <c s="35" t="s">
        <v>17</v>
      </c>
      <c s="5"/>
      <c s="21" t="s">
        <v>228</v>
      </c>
      <c s="5"/>
      <c s="5"/>
      <c s="5"/>
      <c s="36">
        <f>0+Q47</f>
      </c>
      <c r="O47">
        <f>0+R47</f>
      </c>
      <c r="Q47">
        <f>0+I48</f>
      </c>
      <c>
        <f>0+O48</f>
      </c>
    </row>
    <row r="48" spans="1:16" ht="12.75">
      <c r="A48" s="18" t="s">
        <v>39</v>
      </c>
      <c s="23" t="s">
        <v>36</v>
      </c>
      <c s="23" t="s">
        <v>236</v>
      </c>
      <c s="18" t="s">
        <v>41</v>
      </c>
      <c s="24" t="s">
        <v>237</v>
      </c>
      <c s="25" t="s">
        <v>94</v>
      </c>
      <c s="26">
        <v>423.5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1456</v>
      </c>
    </row>
    <row r="50" spans="1:5" ht="63.75">
      <c r="A50" s="30" t="s">
        <v>46</v>
      </c>
      <c r="E50" s="31" t="s">
        <v>1457</v>
      </c>
    </row>
    <row r="51" spans="1:5" ht="51">
      <c r="A51" t="s">
        <v>48</v>
      </c>
      <c r="E51" s="29" t="s">
        <v>240</v>
      </c>
    </row>
    <row r="52" spans="1:18" ht="12.75" customHeight="1">
      <c r="A52" s="5" t="s">
        <v>37</v>
      </c>
      <c s="5"/>
      <c s="35" t="s">
        <v>27</v>
      </c>
      <c s="5"/>
      <c s="21" t="s">
        <v>292</v>
      </c>
      <c s="5"/>
      <c s="5"/>
      <c s="5"/>
      <c s="36">
        <f>0+Q52</f>
      </c>
      <c r="O52">
        <f>0+R52</f>
      </c>
      <c r="Q52">
        <f>0+I53+I57+I61+I65+I69</f>
      </c>
      <c>
        <f>0+O53+O57+O61+O65+O69</f>
      </c>
    </row>
    <row r="53" spans="1:16" ht="12.75">
      <c r="A53" s="18" t="s">
        <v>39</v>
      </c>
      <c s="23" t="s">
        <v>128</v>
      </c>
      <c s="23" t="s">
        <v>622</v>
      </c>
      <c s="18" t="s">
        <v>41</v>
      </c>
      <c s="24" t="s">
        <v>623</v>
      </c>
      <c s="25" t="s">
        <v>136</v>
      </c>
      <c s="26">
        <v>9.176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765</v>
      </c>
    </row>
    <row r="55" spans="1:5" ht="76.5">
      <c r="A55" s="30" t="s">
        <v>46</v>
      </c>
      <c r="E55" s="31" t="s">
        <v>1458</v>
      </c>
    </row>
    <row r="56" spans="1:5" ht="369.75">
      <c r="A56" t="s">
        <v>48</v>
      </c>
      <c r="E56" s="29" t="s">
        <v>518</v>
      </c>
    </row>
    <row r="57" spans="1:16" ht="12.75">
      <c r="A57" s="18" t="s">
        <v>39</v>
      </c>
      <c s="23" t="s">
        <v>184</v>
      </c>
      <c s="23" t="s">
        <v>767</v>
      </c>
      <c s="18" t="s">
        <v>41</v>
      </c>
      <c s="24" t="s">
        <v>768</v>
      </c>
      <c s="25" t="s">
        <v>136</v>
      </c>
      <c s="26">
        <v>15.9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769</v>
      </c>
    </row>
    <row r="59" spans="1:5" ht="51">
      <c r="A59" s="30" t="s">
        <v>46</v>
      </c>
      <c r="E59" s="31" t="s">
        <v>1459</v>
      </c>
    </row>
    <row r="60" spans="1:5" ht="38.25">
      <c r="A60" t="s">
        <v>48</v>
      </c>
      <c r="E60" s="29" t="s">
        <v>246</v>
      </c>
    </row>
    <row r="61" spans="1:16" ht="25.5">
      <c r="A61" s="18" t="s">
        <v>39</v>
      </c>
      <c s="23" t="s">
        <v>190</v>
      </c>
      <c s="23" t="s">
        <v>630</v>
      </c>
      <c s="18" t="s">
        <v>41</v>
      </c>
      <c s="24" t="s">
        <v>631</v>
      </c>
      <c s="25" t="s">
        <v>136</v>
      </c>
      <c s="26">
        <v>54.643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632</v>
      </c>
    </row>
    <row r="63" spans="1:5" ht="51">
      <c r="A63" s="30" t="s">
        <v>46</v>
      </c>
      <c r="E63" s="31" t="s">
        <v>1460</v>
      </c>
    </row>
    <row r="64" spans="1:5" ht="38.25">
      <c r="A64" t="s">
        <v>48</v>
      </c>
      <c r="E64" s="29" t="s">
        <v>246</v>
      </c>
    </row>
    <row r="65" spans="1:16" ht="12.75">
      <c r="A65" s="18" t="s">
        <v>39</v>
      </c>
      <c s="23" t="s">
        <v>196</v>
      </c>
      <c s="23" t="s">
        <v>639</v>
      </c>
      <c s="18" t="s">
        <v>41</v>
      </c>
      <c s="24" t="s">
        <v>640</v>
      </c>
      <c s="25" t="s">
        <v>136</v>
      </c>
      <c s="26">
        <v>18.351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772</v>
      </c>
    </row>
    <row r="67" spans="1:5" ht="76.5">
      <c r="A67" s="30" t="s">
        <v>46</v>
      </c>
      <c r="E67" s="31" t="s">
        <v>1461</v>
      </c>
    </row>
    <row r="68" spans="1:5" ht="102">
      <c r="A68" t="s">
        <v>48</v>
      </c>
      <c r="E68" s="29" t="s">
        <v>643</v>
      </c>
    </row>
    <row r="69" spans="1:16" ht="12.75">
      <c r="A69" s="18" t="s">
        <v>39</v>
      </c>
      <c s="23" t="s">
        <v>206</v>
      </c>
      <c s="23" t="s">
        <v>774</v>
      </c>
      <c s="18" t="s">
        <v>41</v>
      </c>
      <c s="24" t="s">
        <v>775</v>
      </c>
      <c s="25" t="s">
        <v>136</v>
      </c>
      <c s="26">
        <v>9.072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776</v>
      </c>
    </row>
    <row r="71" spans="1:5" ht="51">
      <c r="A71" s="30" t="s">
        <v>46</v>
      </c>
      <c r="E71" s="31" t="s">
        <v>1462</v>
      </c>
    </row>
    <row r="72" spans="1:5" ht="357">
      <c r="A72" t="s">
        <v>48</v>
      </c>
      <c r="E72" s="29" t="s">
        <v>778</v>
      </c>
    </row>
    <row r="73" spans="1:18" ht="12.75" customHeight="1">
      <c r="A73" s="5" t="s">
        <v>37</v>
      </c>
      <c s="5"/>
      <c s="35" t="s">
        <v>29</v>
      </c>
      <c s="5"/>
      <c s="21" t="s">
        <v>304</v>
      </c>
      <c s="5"/>
      <c s="5"/>
      <c s="5"/>
      <c s="36">
        <f>0+Q73</f>
      </c>
      <c r="O73">
        <f>0+R73</f>
      </c>
      <c r="Q73">
        <f>0+I74+I78+I82+I86+I90+I94</f>
      </c>
      <c>
        <f>0+O74+O78+O82+O86+O90+O94</f>
      </c>
    </row>
    <row r="74" spans="1:16" ht="12.75">
      <c r="A74" s="18" t="s">
        <v>39</v>
      </c>
      <c s="23" t="s">
        <v>200</v>
      </c>
      <c s="23" t="s">
        <v>1463</v>
      </c>
      <c s="18" t="s">
        <v>41</v>
      </c>
      <c s="24" t="s">
        <v>1464</v>
      </c>
      <c s="25" t="s">
        <v>136</v>
      </c>
      <c s="26">
        <v>15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1465</v>
      </c>
    </row>
    <row r="76" spans="1:5" ht="25.5">
      <c r="A76" s="30" t="s">
        <v>46</v>
      </c>
      <c r="E76" s="31" t="s">
        <v>1466</v>
      </c>
    </row>
    <row r="77" spans="1:5" ht="102">
      <c r="A77" t="s">
        <v>48</v>
      </c>
      <c r="E77" s="29" t="s">
        <v>1467</v>
      </c>
    </row>
    <row r="78" spans="1:16" ht="12.75">
      <c r="A78" s="18" t="s">
        <v>39</v>
      </c>
      <c s="23" t="s">
        <v>211</v>
      </c>
      <c s="23" t="s">
        <v>779</v>
      </c>
      <c s="18" t="s">
        <v>41</v>
      </c>
      <c s="24" t="s">
        <v>780</v>
      </c>
      <c s="25" t="s">
        <v>94</v>
      </c>
      <c s="26">
        <v>423.5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781</v>
      </c>
    </row>
    <row r="80" spans="1:5" ht="76.5">
      <c r="A80" s="30" t="s">
        <v>46</v>
      </c>
      <c r="E80" s="31" t="s">
        <v>1455</v>
      </c>
    </row>
    <row r="81" spans="1:5" ht="51">
      <c r="A81" t="s">
        <v>48</v>
      </c>
      <c r="E81" s="29" t="s">
        <v>310</v>
      </c>
    </row>
    <row r="82" spans="1:16" ht="12.75">
      <c r="A82" s="18" t="s">
        <v>39</v>
      </c>
      <c s="23" t="s">
        <v>217</v>
      </c>
      <c s="23" t="s">
        <v>318</v>
      </c>
      <c s="18" t="s">
        <v>41</v>
      </c>
      <c s="24" t="s">
        <v>319</v>
      </c>
      <c s="25" t="s">
        <v>94</v>
      </c>
      <c s="26">
        <v>317.228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783</v>
      </c>
    </row>
    <row r="84" spans="1:5" ht="51">
      <c r="A84" s="30" t="s">
        <v>46</v>
      </c>
      <c r="E84" s="31" t="s">
        <v>1468</v>
      </c>
    </row>
    <row r="85" spans="1:5" ht="102">
      <c r="A85" t="s">
        <v>48</v>
      </c>
      <c r="E85" s="29" t="s">
        <v>785</v>
      </c>
    </row>
    <row r="86" spans="1:16" ht="12.75">
      <c r="A86" s="18" t="s">
        <v>39</v>
      </c>
      <c s="23" t="s">
        <v>222</v>
      </c>
      <c s="23" t="s">
        <v>329</v>
      </c>
      <c s="18" t="s">
        <v>41</v>
      </c>
      <c s="24" t="s">
        <v>330</v>
      </c>
      <c s="25" t="s">
        <v>94</v>
      </c>
      <c s="26">
        <v>82.2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331</v>
      </c>
    </row>
    <row r="88" spans="1:5" ht="25.5">
      <c r="A88" s="30" t="s">
        <v>46</v>
      </c>
      <c r="E88" s="31" t="s">
        <v>1469</v>
      </c>
    </row>
    <row r="89" spans="1:5" ht="51">
      <c r="A89" t="s">
        <v>48</v>
      </c>
      <c r="E89" s="29" t="s">
        <v>327</v>
      </c>
    </row>
    <row r="90" spans="1:16" ht="12.75">
      <c r="A90" s="18" t="s">
        <v>39</v>
      </c>
      <c s="23" t="s">
        <v>229</v>
      </c>
      <c s="23" t="s">
        <v>334</v>
      </c>
      <c s="18" t="s">
        <v>41</v>
      </c>
      <c s="24" t="s">
        <v>335</v>
      </c>
      <c s="25" t="s">
        <v>94</v>
      </c>
      <c s="26">
        <v>41.142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336</v>
      </c>
    </row>
    <row r="92" spans="1:5" ht="25.5">
      <c r="A92" s="30" t="s">
        <v>46</v>
      </c>
      <c r="E92" s="31" t="s">
        <v>1470</v>
      </c>
    </row>
    <row r="93" spans="1:5" ht="140.25">
      <c r="A93" t="s">
        <v>48</v>
      </c>
      <c r="E93" s="29" t="s">
        <v>338</v>
      </c>
    </row>
    <row r="94" spans="1:16" ht="12.75">
      <c r="A94" s="18" t="s">
        <v>39</v>
      </c>
      <c s="23" t="s">
        <v>235</v>
      </c>
      <c s="23" t="s">
        <v>345</v>
      </c>
      <c s="18" t="s">
        <v>41</v>
      </c>
      <c s="24" t="s">
        <v>346</v>
      </c>
      <c s="25" t="s">
        <v>94</v>
      </c>
      <c s="26">
        <v>41.1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347</v>
      </c>
    </row>
    <row r="96" spans="1:5" ht="25.5">
      <c r="A96" s="30" t="s">
        <v>46</v>
      </c>
      <c r="E96" s="31" t="s">
        <v>1471</v>
      </c>
    </row>
    <row r="97" spans="1:5" ht="140.25">
      <c r="A97" t="s">
        <v>48</v>
      </c>
      <c r="E97" s="29" t="s">
        <v>338</v>
      </c>
    </row>
    <row r="98" spans="1:18" ht="12.75" customHeight="1">
      <c r="A98" s="5" t="s">
        <v>37</v>
      </c>
      <c s="5"/>
      <c s="35" t="s">
        <v>34</v>
      </c>
      <c s="5"/>
      <c s="21" t="s">
        <v>123</v>
      </c>
      <c s="5"/>
      <c s="5"/>
      <c s="5"/>
      <c s="36">
        <f>0+Q98</f>
      </c>
      <c r="O98">
        <f>0+R98</f>
      </c>
      <c r="Q98">
        <f>0+I99+I103+I107+I111+I115</f>
      </c>
      <c>
        <f>0+O99+O103+O107+O111+O115</f>
      </c>
    </row>
    <row r="99" spans="1:16" ht="12.75">
      <c r="A99" s="18" t="s">
        <v>39</v>
      </c>
      <c s="23" t="s">
        <v>241</v>
      </c>
      <c s="23" t="s">
        <v>692</v>
      </c>
      <c s="18" t="s">
        <v>41</v>
      </c>
      <c s="24" t="s">
        <v>693</v>
      </c>
      <c s="25" t="s">
        <v>169</v>
      </c>
      <c s="26">
        <v>53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44</v>
      </c>
      <c r="E100" s="29" t="s">
        <v>804</v>
      </c>
    </row>
    <row r="101" spans="1:5" ht="102">
      <c r="A101" s="30" t="s">
        <v>46</v>
      </c>
      <c r="E101" s="31" t="s">
        <v>1472</v>
      </c>
    </row>
    <row r="102" spans="1:5" ht="63.75">
      <c r="A102" t="s">
        <v>48</v>
      </c>
      <c r="E102" s="29" t="s">
        <v>667</v>
      </c>
    </row>
    <row r="103" spans="1:16" ht="12.75">
      <c r="A103" s="18" t="s">
        <v>39</v>
      </c>
      <c s="23" t="s">
        <v>247</v>
      </c>
      <c s="23" t="s">
        <v>401</v>
      </c>
      <c s="18" t="s">
        <v>41</v>
      </c>
      <c s="24" t="s">
        <v>402</v>
      </c>
      <c s="25" t="s">
        <v>169</v>
      </c>
      <c s="26">
        <v>14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44</v>
      </c>
      <c r="E104" s="29" t="s">
        <v>403</v>
      </c>
    </row>
    <row r="105" spans="1:5" ht="12.75">
      <c r="A105" s="30" t="s">
        <v>46</v>
      </c>
      <c r="E105" s="31" t="s">
        <v>1473</v>
      </c>
    </row>
    <row r="106" spans="1:5" ht="25.5">
      <c r="A106" t="s">
        <v>48</v>
      </c>
      <c r="E106" s="29" t="s">
        <v>405</v>
      </c>
    </row>
    <row r="107" spans="1:16" ht="12.75">
      <c r="A107" s="18" t="s">
        <v>39</v>
      </c>
      <c s="23" t="s">
        <v>253</v>
      </c>
      <c s="23" t="s">
        <v>407</v>
      </c>
      <c s="18" t="s">
        <v>41</v>
      </c>
      <c s="24" t="s">
        <v>408</v>
      </c>
      <c s="25" t="s">
        <v>169</v>
      </c>
      <c s="26">
        <v>14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25.5">
      <c r="A108" s="28" t="s">
        <v>44</v>
      </c>
      <c r="E108" s="29" t="s">
        <v>409</v>
      </c>
    </row>
    <row r="109" spans="1:5" ht="12.75">
      <c r="A109" s="30" t="s">
        <v>46</v>
      </c>
      <c r="E109" s="31" t="s">
        <v>1453</v>
      </c>
    </row>
    <row r="110" spans="1:5" ht="38.25">
      <c r="A110" t="s">
        <v>48</v>
      </c>
      <c r="E110" s="29" t="s">
        <v>410</v>
      </c>
    </row>
    <row r="111" spans="1:16" ht="12.75">
      <c r="A111" s="18" t="s">
        <v>39</v>
      </c>
      <c s="23" t="s">
        <v>259</v>
      </c>
      <c s="23" t="s">
        <v>579</v>
      </c>
      <c s="18" t="s">
        <v>41</v>
      </c>
      <c s="24" t="s">
        <v>580</v>
      </c>
      <c s="25" t="s">
        <v>136</v>
      </c>
      <c s="26">
        <v>4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44</v>
      </c>
      <c r="E112" s="29" t="s">
        <v>41</v>
      </c>
    </row>
    <row r="113" spans="1:5" ht="25.5">
      <c r="A113" s="30" t="s">
        <v>46</v>
      </c>
      <c r="E113" s="31" t="s">
        <v>1474</v>
      </c>
    </row>
    <row r="114" spans="1:5" ht="102">
      <c r="A114" t="s">
        <v>48</v>
      </c>
      <c r="E114" s="29" t="s">
        <v>582</v>
      </c>
    </row>
    <row r="115" spans="1:16" ht="12.75">
      <c r="A115" s="18" t="s">
        <v>39</v>
      </c>
      <c s="23" t="s">
        <v>265</v>
      </c>
      <c s="23" t="s">
        <v>807</v>
      </c>
      <c s="18" t="s">
        <v>41</v>
      </c>
      <c s="24" t="s">
        <v>808</v>
      </c>
      <c s="25" t="s">
        <v>169</v>
      </c>
      <c s="26">
        <v>42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809</v>
      </c>
    </row>
    <row r="117" spans="1:5" ht="25.5">
      <c r="A117" s="30" t="s">
        <v>46</v>
      </c>
      <c r="E117" s="31" t="s">
        <v>1475</v>
      </c>
    </row>
    <row r="118" spans="1:5" ht="114.75">
      <c r="A118" t="s">
        <v>48</v>
      </c>
      <c r="E118" s="29" t="s">
        <v>678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1476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1317</v>
      </c>
      <c s="1"/>
      <c s="10" t="s">
        <v>1318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1476</v>
      </c>
      <c s="5"/>
      <c s="14" t="s">
        <v>934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34</v>
      </c>
      <c s="19"/>
      <c s="21" t="s">
        <v>123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12.75">
      <c r="A10" s="18" t="s">
        <v>39</v>
      </c>
      <c s="23" t="s">
        <v>23</v>
      </c>
      <c s="23" t="s">
        <v>935</v>
      </c>
      <c s="18" t="s">
        <v>55</v>
      </c>
      <c s="24" t="s">
        <v>936</v>
      </c>
      <c s="25" t="s">
        <v>77</v>
      </c>
      <c s="26">
        <v>154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937</v>
      </c>
    </row>
    <row r="12" spans="1:5" ht="25.5">
      <c r="A12" s="30" t="s">
        <v>46</v>
      </c>
      <c r="E12" s="31" t="s">
        <v>1477</v>
      </c>
    </row>
    <row r="13" spans="1:5" ht="51">
      <c r="A13" t="s">
        <v>48</v>
      </c>
      <c r="E13" s="29" t="s">
        <v>939</v>
      </c>
    </row>
    <row r="14" spans="1:16" ht="12.75">
      <c r="A14" s="18" t="s">
        <v>39</v>
      </c>
      <c s="23" t="s">
        <v>17</v>
      </c>
      <c s="23" t="s">
        <v>935</v>
      </c>
      <c s="18" t="s">
        <v>59</v>
      </c>
      <c s="24" t="s">
        <v>936</v>
      </c>
      <c s="25" t="s">
        <v>77</v>
      </c>
      <c s="26">
        <v>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940</v>
      </c>
    </row>
    <row r="16" spans="1:5" ht="25.5">
      <c r="A16" s="30" t="s">
        <v>46</v>
      </c>
      <c r="E16" s="31" t="s">
        <v>1478</v>
      </c>
    </row>
    <row r="17" spans="1:5" ht="51">
      <c r="A17" t="s">
        <v>48</v>
      </c>
      <c r="E17" s="29" t="s">
        <v>939</v>
      </c>
    </row>
    <row r="18" spans="1:16" ht="25.5">
      <c r="A18" s="18" t="s">
        <v>39</v>
      </c>
      <c s="23" t="s">
        <v>16</v>
      </c>
      <c s="23" t="s">
        <v>942</v>
      </c>
      <c s="18" t="s">
        <v>55</v>
      </c>
      <c s="24" t="s">
        <v>943</v>
      </c>
      <c s="25" t="s">
        <v>77</v>
      </c>
      <c s="26">
        <v>24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944</v>
      </c>
    </row>
    <row r="20" spans="1:5" ht="51">
      <c r="A20" s="30" t="s">
        <v>46</v>
      </c>
      <c r="E20" s="31" t="s">
        <v>1479</v>
      </c>
    </row>
    <row r="21" spans="1:5" ht="51">
      <c r="A21" t="s">
        <v>48</v>
      </c>
      <c r="E21" s="29" t="s">
        <v>939</v>
      </c>
    </row>
    <row r="22" spans="1:16" ht="25.5">
      <c r="A22" s="18" t="s">
        <v>39</v>
      </c>
      <c s="23" t="s">
        <v>27</v>
      </c>
      <c s="23" t="s">
        <v>942</v>
      </c>
      <c s="18" t="s">
        <v>59</v>
      </c>
      <c s="24" t="s">
        <v>943</v>
      </c>
      <c s="25" t="s">
        <v>77</v>
      </c>
      <c s="26">
        <v>16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946</v>
      </c>
    </row>
    <row r="24" spans="1:5" ht="25.5">
      <c r="A24" s="30" t="s">
        <v>46</v>
      </c>
      <c r="E24" s="31" t="s">
        <v>1480</v>
      </c>
    </row>
    <row r="25" spans="1:5" ht="51">
      <c r="A25" t="s">
        <v>48</v>
      </c>
      <c r="E25" s="29" t="s">
        <v>939</v>
      </c>
    </row>
    <row r="26" spans="1:16" ht="25.5">
      <c r="A26" s="18" t="s">
        <v>39</v>
      </c>
      <c s="23" t="s">
        <v>29</v>
      </c>
      <c s="23" t="s">
        <v>953</v>
      </c>
      <c s="18" t="s">
        <v>41</v>
      </c>
      <c s="24" t="s">
        <v>954</v>
      </c>
      <c s="25" t="s">
        <v>77</v>
      </c>
      <c s="26">
        <v>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89.25">
      <c r="A28" s="30" t="s">
        <v>46</v>
      </c>
      <c r="E28" s="31" t="s">
        <v>1481</v>
      </c>
    </row>
    <row r="29" spans="1:5" ht="25.5">
      <c r="A29" t="s">
        <v>48</v>
      </c>
      <c r="E29" s="29" t="s">
        <v>956</v>
      </c>
    </row>
    <row r="30" spans="1:16" ht="12.75">
      <c r="A30" s="18" t="s">
        <v>39</v>
      </c>
      <c s="23" t="s">
        <v>31</v>
      </c>
      <c s="23" t="s">
        <v>957</v>
      </c>
      <c s="18" t="s">
        <v>41</v>
      </c>
      <c s="24" t="s">
        <v>958</v>
      </c>
      <c s="25" t="s">
        <v>77</v>
      </c>
      <c s="26">
        <v>11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959</v>
      </c>
    </row>
    <row r="32" spans="1:5" ht="25.5">
      <c r="A32" s="30" t="s">
        <v>46</v>
      </c>
      <c r="E32" s="31" t="s">
        <v>1482</v>
      </c>
    </row>
    <row r="33" spans="1:5" ht="25.5">
      <c r="A33" t="s">
        <v>48</v>
      </c>
      <c r="E33" s="29" t="s">
        <v>956</v>
      </c>
    </row>
    <row r="34" spans="1:16" ht="25.5">
      <c r="A34" s="18" t="s">
        <v>39</v>
      </c>
      <c s="23" t="s">
        <v>68</v>
      </c>
      <c s="23" t="s">
        <v>961</v>
      </c>
      <c s="18" t="s">
        <v>41</v>
      </c>
      <c s="24" t="s">
        <v>962</v>
      </c>
      <c s="25" t="s">
        <v>77</v>
      </c>
      <c s="26">
        <v>16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63.75">
      <c r="A36" s="30" t="s">
        <v>46</v>
      </c>
      <c r="E36" s="31" t="s">
        <v>1483</v>
      </c>
    </row>
    <row r="37" spans="1:5" ht="25.5">
      <c r="A37" t="s">
        <v>48</v>
      </c>
      <c r="E37" s="29" t="s">
        <v>964</v>
      </c>
    </row>
    <row r="38" spans="1:16" ht="25.5">
      <c r="A38" s="18" t="s">
        <v>39</v>
      </c>
      <c s="23" t="s">
        <v>74</v>
      </c>
      <c s="23" t="s">
        <v>965</v>
      </c>
      <c s="18" t="s">
        <v>41</v>
      </c>
      <c s="24" t="s">
        <v>966</v>
      </c>
      <c s="25" t="s">
        <v>94</v>
      </c>
      <c s="26">
        <v>386.625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967</v>
      </c>
    </row>
    <row r="40" spans="1:5" ht="25.5">
      <c r="A40" s="30" t="s">
        <v>46</v>
      </c>
      <c r="E40" s="31" t="s">
        <v>1484</v>
      </c>
    </row>
    <row r="41" spans="1:5" ht="38.25">
      <c r="A41" t="s">
        <v>48</v>
      </c>
      <c r="E41" s="29" t="s">
        <v>969</v>
      </c>
    </row>
    <row r="42" spans="1:16" ht="25.5">
      <c r="A42" s="18" t="s">
        <v>39</v>
      </c>
      <c s="23" t="s">
        <v>34</v>
      </c>
      <c s="23" t="s">
        <v>970</v>
      </c>
      <c s="18" t="s">
        <v>41</v>
      </c>
      <c s="24" t="s">
        <v>971</v>
      </c>
      <c s="25" t="s">
        <v>94</v>
      </c>
      <c s="26">
        <v>278.375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51">
      <c r="A44" s="30" t="s">
        <v>46</v>
      </c>
      <c r="E44" s="31" t="s">
        <v>1485</v>
      </c>
    </row>
    <row r="45" spans="1:5" ht="38.25">
      <c r="A45" t="s">
        <v>48</v>
      </c>
      <c r="E45" s="29" t="s">
        <v>969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0+O9+O42+O75+O104+O133+O174+O179+O184+O201+O214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1486</v>
      </c>
      <c s="32">
        <f>0+I9+I42+I75+I104+I133+I174+I179+I184+I201+I214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1317</v>
      </c>
      <c s="1"/>
      <c s="10" t="s">
        <v>1318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1486</v>
      </c>
      <c s="5"/>
      <c s="14" t="s">
        <v>1487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234.65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1488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433</v>
      </c>
      <c s="18" t="s">
        <v>41</v>
      </c>
      <c s="24" t="s">
        <v>434</v>
      </c>
      <c s="25" t="s">
        <v>142</v>
      </c>
      <c s="26">
        <v>89.46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980</v>
      </c>
    </row>
    <row r="16" spans="1:5" ht="25.5">
      <c r="A16" s="30" t="s">
        <v>46</v>
      </c>
      <c r="E16" s="31" t="s">
        <v>1489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982</v>
      </c>
      <c s="18" t="s">
        <v>41</v>
      </c>
      <c s="24" t="s">
        <v>983</v>
      </c>
      <c s="25" t="s">
        <v>142</v>
      </c>
      <c s="26">
        <v>0.182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1490</v>
      </c>
    </row>
    <row r="21" spans="1:5" ht="140.25">
      <c r="A21" t="s">
        <v>48</v>
      </c>
      <c r="E21" s="29" t="s">
        <v>145</v>
      </c>
    </row>
    <row r="22" spans="1:16" ht="12.75">
      <c r="A22" s="18" t="s">
        <v>39</v>
      </c>
      <c s="23" t="s">
        <v>27</v>
      </c>
      <c s="23" t="s">
        <v>985</v>
      </c>
      <c s="18" t="s">
        <v>41</v>
      </c>
      <c s="24" t="s">
        <v>986</v>
      </c>
      <c s="25" t="s">
        <v>94</v>
      </c>
      <c s="26">
        <v>520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44</v>
      </c>
      <c r="E23" s="29" t="s">
        <v>1491</v>
      </c>
    </row>
    <row r="24" spans="1:5" ht="12.75">
      <c r="A24" s="30" t="s">
        <v>46</v>
      </c>
      <c r="E24" s="31" t="s">
        <v>1492</v>
      </c>
    </row>
    <row r="25" spans="1:5" ht="12.75">
      <c r="A25" t="s">
        <v>48</v>
      </c>
      <c r="E25" s="29" t="s">
        <v>49</v>
      </c>
    </row>
    <row r="26" spans="1:16" ht="12.75">
      <c r="A26" s="18" t="s">
        <v>39</v>
      </c>
      <c s="23" t="s">
        <v>29</v>
      </c>
      <c s="23" t="s">
        <v>989</v>
      </c>
      <c s="18" t="s">
        <v>41</v>
      </c>
      <c s="24" t="s">
        <v>990</v>
      </c>
      <c s="25" t="s">
        <v>94</v>
      </c>
      <c s="26">
        <v>520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1493</v>
      </c>
    </row>
    <row r="29" spans="1:5" ht="12.75">
      <c r="A29" t="s">
        <v>48</v>
      </c>
      <c r="E29" s="29" t="s">
        <v>49</v>
      </c>
    </row>
    <row r="30" spans="1:16" ht="12.75">
      <c r="A30" s="18" t="s">
        <v>39</v>
      </c>
      <c s="23" t="s">
        <v>31</v>
      </c>
      <c s="23" t="s">
        <v>83</v>
      </c>
      <c s="18" t="s">
        <v>41</v>
      </c>
      <c s="24" t="s">
        <v>84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44</v>
      </c>
      <c r="E31" s="29" t="s">
        <v>992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49</v>
      </c>
    </row>
    <row r="34" spans="1:16" ht="12.75">
      <c r="A34" s="18" t="s">
        <v>39</v>
      </c>
      <c s="23" t="s">
        <v>68</v>
      </c>
      <c s="23" t="s">
        <v>993</v>
      </c>
      <c s="18" t="s">
        <v>41</v>
      </c>
      <c s="24" t="s">
        <v>994</v>
      </c>
      <c s="25" t="s">
        <v>77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995</v>
      </c>
    </row>
    <row r="36" spans="1:5" ht="12.75">
      <c r="A36" s="30" t="s">
        <v>46</v>
      </c>
      <c r="E36" s="31" t="s">
        <v>47</v>
      </c>
    </row>
    <row r="37" spans="1:5" ht="12.75">
      <c r="A37" t="s">
        <v>48</v>
      </c>
      <c r="E37" s="29" t="s">
        <v>58</v>
      </c>
    </row>
    <row r="38" spans="1:16" ht="12.75">
      <c r="A38" s="18" t="s">
        <v>39</v>
      </c>
      <c s="23" t="s">
        <v>74</v>
      </c>
      <c s="23" t="s">
        <v>996</v>
      </c>
      <c s="18" t="s">
        <v>41</v>
      </c>
      <c s="24" t="s">
        <v>997</v>
      </c>
      <c s="25" t="s">
        <v>77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12.75">
      <c r="A40" s="30" t="s">
        <v>46</v>
      </c>
      <c r="E40" s="31" t="s">
        <v>47</v>
      </c>
    </row>
    <row r="41" spans="1:5" ht="51">
      <c r="A41" t="s">
        <v>48</v>
      </c>
      <c r="E41" s="29" t="s">
        <v>998</v>
      </c>
    </row>
    <row r="42" spans="1:18" ht="12.75" customHeight="1">
      <c r="A42" s="5" t="s">
        <v>37</v>
      </c>
      <c s="5"/>
      <c s="35" t="s">
        <v>23</v>
      </c>
      <c s="5"/>
      <c s="21" t="s">
        <v>91</v>
      </c>
      <c s="5"/>
      <c s="5"/>
      <c s="5"/>
      <c s="36">
        <f>0+Q42</f>
      </c>
      <c r="O42">
        <f>0+R42</f>
      </c>
      <c r="Q42">
        <f>0+I43+I47+I51+I55+I59+I63+I67+I71</f>
      </c>
      <c>
        <f>0+O43+O47+O51+O55+O59+O63+O67+O71</f>
      </c>
    </row>
    <row r="43" spans="1:16" ht="12.75">
      <c r="A43" s="18" t="s">
        <v>39</v>
      </c>
      <c s="23" t="s">
        <v>34</v>
      </c>
      <c s="23" t="s">
        <v>863</v>
      </c>
      <c s="18" t="s">
        <v>41</v>
      </c>
      <c s="24" t="s">
        <v>864</v>
      </c>
      <c s="25" t="s">
        <v>136</v>
      </c>
      <c s="26">
        <v>35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999</v>
      </c>
    </row>
    <row r="45" spans="1:5" ht="25.5">
      <c r="A45" s="30" t="s">
        <v>46</v>
      </c>
      <c r="E45" s="31" t="s">
        <v>1494</v>
      </c>
    </row>
    <row r="46" spans="1:5" ht="25.5">
      <c r="A46" t="s">
        <v>48</v>
      </c>
      <c r="E46" s="29" t="s">
        <v>1001</v>
      </c>
    </row>
    <row r="47" spans="1:16" ht="12.75">
      <c r="A47" s="18" t="s">
        <v>39</v>
      </c>
      <c s="23" t="s">
        <v>36</v>
      </c>
      <c s="23" t="s">
        <v>173</v>
      </c>
      <c s="18" t="s">
        <v>41</v>
      </c>
      <c s="24" t="s">
        <v>174</v>
      </c>
      <c s="25" t="s">
        <v>136</v>
      </c>
      <c s="26">
        <v>66.99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1002</v>
      </c>
    </row>
    <row r="49" spans="1:5" ht="38.25">
      <c r="A49" s="30" t="s">
        <v>46</v>
      </c>
      <c r="E49" s="31" t="s">
        <v>1495</v>
      </c>
    </row>
    <row r="50" spans="1:5" ht="382.5">
      <c r="A50" t="s">
        <v>48</v>
      </c>
      <c r="E50" s="29" t="s">
        <v>177</v>
      </c>
    </row>
    <row r="51" spans="1:16" ht="12.75">
      <c r="A51" s="18" t="s">
        <v>39</v>
      </c>
      <c s="23" t="s">
        <v>128</v>
      </c>
      <c s="23" t="s">
        <v>178</v>
      </c>
      <c s="18" t="s">
        <v>41</v>
      </c>
      <c s="24" t="s">
        <v>179</v>
      </c>
      <c s="25" t="s">
        <v>136</v>
      </c>
      <c s="26">
        <v>35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44</v>
      </c>
      <c r="E52" s="29" t="s">
        <v>1004</v>
      </c>
    </row>
    <row r="53" spans="1:5" ht="25.5">
      <c r="A53" s="30" t="s">
        <v>46</v>
      </c>
      <c r="E53" s="31" t="s">
        <v>1494</v>
      </c>
    </row>
    <row r="54" spans="1:5" ht="318.75">
      <c r="A54" t="s">
        <v>48</v>
      </c>
      <c r="E54" s="29" t="s">
        <v>182</v>
      </c>
    </row>
    <row r="55" spans="1:16" ht="12.75">
      <c r="A55" s="18" t="s">
        <v>39</v>
      </c>
      <c s="23" t="s">
        <v>184</v>
      </c>
      <c s="23" t="s">
        <v>599</v>
      </c>
      <c s="18" t="s">
        <v>41</v>
      </c>
      <c s="24" t="s">
        <v>600</v>
      </c>
      <c s="25" t="s">
        <v>136</v>
      </c>
      <c s="26">
        <v>53.663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25.5">
      <c r="A56" s="28" t="s">
        <v>44</v>
      </c>
      <c r="E56" s="29" t="s">
        <v>1005</v>
      </c>
    </row>
    <row r="57" spans="1:5" ht="38.25">
      <c r="A57" s="30" t="s">
        <v>46</v>
      </c>
      <c r="E57" s="31" t="s">
        <v>1496</v>
      </c>
    </row>
    <row r="58" spans="1:5" ht="63.75">
      <c r="A58" t="s">
        <v>48</v>
      </c>
      <c r="E58" s="29" t="s">
        <v>189</v>
      </c>
    </row>
    <row r="59" spans="1:16" ht="12.75">
      <c r="A59" s="18" t="s">
        <v>39</v>
      </c>
      <c s="23" t="s">
        <v>190</v>
      </c>
      <c s="23" t="s">
        <v>207</v>
      </c>
      <c s="18" t="s">
        <v>41</v>
      </c>
      <c s="24" t="s">
        <v>208</v>
      </c>
      <c s="25" t="s">
        <v>136</v>
      </c>
      <c s="26">
        <v>102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25.5">
      <c r="A60" s="28" t="s">
        <v>44</v>
      </c>
      <c r="E60" s="29" t="s">
        <v>1497</v>
      </c>
    </row>
    <row r="61" spans="1:5" ht="25.5">
      <c r="A61" s="30" t="s">
        <v>46</v>
      </c>
      <c r="E61" s="31" t="s">
        <v>1498</v>
      </c>
    </row>
    <row r="62" spans="1:5" ht="191.25">
      <c r="A62" t="s">
        <v>48</v>
      </c>
      <c r="E62" s="29" t="s">
        <v>1009</v>
      </c>
    </row>
    <row r="63" spans="1:16" ht="12.75">
      <c r="A63" s="18" t="s">
        <v>39</v>
      </c>
      <c s="23" t="s">
        <v>196</v>
      </c>
      <c s="23" t="s">
        <v>1010</v>
      </c>
      <c s="18" t="s">
        <v>41</v>
      </c>
      <c s="24" t="s">
        <v>1011</v>
      </c>
      <c s="25" t="s">
        <v>136</v>
      </c>
      <c s="26">
        <v>81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25.5">
      <c r="A64" s="28" t="s">
        <v>44</v>
      </c>
      <c r="E64" s="29" t="s">
        <v>1012</v>
      </c>
    </row>
    <row r="65" spans="1:5" ht="25.5">
      <c r="A65" s="30" t="s">
        <v>46</v>
      </c>
      <c r="E65" s="31" t="s">
        <v>1499</v>
      </c>
    </row>
    <row r="66" spans="1:5" ht="293.25">
      <c r="A66" t="s">
        <v>48</v>
      </c>
      <c r="E66" s="29" t="s">
        <v>1014</v>
      </c>
    </row>
    <row r="67" spans="1:16" ht="12.75">
      <c r="A67" s="18" t="s">
        <v>39</v>
      </c>
      <c s="23" t="s">
        <v>200</v>
      </c>
      <c s="23" t="s">
        <v>1015</v>
      </c>
      <c s="18" t="s">
        <v>41</v>
      </c>
      <c s="24" t="s">
        <v>1016</v>
      </c>
      <c s="25" t="s">
        <v>94</v>
      </c>
      <c s="26">
        <v>175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1017</v>
      </c>
    </row>
    <row r="69" spans="1:5" ht="12.75">
      <c r="A69" s="30" t="s">
        <v>46</v>
      </c>
      <c r="E69" s="31" t="s">
        <v>1500</v>
      </c>
    </row>
    <row r="70" spans="1:5" ht="38.25">
      <c r="A70" t="s">
        <v>48</v>
      </c>
      <c r="E70" s="29" t="s">
        <v>227</v>
      </c>
    </row>
    <row r="71" spans="1:16" ht="12.75">
      <c r="A71" s="18" t="s">
        <v>39</v>
      </c>
      <c s="23" t="s">
        <v>206</v>
      </c>
      <c s="23" t="s">
        <v>1019</v>
      </c>
      <c s="18" t="s">
        <v>41</v>
      </c>
      <c s="24" t="s">
        <v>1020</v>
      </c>
      <c s="25" t="s">
        <v>94</v>
      </c>
      <c s="26">
        <v>175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41</v>
      </c>
    </row>
    <row r="73" spans="1:5" ht="12.75">
      <c r="A73" s="30" t="s">
        <v>46</v>
      </c>
      <c r="E73" s="31" t="s">
        <v>1500</v>
      </c>
    </row>
    <row r="74" spans="1:5" ht="38.25">
      <c r="A74" t="s">
        <v>48</v>
      </c>
      <c r="E74" s="29" t="s">
        <v>1021</v>
      </c>
    </row>
    <row r="75" spans="1:18" ht="12.75" customHeight="1">
      <c r="A75" s="5" t="s">
        <v>37</v>
      </c>
      <c s="5"/>
      <c s="35" t="s">
        <v>17</v>
      </c>
      <c s="5"/>
      <c s="21" t="s">
        <v>228</v>
      </c>
      <c s="5"/>
      <c s="5"/>
      <c s="5"/>
      <c s="36">
        <f>0+Q75</f>
      </c>
      <c r="O75">
        <f>0+R75</f>
      </c>
      <c r="Q75">
        <f>0+I76+I80+I84+I88+I92+I96+I100</f>
      </c>
      <c>
        <f>0+O76+O80+O84+O88+O92+O96+O100</f>
      </c>
    </row>
    <row r="76" spans="1:16" ht="12.75">
      <c r="A76" s="18" t="s">
        <v>39</v>
      </c>
      <c s="23" t="s">
        <v>211</v>
      </c>
      <c s="23" t="s">
        <v>230</v>
      </c>
      <c s="18" t="s">
        <v>41</v>
      </c>
      <c s="24" t="s">
        <v>231</v>
      </c>
      <c s="25" t="s">
        <v>136</v>
      </c>
      <c s="26">
        <v>0.812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1501</v>
      </c>
    </row>
    <row r="78" spans="1:5" ht="51">
      <c r="A78" s="30" t="s">
        <v>46</v>
      </c>
      <c r="E78" s="31" t="s">
        <v>1502</v>
      </c>
    </row>
    <row r="79" spans="1:5" ht="51">
      <c r="A79" t="s">
        <v>48</v>
      </c>
      <c r="E79" s="29" t="s">
        <v>234</v>
      </c>
    </row>
    <row r="80" spans="1:16" ht="12.75">
      <c r="A80" s="18" t="s">
        <v>39</v>
      </c>
      <c s="23" t="s">
        <v>217</v>
      </c>
      <c s="23" t="s">
        <v>1503</v>
      </c>
      <c s="18" t="s">
        <v>41</v>
      </c>
      <c s="24" t="s">
        <v>1504</v>
      </c>
      <c s="25" t="s">
        <v>136</v>
      </c>
      <c s="26">
        <v>0.194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1505</v>
      </c>
    </row>
    <row r="82" spans="1:5" ht="63.75">
      <c r="A82" s="30" t="s">
        <v>46</v>
      </c>
      <c r="E82" s="31" t="s">
        <v>1506</v>
      </c>
    </row>
    <row r="83" spans="1:5" ht="51">
      <c r="A83" t="s">
        <v>48</v>
      </c>
      <c r="E83" s="29" t="s">
        <v>234</v>
      </c>
    </row>
    <row r="84" spans="1:16" ht="12.75">
      <c r="A84" s="18" t="s">
        <v>39</v>
      </c>
      <c s="23" t="s">
        <v>222</v>
      </c>
      <c s="23" t="s">
        <v>248</v>
      </c>
      <c s="18" t="s">
        <v>41</v>
      </c>
      <c s="24" t="s">
        <v>249</v>
      </c>
      <c s="25" t="s">
        <v>94</v>
      </c>
      <c s="26">
        <v>42.96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250</v>
      </c>
    </row>
    <row r="86" spans="1:5" ht="76.5">
      <c r="A86" s="30" t="s">
        <v>46</v>
      </c>
      <c r="E86" s="31" t="s">
        <v>1507</v>
      </c>
    </row>
    <row r="87" spans="1:5" ht="102">
      <c r="A87" t="s">
        <v>48</v>
      </c>
      <c r="E87" s="29" t="s">
        <v>252</v>
      </c>
    </row>
    <row r="88" spans="1:16" ht="12.75">
      <c r="A88" s="18" t="s">
        <v>39</v>
      </c>
      <c s="23" t="s">
        <v>229</v>
      </c>
      <c s="23" t="s">
        <v>254</v>
      </c>
      <c s="18" t="s">
        <v>41</v>
      </c>
      <c s="24" t="s">
        <v>255</v>
      </c>
      <c s="25" t="s">
        <v>169</v>
      </c>
      <c s="26">
        <v>144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1508</v>
      </c>
    </row>
    <row r="90" spans="1:5" ht="51">
      <c r="A90" s="30" t="s">
        <v>46</v>
      </c>
      <c r="E90" s="31" t="s">
        <v>1509</v>
      </c>
    </row>
    <row r="91" spans="1:5" ht="51">
      <c r="A91" t="s">
        <v>48</v>
      </c>
      <c r="E91" s="29" t="s">
        <v>258</v>
      </c>
    </row>
    <row r="92" spans="1:16" ht="25.5">
      <c r="A92" s="18" t="s">
        <v>39</v>
      </c>
      <c s="23" t="s">
        <v>235</v>
      </c>
      <c s="23" t="s">
        <v>260</v>
      </c>
      <c s="18" t="s">
        <v>41</v>
      </c>
      <c s="24" t="s">
        <v>261</v>
      </c>
      <c s="25" t="s">
        <v>169</v>
      </c>
      <c s="26">
        <v>100.8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1510</v>
      </c>
    </row>
    <row r="94" spans="1:5" ht="51">
      <c r="A94" s="30" t="s">
        <v>46</v>
      </c>
      <c r="E94" s="31" t="s">
        <v>1511</v>
      </c>
    </row>
    <row r="95" spans="1:5" ht="63.75">
      <c r="A95" t="s">
        <v>48</v>
      </c>
      <c r="E95" s="29" t="s">
        <v>264</v>
      </c>
    </row>
    <row r="96" spans="1:16" ht="25.5">
      <c r="A96" s="18" t="s">
        <v>39</v>
      </c>
      <c s="23" t="s">
        <v>241</v>
      </c>
      <c s="23" t="s">
        <v>266</v>
      </c>
      <c s="18" t="s">
        <v>41</v>
      </c>
      <c s="24" t="s">
        <v>267</v>
      </c>
      <c s="25" t="s">
        <v>169</v>
      </c>
      <c s="26">
        <v>43.2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268</v>
      </c>
    </row>
    <row r="98" spans="1:5" ht="51">
      <c r="A98" s="30" t="s">
        <v>46</v>
      </c>
      <c r="E98" s="31" t="s">
        <v>1512</v>
      </c>
    </row>
    <row r="99" spans="1:5" ht="63.75">
      <c r="A99" t="s">
        <v>48</v>
      </c>
      <c r="E99" s="29" t="s">
        <v>264</v>
      </c>
    </row>
    <row r="100" spans="1:16" ht="25.5">
      <c r="A100" s="18" t="s">
        <v>39</v>
      </c>
      <c s="23" t="s">
        <v>247</v>
      </c>
      <c s="23" t="s">
        <v>1513</v>
      </c>
      <c s="18" t="s">
        <v>41</v>
      </c>
      <c s="24" t="s">
        <v>1514</v>
      </c>
      <c s="25" t="s">
        <v>77</v>
      </c>
      <c s="26">
        <v>60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1515</v>
      </c>
    </row>
    <row r="102" spans="1:5" ht="12.75">
      <c r="A102" s="30" t="s">
        <v>46</v>
      </c>
      <c r="E102" s="31" t="s">
        <v>1516</v>
      </c>
    </row>
    <row r="103" spans="1:5" ht="51">
      <c r="A103" t="s">
        <v>48</v>
      </c>
      <c r="E103" s="29" t="s">
        <v>1517</v>
      </c>
    </row>
    <row r="104" spans="1:18" ht="12.75" customHeight="1">
      <c r="A104" s="5" t="s">
        <v>37</v>
      </c>
      <c s="5"/>
      <c s="35" t="s">
        <v>16</v>
      </c>
      <c s="5"/>
      <c s="21" t="s">
        <v>270</v>
      </c>
      <c s="5"/>
      <c s="5"/>
      <c s="5"/>
      <c s="36">
        <f>0+Q104</f>
      </c>
      <c r="O104">
        <f>0+R104</f>
      </c>
      <c r="Q104">
        <f>0+I105+I109+I113+I117+I121+I125+I129</f>
      </c>
      <c>
        <f>0+O105+O109+O113+O117+O121+O125+O129</f>
      </c>
    </row>
    <row r="105" spans="1:16" ht="12.75">
      <c r="A105" s="18" t="s">
        <v>39</v>
      </c>
      <c s="23" t="s">
        <v>253</v>
      </c>
      <c s="23" t="s">
        <v>1035</v>
      </c>
      <c s="18" t="s">
        <v>41</v>
      </c>
      <c s="24" t="s">
        <v>1036</v>
      </c>
      <c s="25" t="s">
        <v>1037</v>
      </c>
      <c s="26">
        <v>192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41</v>
      </c>
    </row>
    <row r="107" spans="1:5" ht="25.5">
      <c r="A107" s="30" t="s">
        <v>46</v>
      </c>
      <c r="E107" s="31" t="s">
        <v>1518</v>
      </c>
    </row>
    <row r="108" spans="1:5" ht="25.5">
      <c r="A108" t="s">
        <v>48</v>
      </c>
      <c r="E108" s="29" t="s">
        <v>1039</v>
      </c>
    </row>
    <row r="109" spans="1:16" ht="12.75">
      <c r="A109" s="18" t="s">
        <v>39</v>
      </c>
      <c s="23" t="s">
        <v>259</v>
      </c>
      <c s="23" t="s">
        <v>283</v>
      </c>
      <c s="18" t="s">
        <v>41</v>
      </c>
      <c s="24" t="s">
        <v>284</v>
      </c>
      <c s="25" t="s">
        <v>136</v>
      </c>
      <c s="26">
        <v>8.64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1040</v>
      </c>
    </row>
    <row r="111" spans="1:5" ht="38.25">
      <c r="A111" s="30" t="s">
        <v>46</v>
      </c>
      <c r="E111" s="31" t="s">
        <v>1519</v>
      </c>
    </row>
    <row r="112" spans="1:5" ht="408">
      <c r="A112" t="s">
        <v>48</v>
      </c>
      <c r="E112" s="29" t="s">
        <v>286</v>
      </c>
    </row>
    <row r="113" spans="1:16" ht="12.75">
      <c r="A113" s="18" t="s">
        <v>39</v>
      </c>
      <c s="23" t="s">
        <v>265</v>
      </c>
      <c s="23" t="s">
        <v>288</v>
      </c>
      <c s="18" t="s">
        <v>41</v>
      </c>
      <c s="24" t="s">
        <v>289</v>
      </c>
      <c s="25" t="s">
        <v>142</v>
      </c>
      <c s="26">
        <v>1.555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41</v>
      </c>
    </row>
    <row r="115" spans="1:5" ht="12.75">
      <c r="A115" s="30" t="s">
        <v>46</v>
      </c>
      <c r="E115" s="31" t="s">
        <v>1520</v>
      </c>
    </row>
    <row r="116" spans="1:5" ht="242.25">
      <c r="A116" t="s">
        <v>48</v>
      </c>
      <c r="E116" s="29" t="s">
        <v>291</v>
      </c>
    </row>
    <row r="117" spans="1:16" ht="12.75">
      <c r="A117" s="18" t="s">
        <v>39</v>
      </c>
      <c s="23" t="s">
        <v>271</v>
      </c>
      <c s="23" t="s">
        <v>1521</v>
      </c>
      <c s="18" t="s">
        <v>41</v>
      </c>
      <c s="24" t="s">
        <v>1522</v>
      </c>
      <c s="25" t="s">
        <v>136</v>
      </c>
      <c s="26">
        <v>6.7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25.5">
      <c r="A118" s="28" t="s">
        <v>44</v>
      </c>
      <c r="E118" s="29" t="s">
        <v>1523</v>
      </c>
    </row>
    <row r="119" spans="1:5" ht="25.5">
      <c r="A119" s="30" t="s">
        <v>46</v>
      </c>
      <c r="E119" s="31" t="s">
        <v>1524</v>
      </c>
    </row>
    <row r="120" spans="1:5" ht="25.5">
      <c r="A120" t="s">
        <v>48</v>
      </c>
      <c r="E120" s="29" t="s">
        <v>510</v>
      </c>
    </row>
    <row r="121" spans="1:16" ht="12.75">
      <c r="A121" s="18" t="s">
        <v>39</v>
      </c>
      <c s="23" t="s">
        <v>277</v>
      </c>
      <c s="23" t="s">
        <v>511</v>
      </c>
      <c s="18" t="s">
        <v>41</v>
      </c>
      <c s="24" t="s">
        <v>512</v>
      </c>
      <c s="25" t="s">
        <v>136</v>
      </c>
      <c s="26">
        <v>6.7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25.5">
      <c r="A122" s="28" t="s">
        <v>44</v>
      </c>
      <c r="E122" s="29" t="s">
        <v>1525</v>
      </c>
    </row>
    <row r="123" spans="1:5" ht="25.5">
      <c r="A123" s="30" t="s">
        <v>46</v>
      </c>
      <c r="E123" s="31" t="s">
        <v>1526</v>
      </c>
    </row>
    <row r="124" spans="1:5" ht="51">
      <c r="A124" t="s">
        <v>48</v>
      </c>
      <c r="E124" s="29" t="s">
        <v>515</v>
      </c>
    </row>
    <row r="125" spans="1:16" ht="12.75">
      <c r="A125" s="18" t="s">
        <v>39</v>
      </c>
      <c s="23" t="s">
        <v>282</v>
      </c>
      <c s="23" t="s">
        <v>1043</v>
      </c>
      <c s="18" t="s">
        <v>41</v>
      </c>
      <c s="24" t="s">
        <v>1044</v>
      </c>
      <c s="25" t="s">
        <v>136</v>
      </c>
      <c s="26">
        <v>18.792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1527</v>
      </c>
    </row>
    <row r="127" spans="1:5" ht="51">
      <c r="A127" s="30" t="s">
        <v>46</v>
      </c>
      <c r="E127" s="31" t="s">
        <v>1528</v>
      </c>
    </row>
    <row r="128" spans="1:5" ht="395.25">
      <c r="A128" t="s">
        <v>48</v>
      </c>
      <c r="E128" s="29" t="s">
        <v>298</v>
      </c>
    </row>
    <row r="129" spans="1:16" ht="12.75">
      <c r="A129" s="18" t="s">
        <v>39</v>
      </c>
      <c s="23" t="s">
        <v>287</v>
      </c>
      <c s="23" t="s">
        <v>1047</v>
      </c>
      <c s="18" t="s">
        <v>41</v>
      </c>
      <c s="24" t="s">
        <v>1048</v>
      </c>
      <c s="25" t="s">
        <v>142</v>
      </c>
      <c s="26">
        <v>2.82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41</v>
      </c>
    </row>
    <row r="131" spans="1:5" ht="12.75">
      <c r="A131" s="30" t="s">
        <v>46</v>
      </c>
      <c r="E131" s="31" t="s">
        <v>1529</v>
      </c>
    </row>
    <row r="132" spans="1:5" ht="267.75">
      <c r="A132" t="s">
        <v>48</v>
      </c>
      <c r="E132" s="29" t="s">
        <v>281</v>
      </c>
    </row>
    <row r="133" spans="1:18" ht="12.75" customHeight="1">
      <c r="A133" s="5" t="s">
        <v>37</v>
      </c>
      <c s="5"/>
      <c s="35" t="s">
        <v>27</v>
      </c>
      <c s="5"/>
      <c s="21" t="s">
        <v>292</v>
      </c>
      <c s="5"/>
      <c s="5"/>
      <c s="5"/>
      <c s="36">
        <f>0+Q133</f>
      </c>
      <c r="O133">
        <f>0+R133</f>
      </c>
      <c r="Q133">
        <f>0+I134+I138+I142+I146+I150+I154+I158+I162+I166+I170</f>
      </c>
      <c>
        <f>0+O134+O138+O142+O146+O150+O154+O158+O162+O166+O170</f>
      </c>
    </row>
    <row r="134" spans="1:16" ht="12.75">
      <c r="A134" s="18" t="s">
        <v>39</v>
      </c>
      <c s="23" t="s">
        <v>293</v>
      </c>
      <c s="23" t="s">
        <v>1530</v>
      </c>
      <c s="18" t="s">
        <v>41</v>
      </c>
      <c s="24" t="s">
        <v>1531</v>
      </c>
      <c s="25" t="s">
        <v>136</v>
      </c>
      <c s="26">
        <v>36.55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1532</v>
      </c>
    </row>
    <row r="136" spans="1:5" ht="51">
      <c r="A136" s="30" t="s">
        <v>46</v>
      </c>
      <c r="E136" s="31" t="s">
        <v>1533</v>
      </c>
    </row>
    <row r="137" spans="1:5" ht="395.25">
      <c r="A137" t="s">
        <v>48</v>
      </c>
      <c r="E137" s="29" t="s">
        <v>298</v>
      </c>
    </row>
    <row r="138" spans="1:16" ht="12.75">
      <c r="A138" s="18" t="s">
        <v>39</v>
      </c>
      <c s="23" t="s">
        <v>299</v>
      </c>
      <c s="23" t="s">
        <v>1534</v>
      </c>
      <c s="18" t="s">
        <v>41</v>
      </c>
      <c s="24" t="s">
        <v>1535</v>
      </c>
      <c s="25" t="s">
        <v>142</v>
      </c>
      <c s="26">
        <v>5.49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41</v>
      </c>
    </row>
    <row r="140" spans="1:5" ht="12.75">
      <c r="A140" s="30" t="s">
        <v>46</v>
      </c>
      <c r="E140" s="31" t="s">
        <v>1536</v>
      </c>
    </row>
    <row r="141" spans="1:5" ht="267.75">
      <c r="A141" t="s">
        <v>48</v>
      </c>
      <c r="E141" s="29" t="s">
        <v>1537</v>
      </c>
    </row>
    <row r="142" spans="1:16" ht="12.75">
      <c r="A142" s="18" t="s">
        <v>39</v>
      </c>
      <c s="23" t="s">
        <v>305</v>
      </c>
      <c s="23" t="s">
        <v>294</v>
      </c>
      <c s="18" t="s">
        <v>41</v>
      </c>
      <c s="24" t="s">
        <v>295</v>
      </c>
      <c s="25" t="s">
        <v>136</v>
      </c>
      <c s="26">
        <v>13.608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1055</v>
      </c>
    </row>
    <row r="144" spans="1:5" ht="51">
      <c r="A144" s="30" t="s">
        <v>46</v>
      </c>
      <c r="E144" s="31" t="s">
        <v>1538</v>
      </c>
    </row>
    <row r="145" spans="1:5" ht="395.25">
      <c r="A145" t="s">
        <v>48</v>
      </c>
      <c r="E145" s="29" t="s">
        <v>298</v>
      </c>
    </row>
    <row r="146" spans="1:16" ht="12.75">
      <c r="A146" s="18" t="s">
        <v>39</v>
      </c>
      <c s="23" t="s">
        <v>311</v>
      </c>
      <c s="23" t="s">
        <v>622</v>
      </c>
      <c s="18" t="s">
        <v>41</v>
      </c>
      <c s="24" t="s">
        <v>623</v>
      </c>
      <c s="25" t="s">
        <v>136</v>
      </c>
      <c s="26">
        <v>8.588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1057</v>
      </c>
    </row>
    <row r="148" spans="1:5" ht="51">
      <c r="A148" s="30" t="s">
        <v>46</v>
      </c>
      <c r="E148" s="31" t="s">
        <v>1539</v>
      </c>
    </row>
    <row r="149" spans="1:5" ht="395.25">
      <c r="A149" t="s">
        <v>48</v>
      </c>
      <c r="E149" s="29" t="s">
        <v>298</v>
      </c>
    </row>
    <row r="150" spans="1:16" ht="12.75">
      <c r="A150" s="18" t="s">
        <v>39</v>
      </c>
      <c s="23" t="s">
        <v>317</v>
      </c>
      <c s="23" t="s">
        <v>1540</v>
      </c>
      <c s="18" t="s">
        <v>41</v>
      </c>
      <c s="24" t="s">
        <v>1541</v>
      </c>
      <c s="25" t="s">
        <v>136</v>
      </c>
      <c s="26">
        <v>2.576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1542</v>
      </c>
    </row>
    <row r="152" spans="1:5" ht="38.25">
      <c r="A152" s="30" t="s">
        <v>46</v>
      </c>
      <c r="E152" s="31" t="s">
        <v>1543</v>
      </c>
    </row>
    <row r="153" spans="1:5" ht="25.5">
      <c r="A153" t="s">
        <v>48</v>
      </c>
      <c r="E153" s="29" t="s">
        <v>1544</v>
      </c>
    </row>
    <row r="154" spans="1:16" ht="12.75">
      <c r="A154" s="18" t="s">
        <v>39</v>
      </c>
      <c s="23" t="s">
        <v>322</v>
      </c>
      <c s="23" t="s">
        <v>626</v>
      </c>
      <c s="18" t="s">
        <v>41</v>
      </c>
      <c s="24" t="s">
        <v>627</v>
      </c>
      <c s="25" t="s">
        <v>136</v>
      </c>
      <c s="26">
        <v>0.552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44</v>
      </c>
      <c r="E155" s="29" t="s">
        <v>1545</v>
      </c>
    </row>
    <row r="156" spans="1:5" ht="38.25">
      <c r="A156" s="30" t="s">
        <v>46</v>
      </c>
      <c r="E156" s="31" t="s">
        <v>1546</v>
      </c>
    </row>
    <row r="157" spans="1:5" ht="395.25">
      <c r="A157" t="s">
        <v>48</v>
      </c>
      <c r="E157" s="29" t="s">
        <v>298</v>
      </c>
    </row>
    <row r="158" spans="1:16" ht="25.5">
      <c r="A158" s="18" t="s">
        <v>39</v>
      </c>
      <c s="23" t="s">
        <v>328</v>
      </c>
      <c s="23" t="s">
        <v>630</v>
      </c>
      <c s="18" t="s">
        <v>41</v>
      </c>
      <c s="24" t="s">
        <v>631</v>
      </c>
      <c s="25" t="s">
        <v>136</v>
      </c>
      <c s="26">
        <v>27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44</v>
      </c>
      <c r="E159" s="29" t="s">
        <v>1547</v>
      </c>
    </row>
    <row r="160" spans="1:5" ht="38.25">
      <c r="A160" s="30" t="s">
        <v>46</v>
      </c>
      <c r="E160" s="31" t="s">
        <v>1548</v>
      </c>
    </row>
    <row r="161" spans="1:5" ht="38.25">
      <c r="A161" t="s">
        <v>48</v>
      </c>
      <c r="E161" s="29" t="s">
        <v>246</v>
      </c>
    </row>
    <row r="162" spans="1:16" ht="12.75">
      <c r="A162" s="18" t="s">
        <v>39</v>
      </c>
      <c s="23" t="s">
        <v>333</v>
      </c>
      <c s="23" t="s">
        <v>634</v>
      </c>
      <c s="18" t="s">
        <v>41</v>
      </c>
      <c s="24" t="s">
        <v>635</v>
      </c>
      <c s="25" t="s">
        <v>136</v>
      </c>
      <c s="26">
        <v>1.5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44</v>
      </c>
      <c r="E163" s="29" t="s">
        <v>1073</v>
      </c>
    </row>
    <row r="164" spans="1:5" ht="12.75">
      <c r="A164" s="30" t="s">
        <v>46</v>
      </c>
      <c r="E164" s="31" t="s">
        <v>1549</v>
      </c>
    </row>
    <row r="165" spans="1:5" ht="51">
      <c r="A165" t="s">
        <v>48</v>
      </c>
      <c r="E165" s="29" t="s">
        <v>638</v>
      </c>
    </row>
    <row r="166" spans="1:16" ht="12.75">
      <c r="A166" s="18" t="s">
        <v>39</v>
      </c>
      <c s="23" t="s">
        <v>339</v>
      </c>
      <c s="23" t="s">
        <v>639</v>
      </c>
      <c s="18" t="s">
        <v>41</v>
      </c>
      <c s="24" t="s">
        <v>640</v>
      </c>
      <c s="25" t="s">
        <v>136</v>
      </c>
      <c s="26">
        <v>17.177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25.5">
      <c r="A167" s="28" t="s">
        <v>44</v>
      </c>
      <c r="E167" s="29" t="s">
        <v>1075</v>
      </c>
    </row>
    <row r="168" spans="1:5" ht="51">
      <c r="A168" s="30" t="s">
        <v>46</v>
      </c>
      <c r="E168" s="31" t="s">
        <v>1550</v>
      </c>
    </row>
    <row r="169" spans="1:5" ht="102">
      <c r="A169" t="s">
        <v>48</v>
      </c>
      <c r="E169" s="29" t="s">
        <v>643</v>
      </c>
    </row>
    <row r="170" spans="1:16" ht="12.75">
      <c r="A170" s="18" t="s">
        <v>39</v>
      </c>
      <c s="23" t="s">
        <v>344</v>
      </c>
      <c s="23" t="s">
        <v>1077</v>
      </c>
      <c s="18" t="s">
        <v>41</v>
      </c>
      <c s="24" t="s">
        <v>1078</v>
      </c>
      <c s="25" t="s">
        <v>136</v>
      </c>
      <c s="26">
        <v>2.5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25.5">
      <c r="A171" s="28" t="s">
        <v>44</v>
      </c>
      <c r="E171" s="29" t="s">
        <v>1079</v>
      </c>
    </row>
    <row r="172" spans="1:5" ht="12.75">
      <c r="A172" s="30" t="s">
        <v>46</v>
      </c>
      <c r="E172" s="31" t="s">
        <v>1551</v>
      </c>
    </row>
    <row r="173" spans="1:5" ht="382.5">
      <c r="A173" t="s">
        <v>48</v>
      </c>
      <c r="E173" s="29" t="s">
        <v>1081</v>
      </c>
    </row>
    <row r="174" spans="1:18" ht="12.75" customHeight="1">
      <c r="A174" s="5" t="s">
        <v>37</v>
      </c>
      <c s="5"/>
      <c s="35" t="s">
        <v>29</v>
      </c>
      <c s="5"/>
      <c s="21" t="s">
        <v>304</v>
      </c>
      <c s="5"/>
      <c s="5"/>
      <c s="5"/>
      <c s="36">
        <f>0+Q174</f>
      </c>
      <c r="O174">
        <f>0+R174</f>
      </c>
      <c r="Q174">
        <f>0+I175</f>
      </c>
      <c>
        <f>0+O175</f>
      </c>
    </row>
    <row r="175" spans="1:16" ht="12.75">
      <c r="A175" s="18" t="s">
        <v>39</v>
      </c>
      <c s="23" t="s">
        <v>349</v>
      </c>
      <c s="23" t="s">
        <v>1552</v>
      </c>
      <c s="18" t="s">
        <v>41</v>
      </c>
      <c s="24" t="s">
        <v>1553</v>
      </c>
      <c s="25" t="s">
        <v>136</v>
      </c>
      <c s="26">
        <v>2.081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1554</v>
      </c>
    </row>
    <row r="177" spans="1:5" ht="38.25">
      <c r="A177" s="30" t="s">
        <v>46</v>
      </c>
      <c r="E177" s="31" t="s">
        <v>1555</v>
      </c>
    </row>
    <row r="178" spans="1:5" ht="140.25">
      <c r="A178" t="s">
        <v>48</v>
      </c>
      <c r="E178" s="29" t="s">
        <v>338</v>
      </c>
    </row>
    <row r="179" spans="1:18" ht="12.75" customHeight="1">
      <c r="A179" s="5" t="s">
        <v>37</v>
      </c>
      <c s="5"/>
      <c s="35" t="s">
        <v>31</v>
      </c>
      <c s="5"/>
      <c s="21" t="s">
        <v>717</v>
      </c>
      <c s="5"/>
      <c s="5"/>
      <c s="5"/>
      <c s="36">
        <f>0+Q179</f>
      </c>
      <c r="O179">
        <f>0+R179</f>
      </c>
      <c r="Q179">
        <f>0+I180</f>
      </c>
      <c>
        <f>0+O180</f>
      </c>
    </row>
    <row r="180" spans="1:16" ht="12.75">
      <c r="A180" s="18" t="s">
        <v>39</v>
      </c>
      <c s="23" t="s">
        <v>354</v>
      </c>
      <c s="23" t="s">
        <v>1141</v>
      </c>
      <c s="18" t="s">
        <v>41</v>
      </c>
      <c s="24" t="s">
        <v>1142</v>
      </c>
      <c s="25" t="s">
        <v>94</v>
      </c>
      <c s="26">
        <v>53.84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44</v>
      </c>
      <c r="E181" s="29" t="s">
        <v>1556</v>
      </c>
    </row>
    <row r="182" spans="1:5" ht="38.25">
      <c r="A182" s="30" t="s">
        <v>46</v>
      </c>
      <c r="E182" s="31" t="s">
        <v>1557</v>
      </c>
    </row>
    <row r="183" spans="1:5" ht="63.75">
      <c r="A183" t="s">
        <v>48</v>
      </c>
      <c r="E183" s="29" t="s">
        <v>1145</v>
      </c>
    </row>
    <row r="184" spans="1:18" ht="12.75" customHeight="1">
      <c r="A184" s="5" t="s">
        <v>37</v>
      </c>
      <c s="5"/>
      <c s="35" t="s">
        <v>68</v>
      </c>
      <c s="5"/>
      <c s="21" t="s">
        <v>360</v>
      </c>
      <c s="5"/>
      <c s="5"/>
      <c s="5"/>
      <c s="36">
        <f>0+Q184</f>
      </c>
      <c r="O184">
        <f>0+R184</f>
      </c>
      <c r="Q184">
        <f>0+I185+I189+I193+I197</f>
      </c>
      <c>
        <f>0+O185+O189+O193+O197</f>
      </c>
    </row>
    <row r="185" spans="1:16" ht="25.5">
      <c r="A185" s="18" t="s">
        <v>39</v>
      </c>
      <c s="23" t="s">
        <v>361</v>
      </c>
      <c s="23" t="s">
        <v>1558</v>
      </c>
      <c s="18" t="s">
        <v>41</v>
      </c>
      <c s="24" t="s">
        <v>1559</v>
      </c>
      <c s="25" t="s">
        <v>94</v>
      </c>
      <c s="26">
        <v>116.1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12.75">
      <c r="A186" s="28" t="s">
        <v>44</v>
      </c>
      <c r="E186" s="29" t="s">
        <v>1560</v>
      </c>
    </row>
    <row r="187" spans="1:5" ht="38.25">
      <c r="A187" s="30" t="s">
        <v>46</v>
      </c>
      <c r="E187" s="31" t="s">
        <v>1561</v>
      </c>
    </row>
    <row r="188" spans="1:5" ht="216.75">
      <c r="A188" t="s">
        <v>48</v>
      </c>
      <c r="E188" s="29" t="s">
        <v>1562</v>
      </c>
    </row>
    <row r="189" spans="1:16" ht="12.75">
      <c r="A189" s="18" t="s">
        <v>39</v>
      </c>
      <c s="23" t="s">
        <v>368</v>
      </c>
      <c s="23" t="s">
        <v>1563</v>
      </c>
      <c s="18" t="s">
        <v>41</v>
      </c>
      <c s="24" t="s">
        <v>1564</v>
      </c>
      <c s="25" t="s">
        <v>94</v>
      </c>
      <c s="26">
        <v>12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12.75">
      <c r="A190" s="28" t="s">
        <v>44</v>
      </c>
      <c r="E190" s="29" t="s">
        <v>1565</v>
      </c>
    </row>
    <row r="191" spans="1:5" ht="38.25">
      <c r="A191" s="30" t="s">
        <v>46</v>
      </c>
      <c r="E191" s="31" t="s">
        <v>1566</v>
      </c>
    </row>
    <row r="192" spans="1:5" ht="38.25">
      <c r="A192" t="s">
        <v>48</v>
      </c>
      <c r="E192" s="29" t="s">
        <v>1567</v>
      </c>
    </row>
    <row r="193" spans="1:16" ht="12.75">
      <c r="A193" s="18" t="s">
        <v>39</v>
      </c>
      <c s="23" t="s">
        <v>374</v>
      </c>
      <c s="23" t="s">
        <v>1568</v>
      </c>
      <c s="18" t="s">
        <v>41</v>
      </c>
      <c s="24" t="s">
        <v>1569</v>
      </c>
      <c s="25" t="s">
        <v>94</v>
      </c>
      <c s="26">
        <v>8.64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12.75">
      <c r="A194" s="28" t="s">
        <v>44</v>
      </c>
      <c r="E194" s="29" t="s">
        <v>1570</v>
      </c>
    </row>
    <row r="195" spans="1:5" ht="12.75">
      <c r="A195" s="30" t="s">
        <v>46</v>
      </c>
      <c r="E195" s="31" t="s">
        <v>1571</v>
      </c>
    </row>
    <row r="196" spans="1:5" ht="51">
      <c r="A196" t="s">
        <v>48</v>
      </c>
      <c r="E196" s="29" t="s">
        <v>366</v>
      </c>
    </row>
    <row r="197" spans="1:16" ht="12.75">
      <c r="A197" s="18" t="s">
        <v>39</v>
      </c>
      <c s="23" t="s">
        <v>380</v>
      </c>
      <c s="23" t="s">
        <v>362</v>
      </c>
      <c s="18" t="s">
        <v>41</v>
      </c>
      <c s="24" t="s">
        <v>363</v>
      </c>
      <c s="25" t="s">
        <v>94</v>
      </c>
      <c s="26">
        <v>7.92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12.75">
      <c r="A198" s="28" t="s">
        <v>44</v>
      </c>
      <c r="E198" s="29" t="s">
        <v>1082</v>
      </c>
    </row>
    <row r="199" spans="1:5" ht="12.75">
      <c r="A199" s="30" t="s">
        <v>46</v>
      </c>
      <c r="E199" s="31" t="s">
        <v>1572</v>
      </c>
    </row>
    <row r="200" spans="1:5" ht="51">
      <c r="A200" t="s">
        <v>48</v>
      </c>
      <c r="E200" s="29" t="s">
        <v>366</v>
      </c>
    </row>
    <row r="201" spans="1:18" ht="12.75" customHeight="1">
      <c r="A201" s="5" t="s">
        <v>37</v>
      </c>
      <c s="5"/>
      <c s="35" t="s">
        <v>74</v>
      </c>
      <c s="5"/>
      <c s="21" t="s">
        <v>367</v>
      </c>
      <c s="5"/>
      <c s="5"/>
      <c s="5"/>
      <c s="36">
        <f>0+Q201</f>
      </c>
      <c r="O201">
        <f>0+R201</f>
      </c>
      <c r="Q201">
        <f>0+I202+I206+I210</f>
      </c>
      <c>
        <f>0+O202+O206+O210</f>
      </c>
    </row>
    <row r="202" spans="1:16" ht="12.75">
      <c r="A202" s="18" t="s">
        <v>39</v>
      </c>
      <c s="23" t="s">
        <v>385</v>
      </c>
      <c s="23" t="s">
        <v>1573</v>
      </c>
      <c s="18" t="s">
        <v>41</v>
      </c>
      <c s="24" t="s">
        <v>1574</v>
      </c>
      <c s="25" t="s">
        <v>169</v>
      </c>
      <c s="26">
        <v>10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44</v>
      </c>
      <c r="E203" s="29" t="s">
        <v>1575</v>
      </c>
    </row>
    <row r="204" spans="1:5" ht="12.75">
      <c r="A204" s="30" t="s">
        <v>46</v>
      </c>
      <c r="E204" s="31" t="s">
        <v>1576</v>
      </c>
    </row>
    <row r="205" spans="1:5" ht="242.25">
      <c r="A205" t="s">
        <v>48</v>
      </c>
      <c r="E205" s="29" t="s">
        <v>379</v>
      </c>
    </row>
    <row r="206" spans="1:16" ht="12.75">
      <c r="A206" s="18" t="s">
        <v>39</v>
      </c>
      <c s="23" t="s">
        <v>391</v>
      </c>
      <c s="23" t="s">
        <v>375</v>
      </c>
      <c s="18" t="s">
        <v>41</v>
      </c>
      <c s="24" t="s">
        <v>376</v>
      </c>
      <c s="25" t="s">
        <v>169</v>
      </c>
      <c s="26">
        <v>9.2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44</v>
      </c>
      <c r="E207" s="29" t="s">
        <v>1577</v>
      </c>
    </row>
    <row r="208" spans="1:5" ht="12.75">
      <c r="A208" s="30" t="s">
        <v>46</v>
      </c>
      <c r="E208" s="31" t="s">
        <v>1578</v>
      </c>
    </row>
    <row r="209" spans="1:5" ht="242.25">
      <c r="A209" t="s">
        <v>48</v>
      </c>
      <c r="E209" s="29" t="s">
        <v>379</v>
      </c>
    </row>
    <row r="210" spans="1:16" ht="12.75">
      <c r="A210" s="18" t="s">
        <v>39</v>
      </c>
      <c s="23" t="s">
        <v>397</v>
      </c>
      <c s="23" t="s">
        <v>1094</v>
      </c>
      <c s="18" t="s">
        <v>41</v>
      </c>
      <c s="24" t="s">
        <v>1095</v>
      </c>
      <c s="25" t="s">
        <v>169</v>
      </c>
      <c s="26">
        <v>64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12.75">
      <c r="A211" s="28" t="s">
        <v>44</v>
      </c>
      <c r="E211" s="29" t="s">
        <v>1096</v>
      </c>
    </row>
    <row r="212" spans="1:5" ht="12.75">
      <c r="A212" s="30" t="s">
        <v>46</v>
      </c>
      <c r="E212" s="31" t="s">
        <v>1579</v>
      </c>
    </row>
    <row r="213" spans="1:5" ht="242.25">
      <c r="A213" t="s">
        <v>48</v>
      </c>
      <c r="E213" s="29" t="s">
        <v>1098</v>
      </c>
    </row>
    <row r="214" spans="1:18" ht="12.75" customHeight="1">
      <c r="A214" s="5" t="s">
        <v>37</v>
      </c>
      <c s="5"/>
      <c s="35" t="s">
        <v>34</v>
      </c>
      <c s="5"/>
      <c s="21" t="s">
        <v>123</v>
      </c>
      <c s="5"/>
      <c s="5"/>
      <c s="5"/>
      <c s="36">
        <f>0+Q214</f>
      </c>
      <c r="O214">
        <f>0+R214</f>
      </c>
      <c r="Q214">
        <f>0+I215+I219+I223+I227+I231+I235+I239+I243+I247+I251+I255+I259</f>
      </c>
      <c>
        <f>0+O215+O219+O223+O227+O231+O235+O239+O243+O247+O251+O255+O259</f>
      </c>
    </row>
    <row r="215" spans="1:16" ht="12.75">
      <c r="A215" s="18" t="s">
        <v>39</v>
      </c>
      <c s="23" t="s">
        <v>400</v>
      </c>
      <c s="23" t="s">
        <v>1099</v>
      </c>
      <c s="18" t="s">
        <v>41</v>
      </c>
      <c s="24" t="s">
        <v>1100</v>
      </c>
      <c s="25" t="s">
        <v>169</v>
      </c>
      <c s="26">
        <v>17.4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44</v>
      </c>
      <c r="E216" s="29" t="s">
        <v>1101</v>
      </c>
    </row>
    <row r="217" spans="1:5" ht="12.75">
      <c r="A217" s="30" t="s">
        <v>46</v>
      </c>
      <c r="E217" s="31" t="s">
        <v>1580</v>
      </c>
    </row>
    <row r="218" spans="1:5" ht="38.25">
      <c r="A218" t="s">
        <v>48</v>
      </c>
      <c r="E218" s="29" t="s">
        <v>1103</v>
      </c>
    </row>
    <row r="219" spans="1:16" ht="12.75">
      <c r="A219" s="18" t="s">
        <v>39</v>
      </c>
      <c s="23" t="s">
        <v>406</v>
      </c>
      <c s="23" t="s">
        <v>386</v>
      </c>
      <c s="18" t="s">
        <v>41</v>
      </c>
      <c s="24" t="s">
        <v>387</v>
      </c>
      <c s="25" t="s">
        <v>169</v>
      </c>
      <c s="26">
        <v>28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25.5">
      <c r="A220" s="28" t="s">
        <v>44</v>
      </c>
      <c r="E220" s="29" t="s">
        <v>1109</v>
      </c>
    </row>
    <row r="221" spans="1:5" ht="12.75">
      <c r="A221" s="30" t="s">
        <v>46</v>
      </c>
      <c r="E221" s="31" t="s">
        <v>1581</v>
      </c>
    </row>
    <row r="222" spans="1:5" ht="114.75">
      <c r="A222" t="s">
        <v>48</v>
      </c>
      <c r="E222" s="29" t="s">
        <v>390</v>
      </c>
    </row>
    <row r="223" spans="1:16" ht="12.75">
      <c r="A223" s="18" t="s">
        <v>39</v>
      </c>
      <c s="23" t="s">
        <v>411</v>
      </c>
      <c s="23" t="s">
        <v>1111</v>
      </c>
      <c s="18" t="s">
        <v>41</v>
      </c>
      <c s="24" t="s">
        <v>1112</v>
      </c>
      <c s="25" t="s">
        <v>77</v>
      </c>
      <c s="26">
        <v>2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44</v>
      </c>
      <c r="E224" s="29" t="s">
        <v>41</v>
      </c>
    </row>
    <row r="225" spans="1:5" ht="12.75">
      <c r="A225" s="30" t="s">
        <v>46</v>
      </c>
      <c r="E225" s="31" t="s">
        <v>79</v>
      </c>
    </row>
    <row r="226" spans="1:5" ht="38.25">
      <c r="A226" t="s">
        <v>48</v>
      </c>
      <c r="E226" s="29" t="s">
        <v>1113</v>
      </c>
    </row>
    <row r="227" spans="1:16" ht="12.75">
      <c r="A227" s="18" t="s">
        <v>39</v>
      </c>
      <c s="23" t="s">
        <v>416</v>
      </c>
      <c s="23" t="s">
        <v>800</v>
      </c>
      <c s="18" t="s">
        <v>41</v>
      </c>
      <c s="24" t="s">
        <v>801</v>
      </c>
      <c s="25" t="s">
        <v>169</v>
      </c>
      <c s="26">
        <v>16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44</v>
      </c>
      <c r="E228" s="29" t="s">
        <v>1114</v>
      </c>
    </row>
    <row r="229" spans="1:5" ht="12.75">
      <c r="A229" s="30" t="s">
        <v>46</v>
      </c>
      <c r="E229" s="31" t="s">
        <v>1582</v>
      </c>
    </row>
    <row r="230" spans="1:5" ht="38.25">
      <c r="A230" t="s">
        <v>48</v>
      </c>
      <c r="E230" s="29" t="s">
        <v>396</v>
      </c>
    </row>
    <row r="231" spans="1:16" ht="12.75">
      <c r="A231" s="18" t="s">
        <v>39</v>
      </c>
      <c s="23" t="s">
        <v>422</v>
      </c>
      <c s="23" t="s">
        <v>392</v>
      </c>
      <c s="18" t="s">
        <v>41</v>
      </c>
      <c s="24" t="s">
        <v>393</v>
      </c>
      <c s="25" t="s">
        <v>169</v>
      </c>
      <c s="26">
        <v>8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44</v>
      </c>
      <c r="E232" s="29" t="s">
        <v>1116</v>
      </c>
    </row>
    <row r="233" spans="1:5" ht="12.75">
      <c r="A233" s="30" t="s">
        <v>46</v>
      </c>
      <c r="E233" s="31" t="s">
        <v>1583</v>
      </c>
    </row>
    <row r="234" spans="1:5" ht="38.25">
      <c r="A234" t="s">
        <v>48</v>
      </c>
      <c r="E234" s="29" t="s">
        <v>396</v>
      </c>
    </row>
    <row r="235" spans="1:16" ht="12.75">
      <c r="A235" s="18" t="s">
        <v>39</v>
      </c>
      <c s="23" t="s">
        <v>565</v>
      </c>
      <c s="23" t="s">
        <v>1584</v>
      </c>
      <c s="18" t="s">
        <v>41</v>
      </c>
      <c s="24" t="s">
        <v>1585</v>
      </c>
      <c s="25" t="s">
        <v>94</v>
      </c>
      <c s="26">
        <v>14.52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44</v>
      </c>
      <c r="E236" s="29" t="s">
        <v>1586</v>
      </c>
    </row>
    <row r="237" spans="1:5" ht="38.25">
      <c r="A237" s="30" t="s">
        <v>46</v>
      </c>
      <c r="E237" s="31" t="s">
        <v>1587</v>
      </c>
    </row>
    <row r="238" spans="1:5" ht="25.5">
      <c r="A238" t="s">
        <v>48</v>
      </c>
      <c r="E238" s="29" t="s">
        <v>1588</v>
      </c>
    </row>
    <row r="239" spans="1:16" ht="12.75">
      <c r="A239" s="18" t="s">
        <v>39</v>
      </c>
      <c s="23" t="s">
        <v>566</v>
      </c>
      <c s="23" t="s">
        <v>1589</v>
      </c>
      <c s="18" t="s">
        <v>41</v>
      </c>
      <c s="24" t="s">
        <v>1590</v>
      </c>
      <c s="25" t="s">
        <v>94</v>
      </c>
      <c s="26">
        <v>17.16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44</v>
      </c>
      <c r="E240" s="29" t="s">
        <v>1591</v>
      </c>
    </row>
    <row r="241" spans="1:5" ht="25.5">
      <c r="A241" s="30" t="s">
        <v>46</v>
      </c>
      <c r="E241" s="31" t="s">
        <v>1592</v>
      </c>
    </row>
    <row r="242" spans="1:5" ht="25.5">
      <c r="A242" t="s">
        <v>48</v>
      </c>
      <c r="E242" s="29" t="s">
        <v>1593</v>
      </c>
    </row>
    <row r="243" spans="1:16" ht="12.75">
      <c r="A243" s="18" t="s">
        <v>39</v>
      </c>
      <c s="23" t="s">
        <v>568</v>
      </c>
      <c s="23" t="s">
        <v>1594</v>
      </c>
      <c s="18" t="s">
        <v>41</v>
      </c>
      <c s="24" t="s">
        <v>1595</v>
      </c>
      <c s="25" t="s">
        <v>77</v>
      </c>
      <c s="26">
        <v>2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12.75">
      <c r="A244" s="28" t="s">
        <v>44</v>
      </c>
      <c r="E244" s="29" t="s">
        <v>41</v>
      </c>
    </row>
    <row r="245" spans="1:5" ht="12.75">
      <c r="A245" s="30" t="s">
        <v>46</v>
      </c>
      <c r="E245" s="31" t="s">
        <v>79</v>
      </c>
    </row>
    <row r="246" spans="1:5" ht="280.5">
      <c r="A246" t="s">
        <v>48</v>
      </c>
      <c r="E246" s="29" t="s">
        <v>1596</v>
      </c>
    </row>
    <row r="247" spans="1:16" ht="12.75">
      <c r="A247" s="18" t="s">
        <v>39</v>
      </c>
      <c s="23" t="s">
        <v>574</v>
      </c>
      <c s="23" t="s">
        <v>1597</v>
      </c>
      <c s="18" t="s">
        <v>41</v>
      </c>
      <c s="24" t="s">
        <v>1598</v>
      </c>
      <c s="25" t="s">
        <v>94</v>
      </c>
      <c s="26">
        <v>53.84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44</v>
      </c>
      <c r="E248" s="29" t="s">
        <v>1599</v>
      </c>
    </row>
    <row r="249" spans="1:5" ht="38.25">
      <c r="A249" s="30" t="s">
        <v>46</v>
      </c>
      <c r="E249" s="31" t="s">
        <v>1557</v>
      </c>
    </row>
    <row r="250" spans="1:5" ht="25.5">
      <c r="A250" t="s">
        <v>48</v>
      </c>
      <c r="E250" s="29" t="s">
        <v>1159</v>
      </c>
    </row>
    <row r="251" spans="1:16" ht="12.75">
      <c r="A251" s="18" t="s">
        <v>39</v>
      </c>
      <c s="23" t="s">
        <v>576</v>
      </c>
      <c s="23" t="s">
        <v>579</v>
      </c>
      <c s="18" t="s">
        <v>41</v>
      </c>
      <c s="24" t="s">
        <v>580</v>
      </c>
      <c s="25" t="s">
        <v>136</v>
      </c>
      <c s="26">
        <v>7.5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12.75">
      <c r="A252" s="28" t="s">
        <v>44</v>
      </c>
      <c r="E252" s="29" t="s">
        <v>1122</v>
      </c>
    </row>
    <row r="253" spans="1:5" ht="12.75">
      <c r="A253" s="30" t="s">
        <v>46</v>
      </c>
      <c r="E253" s="31" t="s">
        <v>1600</v>
      </c>
    </row>
    <row r="254" spans="1:5" ht="102">
      <c r="A254" t="s">
        <v>48</v>
      </c>
      <c r="E254" s="29" t="s">
        <v>582</v>
      </c>
    </row>
    <row r="255" spans="1:16" ht="12.75">
      <c r="A255" s="18" t="s">
        <v>39</v>
      </c>
      <c s="23" t="s">
        <v>578</v>
      </c>
      <c s="23" t="s">
        <v>670</v>
      </c>
      <c s="18" t="s">
        <v>41</v>
      </c>
      <c s="24" t="s">
        <v>671</v>
      </c>
      <c s="25" t="s">
        <v>136</v>
      </c>
      <c s="26">
        <v>30.385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12.75">
      <c r="A256" s="28" t="s">
        <v>44</v>
      </c>
      <c r="E256" s="29" t="s">
        <v>1124</v>
      </c>
    </row>
    <row r="257" spans="1:5" ht="38.25">
      <c r="A257" s="30" t="s">
        <v>46</v>
      </c>
      <c r="E257" s="31" t="s">
        <v>1601</v>
      </c>
    </row>
    <row r="258" spans="1:5" ht="102">
      <c r="A258" t="s">
        <v>48</v>
      </c>
      <c r="E258" s="29" t="s">
        <v>582</v>
      </c>
    </row>
    <row r="259" spans="1:16" ht="12.75">
      <c r="A259" s="18" t="s">
        <v>39</v>
      </c>
      <c s="23" t="s">
        <v>583</v>
      </c>
      <c s="23" t="s">
        <v>1126</v>
      </c>
      <c s="18" t="s">
        <v>41</v>
      </c>
      <c s="24" t="s">
        <v>1127</v>
      </c>
      <c s="25" t="s">
        <v>94</v>
      </c>
      <c s="26">
        <v>36.3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12.75">
      <c r="A260" s="28" t="s">
        <v>44</v>
      </c>
      <c r="E260" s="29" t="s">
        <v>41</v>
      </c>
    </row>
    <row r="261" spans="1:5" ht="12.75">
      <c r="A261" s="30" t="s">
        <v>46</v>
      </c>
      <c r="E261" s="31" t="s">
        <v>1602</v>
      </c>
    </row>
    <row r="262" spans="1:5" ht="89.25">
      <c r="A262" t="s">
        <v>48</v>
      </c>
      <c r="E262" s="29" t="s">
        <v>1129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1603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1317</v>
      </c>
      <c s="1"/>
      <c s="10" t="s">
        <v>1318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1603</v>
      </c>
      <c s="5"/>
      <c s="14" t="s">
        <v>1604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91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18" t="s">
        <v>39</v>
      </c>
      <c s="23" t="s">
        <v>23</v>
      </c>
      <c s="23" t="s">
        <v>1605</v>
      </c>
      <c s="18" t="s">
        <v>41</v>
      </c>
      <c s="24" t="s">
        <v>1606</v>
      </c>
      <c s="25" t="s">
        <v>94</v>
      </c>
      <c s="26">
        <v>26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1607</v>
      </c>
    </row>
    <row r="12" spans="1:5" ht="25.5">
      <c r="A12" s="30" t="s">
        <v>46</v>
      </c>
      <c r="E12" s="31" t="s">
        <v>1608</v>
      </c>
    </row>
    <row r="13" spans="1:5" ht="38.25">
      <c r="A13" t="s">
        <v>48</v>
      </c>
      <c r="E13" s="29" t="s">
        <v>1609</v>
      </c>
    </row>
    <row r="14" spans="1:16" ht="25.5">
      <c r="A14" s="18" t="s">
        <v>39</v>
      </c>
      <c s="23" t="s">
        <v>17</v>
      </c>
      <c s="23" t="s">
        <v>1610</v>
      </c>
      <c s="18" t="s">
        <v>55</v>
      </c>
      <c s="24" t="s">
        <v>1611</v>
      </c>
      <c s="25" t="s">
        <v>77</v>
      </c>
      <c s="26">
        <v>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63.75">
      <c r="A15" s="28" t="s">
        <v>44</v>
      </c>
      <c r="E15" s="29" t="s">
        <v>1612</v>
      </c>
    </row>
    <row r="16" spans="1:5" ht="38.25">
      <c r="A16" s="30" t="s">
        <v>46</v>
      </c>
      <c r="E16" s="31" t="s">
        <v>1613</v>
      </c>
    </row>
    <row r="17" spans="1:5" ht="102">
      <c r="A17" t="s">
        <v>48</v>
      </c>
      <c r="E17" s="29" t="s">
        <v>1614</v>
      </c>
    </row>
    <row r="18" spans="1:16" ht="25.5">
      <c r="A18" s="18" t="s">
        <v>39</v>
      </c>
      <c s="23" t="s">
        <v>16</v>
      </c>
      <c s="23" t="s">
        <v>1610</v>
      </c>
      <c s="18" t="s">
        <v>59</v>
      </c>
      <c s="24" t="s">
        <v>1611</v>
      </c>
      <c s="25" t="s">
        <v>77</v>
      </c>
      <c s="26">
        <v>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63.75">
      <c r="A19" s="28" t="s">
        <v>44</v>
      </c>
      <c r="E19" s="29" t="s">
        <v>1612</v>
      </c>
    </row>
    <row r="20" spans="1:5" ht="38.25">
      <c r="A20" s="30" t="s">
        <v>46</v>
      </c>
      <c r="E20" s="31" t="s">
        <v>1615</v>
      </c>
    </row>
    <row r="21" spans="1:5" ht="102">
      <c r="A21" t="s">
        <v>48</v>
      </c>
      <c r="E21" s="29" t="s">
        <v>1614</v>
      </c>
    </row>
    <row r="22" spans="1:16" ht="25.5">
      <c r="A22" s="18" t="s">
        <v>39</v>
      </c>
      <c s="23" t="s">
        <v>27</v>
      </c>
      <c s="23" t="s">
        <v>1610</v>
      </c>
      <c s="18" t="s">
        <v>556</v>
      </c>
      <c s="24" t="s">
        <v>1611</v>
      </c>
      <c s="25" t="s">
        <v>77</v>
      </c>
      <c s="26">
        <v>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63.75">
      <c r="A23" s="28" t="s">
        <v>44</v>
      </c>
      <c r="E23" s="29" t="s">
        <v>1612</v>
      </c>
    </row>
    <row r="24" spans="1:5" ht="38.25">
      <c r="A24" s="30" t="s">
        <v>46</v>
      </c>
      <c r="E24" s="31" t="s">
        <v>1616</v>
      </c>
    </row>
    <row r="25" spans="1:5" ht="102">
      <c r="A25" t="s">
        <v>48</v>
      </c>
      <c r="E25" s="29" t="s">
        <v>1614</v>
      </c>
    </row>
    <row r="26" spans="1:16" ht="25.5">
      <c r="A26" s="18" t="s">
        <v>39</v>
      </c>
      <c s="23" t="s">
        <v>29</v>
      </c>
      <c s="23" t="s">
        <v>1610</v>
      </c>
      <c s="18" t="s">
        <v>1617</v>
      </c>
      <c s="24" t="s">
        <v>1611</v>
      </c>
      <c s="25" t="s">
        <v>77</v>
      </c>
      <c s="26">
        <v>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63.75">
      <c r="A27" s="28" t="s">
        <v>44</v>
      </c>
      <c r="E27" s="29" t="s">
        <v>1612</v>
      </c>
    </row>
    <row r="28" spans="1:5" ht="38.25">
      <c r="A28" s="30" t="s">
        <v>46</v>
      </c>
      <c r="E28" s="31" t="s">
        <v>1618</v>
      </c>
    </row>
    <row r="29" spans="1:5" ht="102">
      <c r="A29" t="s">
        <v>48</v>
      </c>
      <c r="E29" s="29" t="s">
        <v>1614</v>
      </c>
    </row>
    <row r="30" spans="1:16" ht="25.5">
      <c r="A30" s="18" t="s">
        <v>39</v>
      </c>
      <c s="23" t="s">
        <v>31</v>
      </c>
      <c s="23" t="s">
        <v>1610</v>
      </c>
      <c s="18" t="s">
        <v>1619</v>
      </c>
      <c s="24" t="s">
        <v>1611</v>
      </c>
      <c s="25" t="s">
        <v>77</v>
      </c>
      <c s="26">
        <v>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63.75">
      <c r="A31" s="28" t="s">
        <v>44</v>
      </c>
      <c r="E31" s="29" t="s">
        <v>1612</v>
      </c>
    </row>
    <row r="32" spans="1:5" ht="38.25">
      <c r="A32" s="30" t="s">
        <v>46</v>
      </c>
      <c r="E32" s="31" t="s">
        <v>1620</v>
      </c>
    </row>
    <row r="33" spans="1:5" ht="102">
      <c r="A33" t="s">
        <v>48</v>
      </c>
      <c r="E33" s="29" t="s">
        <v>1614</v>
      </c>
    </row>
    <row r="34" spans="1:16" ht="12.75">
      <c r="A34" s="18" t="s">
        <v>39</v>
      </c>
      <c s="23" t="s">
        <v>68</v>
      </c>
      <c s="23" t="s">
        <v>1621</v>
      </c>
      <c s="18" t="s">
        <v>41</v>
      </c>
      <c s="24" t="s">
        <v>1622</v>
      </c>
      <c s="25" t="s">
        <v>136</v>
      </c>
      <c s="26">
        <v>3.12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1623</v>
      </c>
    </row>
    <row r="36" spans="1:5" ht="38.25">
      <c r="A36" s="30" t="s">
        <v>46</v>
      </c>
      <c r="E36" s="31" t="s">
        <v>1624</v>
      </c>
    </row>
    <row r="37" spans="1:5" ht="38.25">
      <c r="A37" t="s">
        <v>48</v>
      </c>
      <c r="E37" s="29" t="s">
        <v>118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1625</v>
      </c>
      <c s="32">
        <f>0+I9+I14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1317</v>
      </c>
      <c s="1"/>
      <c s="10" t="s">
        <v>1318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1625</v>
      </c>
      <c s="5"/>
      <c s="14" t="s">
        <v>1626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40</v>
      </c>
      <c s="18" t="s">
        <v>55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51">
      <c r="A11" s="28" t="s">
        <v>44</v>
      </c>
      <c r="E11" s="29" t="s">
        <v>1627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8" ht="12.75" customHeight="1">
      <c r="A14" s="5" t="s">
        <v>37</v>
      </c>
      <c s="5"/>
      <c s="35" t="s">
        <v>34</v>
      </c>
      <c s="5"/>
      <c s="21" t="s">
        <v>123</v>
      </c>
      <c s="5"/>
      <c s="5"/>
      <c s="5"/>
      <c s="36">
        <f>0+Q14</f>
      </c>
      <c r="O14">
        <f>0+R14</f>
      </c>
      <c r="Q14">
        <f>0+I15+I19+I23+I27+I31+I35+I39+I43+I47+I51+I55+I59+I63+I67+I71+I75</f>
      </c>
      <c>
        <f>0+O15+O19+O23+O27+O31+O35+O39+O43+O47+O51+O55+O59+O63+O67+O71+O75</f>
      </c>
    </row>
    <row r="15" spans="1:16" ht="12.75">
      <c r="A15" s="18" t="s">
        <v>39</v>
      </c>
      <c s="23" t="s">
        <v>17</v>
      </c>
      <c s="23" t="s">
        <v>1264</v>
      </c>
      <c s="18" t="s">
        <v>1265</v>
      </c>
      <c s="24" t="s">
        <v>1266</v>
      </c>
      <c s="25" t="s">
        <v>169</v>
      </c>
      <c s="26">
        <v>16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1267</v>
      </c>
    </row>
    <row r="17" spans="1:5" ht="25.5">
      <c r="A17" s="30" t="s">
        <v>46</v>
      </c>
      <c r="E17" s="31" t="s">
        <v>1268</v>
      </c>
    </row>
    <row r="18" spans="1:5" ht="76.5">
      <c r="A18" t="s">
        <v>48</v>
      </c>
      <c r="E18" s="29" t="s">
        <v>1269</v>
      </c>
    </row>
    <row r="19" spans="1:16" ht="12.75">
      <c r="A19" s="18" t="s">
        <v>39</v>
      </c>
      <c s="23" t="s">
        <v>16</v>
      </c>
      <c s="23" t="s">
        <v>1270</v>
      </c>
      <c s="18" t="s">
        <v>41</v>
      </c>
      <c s="24" t="s">
        <v>1271</v>
      </c>
      <c s="25" t="s">
        <v>169</v>
      </c>
      <c s="26">
        <v>16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41</v>
      </c>
    </row>
    <row r="21" spans="1:5" ht="25.5">
      <c r="A21" s="30" t="s">
        <v>46</v>
      </c>
      <c r="E21" s="31" t="s">
        <v>1272</v>
      </c>
    </row>
    <row r="22" spans="1:5" ht="38.25">
      <c r="A22" t="s">
        <v>48</v>
      </c>
      <c r="E22" s="29" t="s">
        <v>1103</v>
      </c>
    </row>
    <row r="23" spans="1:16" ht="25.5">
      <c r="A23" s="18" t="s">
        <v>39</v>
      </c>
      <c s="23" t="s">
        <v>27</v>
      </c>
      <c s="23" t="s">
        <v>953</v>
      </c>
      <c s="18" t="s">
        <v>1265</v>
      </c>
      <c s="24" t="s">
        <v>954</v>
      </c>
      <c s="25" t="s">
        <v>77</v>
      </c>
      <c s="26">
        <v>60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1267</v>
      </c>
    </row>
    <row r="25" spans="1:5" ht="63.75">
      <c r="A25" s="30" t="s">
        <v>46</v>
      </c>
      <c r="E25" s="31" t="s">
        <v>1273</v>
      </c>
    </row>
    <row r="26" spans="1:5" ht="38.25">
      <c r="A26" t="s">
        <v>48</v>
      </c>
      <c r="E26" s="29" t="s">
        <v>1274</v>
      </c>
    </row>
    <row r="27" spans="1:16" ht="12.75">
      <c r="A27" s="18" t="s">
        <v>39</v>
      </c>
      <c s="23" t="s">
        <v>29</v>
      </c>
      <c s="23" t="s">
        <v>124</v>
      </c>
      <c s="18" t="s">
        <v>41</v>
      </c>
      <c s="24" t="s">
        <v>125</v>
      </c>
      <c s="25" t="s">
        <v>77</v>
      </c>
      <c s="26">
        <v>60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63.75">
      <c r="A29" s="30" t="s">
        <v>46</v>
      </c>
      <c r="E29" s="31" t="s">
        <v>1275</v>
      </c>
    </row>
    <row r="30" spans="1:5" ht="25.5">
      <c r="A30" t="s">
        <v>48</v>
      </c>
      <c r="E30" s="29" t="s">
        <v>127</v>
      </c>
    </row>
    <row r="31" spans="1:16" ht="12.75">
      <c r="A31" s="18" t="s">
        <v>39</v>
      </c>
      <c s="23" t="s">
        <v>31</v>
      </c>
      <c s="23" t="s">
        <v>1276</v>
      </c>
      <c s="18" t="s">
        <v>1265</v>
      </c>
      <c s="24" t="s">
        <v>1277</v>
      </c>
      <c s="25" t="s">
        <v>77</v>
      </c>
      <c s="26">
        <v>16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1278</v>
      </c>
    </row>
    <row r="33" spans="1:5" ht="63.75">
      <c r="A33" s="30" t="s">
        <v>46</v>
      </c>
      <c r="E33" s="31" t="s">
        <v>1279</v>
      </c>
    </row>
    <row r="34" spans="1:5" ht="38.25">
      <c r="A34" t="s">
        <v>48</v>
      </c>
      <c r="E34" s="29" t="s">
        <v>1280</v>
      </c>
    </row>
    <row r="35" spans="1:16" ht="12.75">
      <c r="A35" s="18" t="s">
        <v>39</v>
      </c>
      <c s="23" t="s">
        <v>68</v>
      </c>
      <c s="23" t="s">
        <v>1281</v>
      </c>
      <c s="18" t="s">
        <v>41</v>
      </c>
      <c s="24" t="s">
        <v>1282</v>
      </c>
      <c s="25" t="s">
        <v>77</v>
      </c>
      <c s="26">
        <v>20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63.75">
      <c r="A37" s="30" t="s">
        <v>46</v>
      </c>
      <c r="E37" s="31" t="s">
        <v>1283</v>
      </c>
    </row>
    <row r="38" spans="1:5" ht="25.5">
      <c r="A38" t="s">
        <v>48</v>
      </c>
      <c r="E38" s="29" t="s">
        <v>127</v>
      </c>
    </row>
    <row r="39" spans="1:16" ht="12.75">
      <c r="A39" s="18" t="s">
        <v>39</v>
      </c>
      <c s="23" t="s">
        <v>74</v>
      </c>
      <c s="23" t="s">
        <v>1284</v>
      </c>
      <c s="18" t="s">
        <v>41</v>
      </c>
      <c s="24" t="s">
        <v>1285</v>
      </c>
      <c s="25" t="s">
        <v>94</v>
      </c>
      <c s="26">
        <v>42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38.25">
      <c r="A41" s="30" t="s">
        <v>46</v>
      </c>
      <c r="E41" s="31" t="s">
        <v>1286</v>
      </c>
    </row>
    <row r="42" spans="1:5" ht="38.25">
      <c r="A42" t="s">
        <v>48</v>
      </c>
      <c r="E42" s="29" t="s">
        <v>1287</v>
      </c>
    </row>
    <row r="43" spans="1:16" ht="12.75">
      <c r="A43" s="18" t="s">
        <v>39</v>
      </c>
      <c s="23" t="s">
        <v>34</v>
      </c>
      <c s="23" t="s">
        <v>1288</v>
      </c>
      <c s="18" t="s">
        <v>41</v>
      </c>
      <c s="24" t="s">
        <v>1289</v>
      </c>
      <c s="25" t="s">
        <v>94</v>
      </c>
      <c s="26">
        <v>14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25.5">
      <c r="A45" s="30" t="s">
        <v>46</v>
      </c>
      <c r="E45" s="31" t="s">
        <v>1290</v>
      </c>
    </row>
    <row r="46" spans="1:5" ht="25.5">
      <c r="A46" t="s">
        <v>48</v>
      </c>
      <c r="E46" s="29" t="s">
        <v>1291</v>
      </c>
    </row>
    <row r="47" spans="1:16" ht="12.75">
      <c r="A47" s="18" t="s">
        <v>39</v>
      </c>
      <c s="23" t="s">
        <v>36</v>
      </c>
      <c s="23" t="s">
        <v>1292</v>
      </c>
      <c s="18" t="s">
        <v>1265</v>
      </c>
      <c s="24" t="s">
        <v>1293</v>
      </c>
      <c s="25" t="s">
        <v>77</v>
      </c>
      <c s="26">
        <v>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1294</v>
      </c>
    </row>
    <row r="49" spans="1:5" ht="25.5">
      <c r="A49" s="30" t="s">
        <v>46</v>
      </c>
      <c r="E49" s="31" t="s">
        <v>1295</v>
      </c>
    </row>
    <row r="50" spans="1:5" ht="76.5">
      <c r="A50" t="s">
        <v>48</v>
      </c>
      <c r="E50" s="29" t="s">
        <v>1296</v>
      </c>
    </row>
    <row r="51" spans="1:16" ht="12.75">
      <c r="A51" s="18" t="s">
        <v>39</v>
      </c>
      <c s="23" t="s">
        <v>128</v>
      </c>
      <c s="23" t="s">
        <v>1297</v>
      </c>
      <c s="18" t="s">
        <v>41</v>
      </c>
      <c s="24" t="s">
        <v>1298</v>
      </c>
      <c s="25" t="s">
        <v>77</v>
      </c>
      <c s="26">
        <v>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12.75">
      <c r="A53" s="30" t="s">
        <v>46</v>
      </c>
      <c r="E53" s="31" t="s">
        <v>79</v>
      </c>
    </row>
    <row r="54" spans="1:5" ht="25.5">
      <c r="A54" t="s">
        <v>48</v>
      </c>
      <c r="E54" s="29" t="s">
        <v>1299</v>
      </c>
    </row>
    <row r="55" spans="1:16" ht="12.75">
      <c r="A55" s="18" t="s">
        <v>39</v>
      </c>
      <c s="23" t="s">
        <v>184</v>
      </c>
      <c s="23" t="s">
        <v>1300</v>
      </c>
      <c s="18" t="s">
        <v>1265</v>
      </c>
      <c s="24" t="s">
        <v>1301</v>
      </c>
      <c s="25" t="s">
        <v>77</v>
      </c>
      <c s="26">
        <v>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1267</v>
      </c>
    </row>
    <row r="57" spans="1:5" ht="25.5">
      <c r="A57" s="30" t="s">
        <v>46</v>
      </c>
      <c r="E57" s="31" t="s">
        <v>1628</v>
      </c>
    </row>
    <row r="58" spans="1:5" ht="63.75">
      <c r="A58" t="s">
        <v>48</v>
      </c>
      <c r="E58" s="29" t="s">
        <v>1303</v>
      </c>
    </row>
    <row r="59" spans="1:16" ht="12.75">
      <c r="A59" s="18" t="s">
        <v>39</v>
      </c>
      <c s="23" t="s">
        <v>190</v>
      </c>
      <c s="23" t="s">
        <v>1304</v>
      </c>
      <c s="18" t="s">
        <v>41</v>
      </c>
      <c s="24" t="s">
        <v>1305</v>
      </c>
      <c s="25" t="s">
        <v>77</v>
      </c>
      <c s="26">
        <v>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12.75">
      <c r="A61" s="30" t="s">
        <v>46</v>
      </c>
      <c r="E61" s="31" t="s">
        <v>79</v>
      </c>
    </row>
    <row r="62" spans="1:5" ht="25.5">
      <c r="A62" t="s">
        <v>48</v>
      </c>
      <c r="E62" s="29" t="s">
        <v>1299</v>
      </c>
    </row>
    <row r="63" spans="1:16" ht="12.75">
      <c r="A63" s="18" t="s">
        <v>39</v>
      </c>
      <c s="23" t="s">
        <v>196</v>
      </c>
      <c s="23" t="s">
        <v>1307</v>
      </c>
      <c s="18" t="s">
        <v>1265</v>
      </c>
      <c s="24" t="s">
        <v>1308</v>
      </c>
      <c s="25" t="s">
        <v>77</v>
      </c>
      <c s="26">
        <v>192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1267</v>
      </c>
    </row>
    <row r="65" spans="1:5" ht="63.75">
      <c r="A65" s="30" t="s">
        <v>46</v>
      </c>
      <c r="E65" s="31" t="s">
        <v>1629</v>
      </c>
    </row>
    <row r="66" spans="1:5" ht="63.75">
      <c r="A66" t="s">
        <v>48</v>
      </c>
      <c r="E66" s="29" t="s">
        <v>1303</v>
      </c>
    </row>
    <row r="67" spans="1:16" ht="12.75">
      <c r="A67" s="18" t="s">
        <v>39</v>
      </c>
      <c s="23" t="s">
        <v>200</v>
      </c>
      <c s="23" t="s">
        <v>1310</v>
      </c>
      <c s="18" t="s">
        <v>41</v>
      </c>
      <c s="24" t="s">
        <v>1311</v>
      </c>
      <c s="25" t="s">
        <v>77</v>
      </c>
      <c s="26">
        <v>192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63.75">
      <c r="A69" s="30" t="s">
        <v>46</v>
      </c>
      <c r="E69" s="31" t="s">
        <v>1629</v>
      </c>
    </row>
    <row r="70" spans="1:5" ht="25.5">
      <c r="A70" t="s">
        <v>48</v>
      </c>
      <c r="E70" s="29" t="s">
        <v>1299</v>
      </c>
    </row>
    <row r="71" spans="1:16" ht="12.75">
      <c r="A71" s="18" t="s">
        <v>39</v>
      </c>
      <c s="23" t="s">
        <v>206</v>
      </c>
      <c s="23" t="s">
        <v>1312</v>
      </c>
      <c s="18" t="s">
        <v>1265</v>
      </c>
      <c s="24" t="s">
        <v>1313</v>
      </c>
      <c s="25" t="s">
        <v>77</v>
      </c>
      <c s="26">
        <v>96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1267</v>
      </c>
    </row>
    <row r="73" spans="1:5" ht="63.75">
      <c r="A73" s="30" t="s">
        <v>46</v>
      </c>
      <c r="E73" s="31" t="s">
        <v>1630</v>
      </c>
    </row>
    <row r="74" spans="1:5" ht="63.75">
      <c r="A74" t="s">
        <v>48</v>
      </c>
      <c r="E74" s="29" t="s">
        <v>1303</v>
      </c>
    </row>
    <row r="75" spans="1:16" ht="12.75">
      <c r="A75" s="18" t="s">
        <v>39</v>
      </c>
      <c s="23" t="s">
        <v>211</v>
      </c>
      <c s="23" t="s">
        <v>1315</v>
      </c>
      <c s="18" t="s">
        <v>41</v>
      </c>
      <c s="24" t="s">
        <v>1316</v>
      </c>
      <c s="25" t="s">
        <v>77</v>
      </c>
      <c s="26">
        <v>104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41</v>
      </c>
    </row>
    <row r="77" spans="1:5" ht="63.75">
      <c r="A77" s="30" t="s">
        <v>46</v>
      </c>
      <c r="E77" s="31" t="s">
        <v>1314</v>
      </c>
    </row>
    <row r="78" spans="1:5" ht="25.5">
      <c r="A78" t="s">
        <v>48</v>
      </c>
      <c r="E78" s="29" t="s">
        <v>1299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0+O9+O26+O87+O116+O133+O142+O183+O188+O197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132</v>
      </c>
      <c s="32">
        <f>0+I9+I26+I87+I116+I133+I142+I183+I188+I197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132</v>
      </c>
      <c s="5"/>
      <c s="14" t="s">
        <v>133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134</v>
      </c>
      <c s="18" t="s">
        <v>41</v>
      </c>
      <c s="24" t="s">
        <v>135</v>
      </c>
      <c s="25" t="s">
        <v>136</v>
      </c>
      <c s="26">
        <v>61.53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137</v>
      </c>
    </row>
    <row r="12" spans="1:5" ht="12.75">
      <c r="A12" s="30" t="s">
        <v>46</v>
      </c>
      <c r="E12" s="31" t="s">
        <v>138</v>
      </c>
    </row>
    <row r="13" spans="1:5" ht="38.25">
      <c r="A13" t="s">
        <v>48</v>
      </c>
      <c r="E13" s="29" t="s">
        <v>139</v>
      </c>
    </row>
    <row r="14" spans="1:16" ht="25.5">
      <c r="A14" s="18" t="s">
        <v>39</v>
      </c>
      <c s="23" t="s">
        <v>17</v>
      </c>
      <c s="23" t="s">
        <v>140</v>
      </c>
      <c s="18" t="s">
        <v>41</v>
      </c>
      <c s="24" t="s">
        <v>141</v>
      </c>
      <c s="25" t="s">
        <v>142</v>
      </c>
      <c s="26">
        <v>1434.595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143</v>
      </c>
    </row>
    <row r="16" spans="1:5" ht="51">
      <c r="A16" s="30" t="s">
        <v>46</v>
      </c>
      <c r="E16" s="31" t="s">
        <v>144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146</v>
      </c>
      <c s="18" t="s">
        <v>41</v>
      </c>
      <c s="24" t="s">
        <v>147</v>
      </c>
      <c s="25" t="s">
        <v>142</v>
      </c>
      <c s="26">
        <v>56.1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148</v>
      </c>
    </row>
    <row r="20" spans="1:5" ht="12.75">
      <c r="A20" s="30" t="s">
        <v>46</v>
      </c>
      <c r="E20" s="31" t="s">
        <v>149</v>
      </c>
    </row>
    <row r="21" spans="1:5" ht="140.25">
      <c r="A21" t="s">
        <v>48</v>
      </c>
      <c r="E21" s="29" t="s">
        <v>145</v>
      </c>
    </row>
    <row r="22" spans="1:16" ht="25.5">
      <c r="A22" s="18" t="s">
        <v>39</v>
      </c>
      <c s="23" t="s">
        <v>27</v>
      </c>
      <c s="23" t="s">
        <v>150</v>
      </c>
      <c s="18" t="s">
        <v>41</v>
      </c>
      <c s="24" t="s">
        <v>151</v>
      </c>
      <c s="25" t="s">
        <v>142</v>
      </c>
      <c s="26">
        <v>53.39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12.75">
      <c r="A24" s="30" t="s">
        <v>46</v>
      </c>
      <c r="E24" s="31" t="s">
        <v>152</v>
      </c>
    </row>
    <row r="25" spans="1:5" ht="140.25">
      <c r="A25" t="s">
        <v>48</v>
      </c>
      <c r="E25" s="29" t="s">
        <v>145</v>
      </c>
    </row>
    <row r="26" spans="1:18" ht="12.75" customHeight="1">
      <c r="A26" s="5" t="s">
        <v>37</v>
      </c>
      <c s="5"/>
      <c s="35" t="s">
        <v>23</v>
      </c>
      <c s="5"/>
      <c s="21" t="s">
        <v>91</v>
      </c>
      <c s="5"/>
      <c s="5"/>
      <c s="5"/>
      <c s="36">
        <f>0+Q26</f>
      </c>
      <c r="O26">
        <f>0+R26</f>
      </c>
      <c r="Q26">
        <f>0+I27+I31+I35+I39+I43+I47+I51+I55+I59+I63+I67+I71+I75+I79+I83</f>
      </c>
      <c>
        <f>0+O27+O31+O35+O39+O43+O47+O51+O55+O59+O63+O67+O71+O75+O79+O83</f>
      </c>
    </row>
    <row r="27" spans="1:16" ht="25.5">
      <c r="A27" s="18" t="s">
        <v>39</v>
      </c>
      <c s="23" t="s">
        <v>29</v>
      </c>
      <c s="23" t="s">
        <v>153</v>
      </c>
      <c s="18" t="s">
        <v>41</v>
      </c>
      <c s="24" t="s">
        <v>154</v>
      </c>
      <c s="25" t="s">
        <v>136</v>
      </c>
      <c s="26">
        <v>28.05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51">
      <c r="A28" s="28" t="s">
        <v>44</v>
      </c>
      <c r="E28" s="29" t="s">
        <v>155</v>
      </c>
    </row>
    <row r="29" spans="1:5" ht="76.5">
      <c r="A29" s="30" t="s">
        <v>46</v>
      </c>
      <c r="E29" s="31" t="s">
        <v>156</v>
      </c>
    </row>
    <row r="30" spans="1:5" ht="63.75">
      <c r="A30" t="s">
        <v>48</v>
      </c>
      <c r="E30" s="29" t="s">
        <v>157</v>
      </c>
    </row>
    <row r="31" spans="1:16" ht="12.75">
      <c r="A31" s="18" t="s">
        <v>39</v>
      </c>
      <c s="23" t="s">
        <v>31</v>
      </c>
      <c s="23" t="s">
        <v>158</v>
      </c>
      <c s="18" t="s">
        <v>41</v>
      </c>
      <c s="24" t="s">
        <v>159</v>
      </c>
      <c s="25" t="s">
        <v>136</v>
      </c>
      <c s="26">
        <v>25.5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51">
      <c r="A32" s="28" t="s">
        <v>44</v>
      </c>
      <c r="E32" s="29" t="s">
        <v>160</v>
      </c>
    </row>
    <row r="33" spans="1:5" ht="76.5">
      <c r="A33" s="30" t="s">
        <v>46</v>
      </c>
      <c r="E33" s="31" t="s">
        <v>161</v>
      </c>
    </row>
    <row r="34" spans="1:5" ht="63.75">
      <c r="A34" t="s">
        <v>48</v>
      </c>
      <c r="E34" s="29" t="s">
        <v>162</v>
      </c>
    </row>
    <row r="35" spans="1:16" ht="12.75">
      <c r="A35" s="18" t="s">
        <v>39</v>
      </c>
      <c s="23" t="s">
        <v>68</v>
      </c>
      <c s="23" t="s">
        <v>163</v>
      </c>
      <c s="18" t="s">
        <v>41</v>
      </c>
      <c s="24" t="s">
        <v>164</v>
      </c>
      <c s="25" t="s">
        <v>136</v>
      </c>
      <c s="26">
        <v>47.6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51">
      <c r="A36" s="28" t="s">
        <v>44</v>
      </c>
      <c r="E36" s="29" t="s">
        <v>165</v>
      </c>
    </row>
    <row r="37" spans="1:5" ht="51">
      <c r="A37" s="30" t="s">
        <v>46</v>
      </c>
      <c r="E37" s="31" t="s">
        <v>166</v>
      </c>
    </row>
    <row r="38" spans="1:5" ht="63.75">
      <c r="A38" t="s">
        <v>48</v>
      </c>
      <c r="E38" s="29" t="s">
        <v>157</v>
      </c>
    </row>
    <row r="39" spans="1:16" ht="12.75">
      <c r="A39" s="18" t="s">
        <v>39</v>
      </c>
      <c s="23" t="s">
        <v>74</v>
      </c>
      <c s="23" t="s">
        <v>167</v>
      </c>
      <c s="18" t="s">
        <v>41</v>
      </c>
      <c s="24" t="s">
        <v>168</v>
      </c>
      <c s="25" t="s">
        <v>169</v>
      </c>
      <c s="26">
        <v>131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170</v>
      </c>
    </row>
    <row r="41" spans="1:5" ht="51">
      <c r="A41" s="30" t="s">
        <v>46</v>
      </c>
      <c r="E41" s="31" t="s">
        <v>171</v>
      </c>
    </row>
    <row r="42" spans="1:5" ht="25.5">
      <c r="A42" t="s">
        <v>48</v>
      </c>
      <c r="E42" s="29" t="s">
        <v>172</v>
      </c>
    </row>
    <row r="43" spans="1:16" ht="12.75">
      <c r="A43" s="18" t="s">
        <v>39</v>
      </c>
      <c s="23" t="s">
        <v>34</v>
      </c>
      <c s="23" t="s">
        <v>173</v>
      </c>
      <c s="18" t="s">
        <v>41</v>
      </c>
      <c s="24" t="s">
        <v>174</v>
      </c>
      <c s="25" t="s">
        <v>136</v>
      </c>
      <c s="26">
        <v>331.5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175</v>
      </c>
    </row>
    <row r="45" spans="1:5" ht="76.5">
      <c r="A45" s="30" t="s">
        <v>46</v>
      </c>
      <c r="E45" s="31" t="s">
        <v>176</v>
      </c>
    </row>
    <row r="46" spans="1:5" ht="382.5">
      <c r="A46" t="s">
        <v>48</v>
      </c>
      <c r="E46" s="29" t="s">
        <v>177</v>
      </c>
    </row>
    <row r="47" spans="1:16" ht="12.75">
      <c r="A47" s="18" t="s">
        <v>39</v>
      </c>
      <c s="23" t="s">
        <v>36</v>
      </c>
      <c s="23" t="s">
        <v>178</v>
      </c>
      <c s="18" t="s">
        <v>55</v>
      </c>
      <c s="24" t="s">
        <v>179</v>
      </c>
      <c s="25" t="s">
        <v>136</v>
      </c>
      <c s="26">
        <v>209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180</v>
      </c>
    </row>
    <row r="49" spans="1:5" ht="12.75">
      <c r="A49" s="30" t="s">
        <v>46</v>
      </c>
      <c r="E49" s="31" t="s">
        <v>181</v>
      </c>
    </row>
    <row r="50" spans="1:5" ht="318.75">
      <c r="A50" t="s">
        <v>48</v>
      </c>
      <c r="E50" s="29" t="s">
        <v>182</v>
      </c>
    </row>
    <row r="51" spans="1:16" ht="12.75">
      <c r="A51" s="18" t="s">
        <v>39</v>
      </c>
      <c s="23" t="s">
        <v>128</v>
      </c>
      <c s="23" t="s">
        <v>178</v>
      </c>
      <c s="18" t="s">
        <v>59</v>
      </c>
      <c s="24" t="s">
        <v>179</v>
      </c>
      <c s="25" t="s">
        <v>136</v>
      </c>
      <c s="26">
        <v>61.53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183</v>
      </c>
    </row>
    <row r="53" spans="1:5" ht="12.75">
      <c r="A53" s="30" t="s">
        <v>46</v>
      </c>
      <c r="E53" s="31" t="s">
        <v>138</v>
      </c>
    </row>
    <row r="54" spans="1:5" ht="318.75">
      <c r="A54" t="s">
        <v>48</v>
      </c>
      <c r="E54" s="29" t="s">
        <v>182</v>
      </c>
    </row>
    <row r="55" spans="1:16" ht="12.75">
      <c r="A55" s="18" t="s">
        <v>39</v>
      </c>
      <c s="23" t="s">
        <v>184</v>
      </c>
      <c s="23" t="s">
        <v>185</v>
      </c>
      <c s="18" t="s">
        <v>41</v>
      </c>
      <c s="24" t="s">
        <v>186</v>
      </c>
      <c s="25" t="s">
        <v>94</v>
      </c>
      <c s="26">
        <v>569.241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187</v>
      </c>
    </row>
    <row r="57" spans="1:5" ht="51">
      <c r="A57" s="30" t="s">
        <v>46</v>
      </c>
      <c r="E57" s="31" t="s">
        <v>188</v>
      </c>
    </row>
    <row r="58" spans="1:5" ht="63.75">
      <c r="A58" t="s">
        <v>48</v>
      </c>
      <c r="E58" s="29" t="s">
        <v>189</v>
      </c>
    </row>
    <row r="59" spans="1:16" ht="12.75">
      <c r="A59" s="18" t="s">
        <v>39</v>
      </c>
      <c s="23" t="s">
        <v>190</v>
      </c>
      <c s="23" t="s">
        <v>191</v>
      </c>
      <c s="18" t="s">
        <v>41</v>
      </c>
      <c s="24" t="s">
        <v>192</v>
      </c>
      <c s="25" t="s">
        <v>136</v>
      </c>
      <c s="26">
        <v>208.9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193</v>
      </c>
    </row>
    <row r="61" spans="1:5" ht="25.5">
      <c r="A61" s="30" t="s">
        <v>46</v>
      </c>
      <c r="E61" s="31" t="s">
        <v>194</v>
      </c>
    </row>
    <row r="62" spans="1:5" ht="63.75">
      <c r="A62" t="s">
        <v>48</v>
      </c>
      <c r="E62" s="29" t="s">
        <v>195</v>
      </c>
    </row>
    <row r="63" spans="1:16" ht="12.75">
      <c r="A63" s="18" t="s">
        <v>39</v>
      </c>
      <c s="23" t="s">
        <v>196</v>
      </c>
      <c s="23" t="s">
        <v>191</v>
      </c>
      <c s="18" t="s">
        <v>197</v>
      </c>
      <c s="24" t="s">
        <v>192</v>
      </c>
      <c s="25" t="s">
        <v>136</v>
      </c>
      <c s="26">
        <v>26.3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198</v>
      </c>
    </row>
    <row r="65" spans="1:5" ht="63.75">
      <c r="A65" s="30" t="s">
        <v>46</v>
      </c>
      <c r="E65" s="31" t="s">
        <v>199</v>
      </c>
    </row>
    <row r="66" spans="1:5" ht="63.75">
      <c r="A66" t="s">
        <v>48</v>
      </c>
      <c r="E66" s="29" t="s">
        <v>195</v>
      </c>
    </row>
    <row r="67" spans="1:16" ht="12.75">
      <c r="A67" s="18" t="s">
        <v>39</v>
      </c>
      <c s="23" t="s">
        <v>200</v>
      </c>
      <c s="23" t="s">
        <v>201</v>
      </c>
      <c s="18" t="s">
        <v>41</v>
      </c>
      <c s="24" t="s">
        <v>202</v>
      </c>
      <c s="25" t="s">
        <v>136</v>
      </c>
      <c s="26">
        <v>311.85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203</v>
      </c>
    </row>
    <row r="69" spans="1:5" ht="51">
      <c r="A69" s="30" t="s">
        <v>46</v>
      </c>
      <c r="E69" s="31" t="s">
        <v>204</v>
      </c>
    </row>
    <row r="70" spans="1:5" ht="344.25">
      <c r="A70" t="s">
        <v>48</v>
      </c>
      <c r="E70" s="29" t="s">
        <v>205</v>
      </c>
    </row>
    <row r="71" spans="1:16" ht="12.75">
      <c r="A71" s="18" t="s">
        <v>39</v>
      </c>
      <c s="23" t="s">
        <v>206</v>
      </c>
      <c s="23" t="s">
        <v>207</v>
      </c>
      <c s="18" t="s">
        <v>41</v>
      </c>
      <c s="24" t="s">
        <v>208</v>
      </c>
      <c s="25" t="s">
        <v>136</v>
      </c>
      <c s="26">
        <v>209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41</v>
      </c>
    </row>
    <row r="73" spans="1:5" ht="12.75">
      <c r="A73" s="30" t="s">
        <v>46</v>
      </c>
      <c r="E73" s="31" t="s">
        <v>209</v>
      </c>
    </row>
    <row r="74" spans="1:5" ht="191.25">
      <c r="A74" t="s">
        <v>48</v>
      </c>
      <c r="E74" s="29" t="s">
        <v>210</v>
      </c>
    </row>
    <row r="75" spans="1:16" ht="12.75">
      <c r="A75" s="18" t="s">
        <v>39</v>
      </c>
      <c s="23" t="s">
        <v>211</v>
      </c>
      <c s="23" t="s">
        <v>212</v>
      </c>
      <c s="18" t="s">
        <v>41</v>
      </c>
      <c s="24" t="s">
        <v>213</v>
      </c>
      <c s="25" t="s">
        <v>136</v>
      </c>
      <c s="26">
        <v>61.53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214</v>
      </c>
    </row>
    <row r="77" spans="1:5" ht="51">
      <c r="A77" s="30" t="s">
        <v>46</v>
      </c>
      <c r="E77" s="31" t="s">
        <v>215</v>
      </c>
    </row>
    <row r="78" spans="1:5" ht="242.25">
      <c r="A78" t="s">
        <v>48</v>
      </c>
      <c r="E78" s="29" t="s">
        <v>216</v>
      </c>
    </row>
    <row r="79" spans="1:16" ht="12.75">
      <c r="A79" s="18" t="s">
        <v>39</v>
      </c>
      <c s="23" t="s">
        <v>217</v>
      </c>
      <c s="23" t="s">
        <v>218</v>
      </c>
      <c s="18" t="s">
        <v>41</v>
      </c>
      <c s="24" t="s">
        <v>219</v>
      </c>
      <c s="25" t="s">
        <v>94</v>
      </c>
      <c s="26">
        <v>442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41</v>
      </c>
    </row>
    <row r="81" spans="1:5" ht="63.75">
      <c r="A81" s="30" t="s">
        <v>46</v>
      </c>
      <c r="E81" s="31" t="s">
        <v>220</v>
      </c>
    </row>
    <row r="82" spans="1:5" ht="38.25">
      <c r="A82" t="s">
        <v>48</v>
      </c>
      <c r="E82" s="29" t="s">
        <v>221</v>
      </c>
    </row>
    <row r="83" spans="1:16" ht="12.75">
      <c r="A83" s="18" t="s">
        <v>39</v>
      </c>
      <c s="23" t="s">
        <v>222</v>
      </c>
      <c s="23" t="s">
        <v>223</v>
      </c>
      <c s="18" t="s">
        <v>41</v>
      </c>
      <c s="24" t="s">
        <v>224</v>
      </c>
      <c s="25" t="s">
        <v>136</v>
      </c>
      <c s="26">
        <v>208.895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44</v>
      </c>
      <c r="E84" s="29" t="s">
        <v>225</v>
      </c>
    </row>
    <row r="85" spans="1:5" ht="51">
      <c r="A85" s="30" t="s">
        <v>46</v>
      </c>
      <c r="E85" s="31" t="s">
        <v>226</v>
      </c>
    </row>
    <row r="86" spans="1:5" ht="38.25">
      <c r="A86" t="s">
        <v>48</v>
      </c>
      <c r="E86" s="29" t="s">
        <v>227</v>
      </c>
    </row>
    <row r="87" spans="1:18" ht="12.75" customHeight="1">
      <c r="A87" s="5" t="s">
        <v>37</v>
      </c>
      <c s="5"/>
      <c s="35" t="s">
        <v>17</v>
      </c>
      <c s="5"/>
      <c s="21" t="s">
        <v>228</v>
      </c>
      <c s="5"/>
      <c s="5"/>
      <c s="5"/>
      <c s="36">
        <f>0+Q87</f>
      </c>
      <c r="O87">
        <f>0+R87</f>
      </c>
      <c r="Q87">
        <f>0+I88+I92+I96+I100+I104+I108+I112</f>
      </c>
      <c>
        <f>0+O88+O92+O96+O100+O104+O108+O112</f>
      </c>
    </row>
    <row r="88" spans="1:16" ht="12.75">
      <c r="A88" s="18" t="s">
        <v>39</v>
      </c>
      <c s="23" t="s">
        <v>229</v>
      </c>
      <c s="23" t="s">
        <v>230</v>
      </c>
      <c s="18" t="s">
        <v>41</v>
      </c>
      <c s="24" t="s">
        <v>231</v>
      </c>
      <c s="25" t="s">
        <v>136</v>
      </c>
      <c s="26">
        <v>17.892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232</v>
      </c>
    </row>
    <row r="90" spans="1:5" ht="51">
      <c r="A90" s="30" t="s">
        <v>46</v>
      </c>
      <c r="E90" s="31" t="s">
        <v>233</v>
      </c>
    </row>
    <row r="91" spans="1:5" ht="51">
      <c r="A91" t="s">
        <v>48</v>
      </c>
      <c r="E91" s="29" t="s">
        <v>234</v>
      </c>
    </row>
    <row r="92" spans="1:16" ht="12.75">
      <c r="A92" s="18" t="s">
        <v>39</v>
      </c>
      <c s="23" t="s">
        <v>235</v>
      </c>
      <c s="23" t="s">
        <v>236</v>
      </c>
      <c s="18" t="s">
        <v>41</v>
      </c>
      <c s="24" t="s">
        <v>237</v>
      </c>
      <c s="25" t="s">
        <v>94</v>
      </c>
      <c s="26">
        <v>663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38.25">
      <c r="A93" s="28" t="s">
        <v>44</v>
      </c>
      <c r="E93" s="29" t="s">
        <v>238</v>
      </c>
    </row>
    <row r="94" spans="1:5" ht="63.75">
      <c r="A94" s="30" t="s">
        <v>46</v>
      </c>
      <c r="E94" s="31" t="s">
        <v>239</v>
      </c>
    </row>
    <row r="95" spans="1:5" ht="51">
      <c r="A95" t="s">
        <v>48</v>
      </c>
      <c r="E95" s="29" t="s">
        <v>240</v>
      </c>
    </row>
    <row r="96" spans="1:16" ht="12.75">
      <c r="A96" s="18" t="s">
        <v>39</v>
      </c>
      <c s="23" t="s">
        <v>241</v>
      </c>
      <c s="23" t="s">
        <v>242</v>
      </c>
      <c s="18" t="s">
        <v>41</v>
      </c>
      <c s="24" t="s">
        <v>243</v>
      </c>
      <c s="25" t="s">
        <v>136</v>
      </c>
      <c s="26">
        <v>331.5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244</v>
      </c>
    </row>
    <row r="98" spans="1:5" ht="76.5">
      <c r="A98" s="30" t="s">
        <v>46</v>
      </c>
      <c r="E98" s="31" t="s">
        <v>245</v>
      </c>
    </row>
    <row r="99" spans="1:5" ht="38.25">
      <c r="A99" t="s">
        <v>48</v>
      </c>
      <c r="E99" s="29" t="s">
        <v>246</v>
      </c>
    </row>
    <row r="100" spans="1:16" ht="12.75">
      <c r="A100" s="18" t="s">
        <v>39</v>
      </c>
      <c s="23" t="s">
        <v>247</v>
      </c>
      <c s="23" t="s">
        <v>248</v>
      </c>
      <c s="18" t="s">
        <v>41</v>
      </c>
      <c s="24" t="s">
        <v>249</v>
      </c>
      <c s="25" t="s">
        <v>94</v>
      </c>
      <c s="26">
        <v>217.35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250</v>
      </c>
    </row>
    <row r="102" spans="1:5" ht="51">
      <c r="A102" s="30" t="s">
        <v>46</v>
      </c>
      <c r="E102" s="31" t="s">
        <v>251</v>
      </c>
    </row>
    <row r="103" spans="1:5" ht="102">
      <c r="A103" t="s">
        <v>48</v>
      </c>
      <c r="E103" s="29" t="s">
        <v>252</v>
      </c>
    </row>
    <row r="104" spans="1:16" ht="12.75">
      <c r="A104" s="18" t="s">
        <v>39</v>
      </c>
      <c s="23" t="s">
        <v>253</v>
      </c>
      <c s="23" t="s">
        <v>254</v>
      </c>
      <c s="18" t="s">
        <v>41</v>
      </c>
      <c s="24" t="s">
        <v>255</v>
      </c>
      <c s="25" t="s">
        <v>169</v>
      </c>
      <c s="26">
        <v>945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44</v>
      </c>
      <c r="E105" s="29" t="s">
        <v>256</v>
      </c>
    </row>
    <row r="106" spans="1:5" ht="51">
      <c r="A106" s="30" t="s">
        <v>46</v>
      </c>
      <c r="E106" s="31" t="s">
        <v>257</v>
      </c>
    </row>
    <row r="107" spans="1:5" ht="51">
      <c r="A107" t="s">
        <v>48</v>
      </c>
      <c r="E107" s="29" t="s">
        <v>258</v>
      </c>
    </row>
    <row r="108" spans="1:16" ht="25.5">
      <c r="A108" s="18" t="s">
        <v>39</v>
      </c>
      <c s="23" t="s">
        <v>259</v>
      </c>
      <c s="23" t="s">
        <v>260</v>
      </c>
      <c s="18" t="s">
        <v>41</v>
      </c>
      <c s="24" t="s">
        <v>261</v>
      </c>
      <c s="25" t="s">
        <v>169</v>
      </c>
      <c s="26">
        <v>661.5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44</v>
      </c>
      <c r="E109" s="29" t="s">
        <v>262</v>
      </c>
    </row>
    <row r="110" spans="1:5" ht="51">
      <c r="A110" s="30" t="s">
        <v>46</v>
      </c>
      <c r="E110" s="31" t="s">
        <v>263</v>
      </c>
    </row>
    <row r="111" spans="1:5" ht="63.75">
      <c r="A111" t="s">
        <v>48</v>
      </c>
      <c r="E111" s="29" t="s">
        <v>264</v>
      </c>
    </row>
    <row r="112" spans="1:16" ht="25.5">
      <c r="A112" s="18" t="s">
        <v>39</v>
      </c>
      <c s="23" t="s">
        <v>265</v>
      </c>
      <c s="23" t="s">
        <v>266</v>
      </c>
      <c s="18" t="s">
        <v>41</v>
      </c>
      <c s="24" t="s">
        <v>267</v>
      </c>
      <c s="25" t="s">
        <v>169</v>
      </c>
      <c s="26">
        <v>283.5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268</v>
      </c>
    </row>
    <row r="114" spans="1:5" ht="51">
      <c r="A114" s="30" t="s">
        <v>46</v>
      </c>
      <c r="E114" s="31" t="s">
        <v>269</v>
      </c>
    </row>
    <row r="115" spans="1:5" ht="63.75">
      <c r="A115" t="s">
        <v>48</v>
      </c>
      <c r="E115" s="29" t="s">
        <v>264</v>
      </c>
    </row>
    <row r="116" spans="1:18" ht="12.75" customHeight="1">
      <c r="A116" s="5" t="s">
        <v>37</v>
      </c>
      <c s="5"/>
      <c s="35" t="s">
        <v>16</v>
      </c>
      <c s="5"/>
      <c s="21" t="s">
        <v>270</v>
      </c>
      <c s="5"/>
      <c s="5"/>
      <c s="5"/>
      <c s="36">
        <f>0+Q116</f>
      </c>
      <c r="O116">
        <f>0+R116</f>
      </c>
      <c r="Q116">
        <f>0+I117+I121+I125+I129</f>
      </c>
      <c>
        <f>0+O117+O121+O125+O129</f>
      </c>
    </row>
    <row r="117" spans="1:16" ht="12.75">
      <c r="A117" s="18" t="s">
        <v>39</v>
      </c>
      <c s="23" t="s">
        <v>271</v>
      </c>
      <c s="23" t="s">
        <v>272</v>
      </c>
      <c s="18" t="s">
        <v>41</v>
      </c>
      <c s="24" t="s">
        <v>273</v>
      </c>
      <c s="25" t="s">
        <v>136</v>
      </c>
      <c s="26">
        <v>126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274</v>
      </c>
    </row>
    <row r="119" spans="1:5" ht="51">
      <c r="A119" s="30" t="s">
        <v>46</v>
      </c>
      <c r="E119" s="31" t="s">
        <v>275</v>
      </c>
    </row>
    <row r="120" spans="1:5" ht="395.25">
      <c r="A120" t="s">
        <v>48</v>
      </c>
      <c r="E120" s="29" t="s">
        <v>276</v>
      </c>
    </row>
    <row r="121" spans="1:16" ht="12.75">
      <c r="A121" s="18" t="s">
        <v>39</v>
      </c>
      <c s="23" t="s">
        <v>277</v>
      </c>
      <c s="23" t="s">
        <v>278</v>
      </c>
      <c s="18" t="s">
        <v>41</v>
      </c>
      <c s="24" t="s">
        <v>279</v>
      </c>
      <c s="25" t="s">
        <v>142</v>
      </c>
      <c s="26">
        <v>15.12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44</v>
      </c>
      <c r="E122" s="29" t="s">
        <v>41</v>
      </c>
    </row>
    <row r="123" spans="1:5" ht="12.75">
      <c r="A123" s="30" t="s">
        <v>46</v>
      </c>
      <c r="E123" s="31" t="s">
        <v>280</v>
      </c>
    </row>
    <row r="124" spans="1:5" ht="267.75">
      <c r="A124" t="s">
        <v>48</v>
      </c>
      <c r="E124" s="29" t="s">
        <v>281</v>
      </c>
    </row>
    <row r="125" spans="1:16" ht="12.75">
      <c r="A125" s="18" t="s">
        <v>39</v>
      </c>
      <c s="23" t="s">
        <v>282</v>
      </c>
      <c s="23" t="s">
        <v>283</v>
      </c>
      <c s="18" t="s">
        <v>41</v>
      </c>
      <c s="24" t="s">
        <v>284</v>
      </c>
      <c s="25" t="s">
        <v>136</v>
      </c>
      <c s="26">
        <v>31.5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41</v>
      </c>
    </row>
    <row r="127" spans="1:5" ht="51">
      <c r="A127" s="30" t="s">
        <v>46</v>
      </c>
      <c r="E127" s="31" t="s">
        <v>285</v>
      </c>
    </row>
    <row r="128" spans="1:5" ht="408">
      <c r="A128" t="s">
        <v>48</v>
      </c>
      <c r="E128" s="29" t="s">
        <v>286</v>
      </c>
    </row>
    <row r="129" spans="1:16" ht="12.75">
      <c r="A129" s="18" t="s">
        <v>39</v>
      </c>
      <c s="23" t="s">
        <v>287</v>
      </c>
      <c s="23" t="s">
        <v>288</v>
      </c>
      <c s="18" t="s">
        <v>41</v>
      </c>
      <c s="24" t="s">
        <v>289</v>
      </c>
      <c s="25" t="s">
        <v>142</v>
      </c>
      <c s="26">
        <v>5.67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41</v>
      </c>
    </row>
    <row r="131" spans="1:5" ht="12.75">
      <c r="A131" s="30" t="s">
        <v>46</v>
      </c>
      <c r="E131" s="31" t="s">
        <v>290</v>
      </c>
    </row>
    <row r="132" spans="1:5" ht="242.25">
      <c r="A132" t="s">
        <v>48</v>
      </c>
      <c r="E132" s="29" t="s">
        <v>291</v>
      </c>
    </row>
    <row r="133" spans="1:18" ht="12.75" customHeight="1">
      <c r="A133" s="5" t="s">
        <v>37</v>
      </c>
      <c s="5"/>
      <c s="35" t="s">
        <v>27</v>
      </c>
      <c s="5"/>
      <c s="21" t="s">
        <v>292</v>
      </c>
      <c s="5"/>
      <c s="5"/>
      <c s="5"/>
      <c s="36">
        <f>0+Q133</f>
      </c>
      <c r="O133">
        <f>0+R133</f>
      </c>
      <c r="Q133">
        <f>0+I134+I138</f>
      </c>
      <c>
        <f>0+O134+O138</f>
      </c>
    </row>
    <row r="134" spans="1:16" ht="12.75">
      <c r="A134" s="18" t="s">
        <v>39</v>
      </c>
      <c s="23" t="s">
        <v>293</v>
      </c>
      <c s="23" t="s">
        <v>294</v>
      </c>
      <c s="18" t="s">
        <v>55</v>
      </c>
      <c s="24" t="s">
        <v>295</v>
      </c>
      <c s="25" t="s">
        <v>136</v>
      </c>
      <c s="26">
        <v>30.24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296</v>
      </c>
    </row>
    <row r="136" spans="1:5" ht="51">
      <c r="A136" s="30" t="s">
        <v>46</v>
      </c>
      <c r="E136" s="31" t="s">
        <v>297</v>
      </c>
    </row>
    <row r="137" spans="1:5" ht="395.25">
      <c r="A137" t="s">
        <v>48</v>
      </c>
      <c r="E137" s="29" t="s">
        <v>298</v>
      </c>
    </row>
    <row r="138" spans="1:16" ht="12.75">
      <c r="A138" s="18" t="s">
        <v>39</v>
      </c>
      <c s="23" t="s">
        <v>299</v>
      </c>
      <c s="23" t="s">
        <v>300</v>
      </c>
      <c s="18" t="s">
        <v>41</v>
      </c>
      <c s="24" t="s">
        <v>301</v>
      </c>
      <c s="25" t="s">
        <v>136</v>
      </c>
      <c s="26">
        <v>103.95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302</v>
      </c>
    </row>
    <row r="140" spans="1:5" ht="51">
      <c r="A140" s="30" t="s">
        <v>46</v>
      </c>
      <c r="E140" s="31" t="s">
        <v>303</v>
      </c>
    </row>
    <row r="141" spans="1:5" ht="38.25">
      <c r="A141" t="s">
        <v>48</v>
      </c>
      <c r="E141" s="29" t="s">
        <v>246</v>
      </c>
    </row>
    <row r="142" spans="1:18" ht="12.75" customHeight="1">
      <c r="A142" s="5" t="s">
        <v>37</v>
      </c>
      <c s="5"/>
      <c s="35" t="s">
        <v>29</v>
      </c>
      <c s="5"/>
      <c s="21" t="s">
        <v>304</v>
      </c>
      <c s="5"/>
      <c s="5"/>
      <c s="5"/>
      <c s="36">
        <f>0+Q142</f>
      </c>
      <c r="O142">
        <f>0+R142</f>
      </c>
      <c r="Q142">
        <f>0+I143+I147+I151+I155+I159+I163+I167+I171+I175+I179</f>
      </c>
      <c>
        <f>0+O143+O147+O151+O155+O159+O163+O167+O171+O175+O179</f>
      </c>
    </row>
    <row r="143" spans="1:16" ht="12.75">
      <c r="A143" s="18" t="s">
        <v>39</v>
      </c>
      <c s="23" t="s">
        <v>305</v>
      </c>
      <c s="23" t="s">
        <v>306</v>
      </c>
      <c s="18" t="s">
        <v>41</v>
      </c>
      <c s="24" t="s">
        <v>307</v>
      </c>
      <c s="25" t="s">
        <v>136</v>
      </c>
      <c s="26">
        <v>34.56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44</v>
      </c>
      <c r="E144" s="29" t="s">
        <v>308</v>
      </c>
    </row>
    <row r="145" spans="1:5" ht="51">
      <c r="A145" s="30" t="s">
        <v>46</v>
      </c>
      <c r="E145" s="31" t="s">
        <v>309</v>
      </c>
    </row>
    <row r="146" spans="1:5" ht="51">
      <c r="A146" t="s">
        <v>48</v>
      </c>
      <c r="E146" s="29" t="s">
        <v>310</v>
      </c>
    </row>
    <row r="147" spans="1:16" ht="12.75">
      <c r="A147" s="18" t="s">
        <v>39</v>
      </c>
      <c s="23" t="s">
        <v>311</v>
      </c>
      <c s="23" t="s">
        <v>312</v>
      </c>
      <c s="18" t="s">
        <v>41</v>
      </c>
      <c s="24" t="s">
        <v>313</v>
      </c>
      <c s="25" t="s">
        <v>136</v>
      </c>
      <c s="26">
        <v>486.45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89.25">
      <c r="A148" s="28" t="s">
        <v>44</v>
      </c>
      <c r="E148" s="29" t="s">
        <v>314</v>
      </c>
    </row>
    <row r="149" spans="1:5" ht="76.5">
      <c r="A149" s="30" t="s">
        <v>46</v>
      </c>
      <c r="E149" s="31" t="s">
        <v>315</v>
      </c>
    </row>
    <row r="150" spans="1:5" ht="76.5">
      <c r="A150" t="s">
        <v>48</v>
      </c>
      <c r="E150" s="29" t="s">
        <v>316</v>
      </c>
    </row>
    <row r="151" spans="1:16" ht="12.75">
      <c r="A151" s="18" t="s">
        <v>39</v>
      </c>
      <c s="23" t="s">
        <v>317</v>
      </c>
      <c s="23" t="s">
        <v>318</v>
      </c>
      <c s="18" t="s">
        <v>41</v>
      </c>
      <c s="24" t="s">
        <v>319</v>
      </c>
      <c s="25" t="s">
        <v>94</v>
      </c>
      <c s="26">
        <v>569.241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25.5">
      <c r="A152" s="28" t="s">
        <v>44</v>
      </c>
      <c r="E152" s="29" t="s">
        <v>320</v>
      </c>
    </row>
    <row r="153" spans="1:5" ht="51">
      <c r="A153" s="30" t="s">
        <v>46</v>
      </c>
      <c r="E153" s="31" t="s">
        <v>188</v>
      </c>
    </row>
    <row r="154" spans="1:5" ht="102">
      <c r="A154" t="s">
        <v>48</v>
      </c>
      <c r="E154" s="29" t="s">
        <v>321</v>
      </c>
    </row>
    <row r="155" spans="1:16" ht="12.75">
      <c r="A155" s="18" t="s">
        <v>39</v>
      </c>
      <c s="23" t="s">
        <v>322</v>
      </c>
      <c s="23" t="s">
        <v>323</v>
      </c>
      <c s="18" t="s">
        <v>41</v>
      </c>
      <c s="24" t="s">
        <v>324</v>
      </c>
      <c s="25" t="s">
        <v>94</v>
      </c>
      <c s="26">
        <v>2541.2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44</v>
      </c>
      <c r="E156" s="29" t="s">
        <v>325</v>
      </c>
    </row>
    <row r="157" spans="1:5" ht="25.5">
      <c r="A157" s="30" t="s">
        <v>46</v>
      </c>
      <c r="E157" s="31" t="s">
        <v>326</v>
      </c>
    </row>
    <row r="158" spans="1:5" ht="51">
      <c r="A158" t="s">
        <v>48</v>
      </c>
      <c r="E158" s="29" t="s">
        <v>327</v>
      </c>
    </row>
    <row r="159" spans="1:16" ht="12.75">
      <c r="A159" s="18" t="s">
        <v>39</v>
      </c>
      <c s="23" t="s">
        <v>328</v>
      </c>
      <c s="23" t="s">
        <v>329</v>
      </c>
      <c s="18" t="s">
        <v>41</v>
      </c>
      <c s="24" t="s">
        <v>330</v>
      </c>
      <c s="25" t="s">
        <v>94</v>
      </c>
      <c s="26">
        <v>2533.6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331</v>
      </c>
    </row>
    <row r="161" spans="1:5" ht="25.5">
      <c r="A161" s="30" t="s">
        <v>46</v>
      </c>
      <c r="E161" s="31" t="s">
        <v>332</v>
      </c>
    </row>
    <row r="162" spans="1:5" ht="51">
      <c r="A162" t="s">
        <v>48</v>
      </c>
      <c r="E162" s="29" t="s">
        <v>327</v>
      </c>
    </row>
    <row r="163" spans="1:16" ht="12.75">
      <c r="A163" s="18" t="s">
        <v>39</v>
      </c>
      <c s="23" t="s">
        <v>333</v>
      </c>
      <c s="23" t="s">
        <v>334</v>
      </c>
      <c s="18" t="s">
        <v>41</v>
      </c>
      <c s="24" t="s">
        <v>335</v>
      </c>
      <c s="25" t="s">
        <v>94</v>
      </c>
      <c s="26">
        <v>2440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336</v>
      </c>
    </row>
    <row r="165" spans="1:5" ht="51">
      <c r="A165" s="30" t="s">
        <v>46</v>
      </c>
      <c r="E165" s="31" t="s">
        <v>337</v>
      </c>
    </row>
    <row r="166" spans="1:5" ht="140.25">
      <c r="A166" t="s">
        <v>48</v>
      </c>
      <c r="E166" s="29" t="s">
        <v>338</v>
      </c>
    </row>
    <row r="167" spans="1:16" ht="12.75">
      <c r="A167" s="18" t="s">
        <v>39</v>
      </c>
      <c s="23" t="s">
        <v>339</v>
      </c>
      <c s="23" t="s">
        <v>340</v>
      </c>
      <c s="18" t="s">
        <v>41</v>
      </c>
      <c s="24" t="s">
        <v>341</v>
      </c>
      <c s="25" t="s">
        <v>94</v>
      </c>
      <c s="26">
        <v>2444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342</v>
      </c>
    </row>
    <row r="169" spans="1:5" ht="38.25">
      <c r="A169" s="30" t="s">
        <v>46</v>
      </c>
      <c r="E169" s="31" t="s">
        <v>343</v>
      </c>
    </row>
    <row r="170" spans="1:5" ht="140.25">
      <c r="A170" t="s">
        <v>48</v>
      </c>
      <c r="E170" s="29" t="s">
        <v>338</v>
      </c>
    </row>
    <row r="171" spans="1:16" ht="12.75">
      <c r="A171" s="18" t="s">
        <v>39</v>
      </c>
      <c s="23" t="s">
        <v>344</v>
      </c>
      <c s="23" t="s">
        <v>345</v>
      </c>
      <c s="18" t="s">
        <v>41</v>
      </c>
      <c s="24" t="s">
        <v>346</v>
      </c>
      <c s="25" t="s">
        <v>94</v>
      </c>
      <c s="26">
        <v>4.68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347</v>
      </c>
    </row>
    <row r="173" spans="1:5" ht="51">
      <c r="A173" s="30" t="s">
        <v>46</v>
      </c>
      <c r="E173" s="31" t="s">
        <v>348</v>
      </c>
    </row>
    <row r="174" spans="1:5" ht="140.25">
      <c r="A174" t="s">
        <v>48</v>
      </c>
      <c r="E174" s="29" t="s">
        <v>338</v>
      </c>
    </row>
    <row r="175" spans="1:16" ht="12.75">
      <c r="A175" s="18" t="s">
        <v>39</v>
      </c>
      <c s="23" t="s">
        <v>349</v>
      </c>
      <c s="23" t="s">
        <v>350</v>
      </c>
      <c s="18" t="s">
        <v>41</v>
      </c>
      <c s="24" t="s">
        <v>351</v>
      </c>
      <c s="25" t="s">
        <v>136</v>
      </c>
      <c s="26">
        <v>4.86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352</v>
      </c>
    </row>
    <row r="177" spans="1:5" ht="51">
      <c r="A177" s="30" t="s">
        <v>46</v>
      </c>
      <c r="E177" s="31" t="s">
        <v>353</v>
      </c>
    </row>
    <row r="178" spans="1:5" ht="140.25">
      <c r="A178" t="s">
        <v>48</v>
      </c>
      <c r="E178" s="29" t="s">
        <v>338</v>
      </c>
    </row>
    <row r="179" spans="1:16" ht="12.75">
      <c r="A179" s="18" t="s">
        <v>39</v>
      </c>
      <c s="23" t="s">
        <v>354</v>
      </c>
      <c s="23" t="s">
        <v>355</v>
      </c>
      <c s="18" t="s">
        <v>41</v>
      </c>
      <c s="24" t="s">
        <v>356</v>
      </c>
      <c s="25" t="s">
        <v>94</v>
      </c>
      <c s="26">
        <v>1.5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44</v>
      </c>
      <c r="E180" s="29" t="s">
        <v>357</v>
      </c>
    </row>
    <row r="181" spans="1:5" ht="25.5">
      <c r="A181" s="30" t="s">
        <v>46</v>
      </c>
      <c r="E181" s="31" t="s">
        <v>358</v>
      </c>
    </row>
    <row r="182" spans="1:5" ht="153">
      <c r="A182" t="s">
        <v>48</v>
      </c>
      <c r="E182" s="29" t="s">
        <v>359</v>
      </c>
    </row>
    <row r="183" spans="1:18" ht="12.75" customHeight="1">
      <c r="A183" s="5" t="s">
        <v>37</v>
      </c>
      <c s="5"/>
      <c s="35" t="s">
        <v>68</v>
      </c>
      <c s="5"/>
      <c s="21" t="s">
        <v>360</v>
      </c>
      <c s="5"/>
      <c s="5"/>
      <c s="5"/>
      <c s="36">
        <f>0+Q183</f>
      </c>
      <c r="O183">
        <f>0+R183</f>
      </c>
      <c r="Q183">
        <f>0+I184</f>
      </c>
      <c>
        <f>0+O184</f>
      </c>
    </row>
    <row r="184" spans="1:16" ht="12.75">
      <c r="A184" s="18" t="s">
        <v>39</v>
      </c>
      <c s="23" t="s">
        <v>361</v>
      </c>
      <c s="23" t="s">
        <v>362</v>
      </c>
      <c s="18" t="s">
        <v>41</v>
      </c>
      <c s="24" t="s">
        <v>363</v>
      </c>
      <c s="25" t="s">
        <v>94</v>
      </c>
      <c s="26">
        <v>36.225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12.75">
      <c r="A185" s="28" t="s">
        <v>44</v>
      </c>
      <c r="E185" s="29" t="s">
        <v>364</v>
      </c>
    </row>
    <row r="186" spans="1:5" ht="51">
      <c r="A186" s="30" t="s">
        <v>46</v>
      </c>
      <c r="E186" s="31" t="s">
        <v>365</v>
      </c>
    </row>
    <row r="187" spans="1:5" ht="51">
      <c r="A187" t="s">
        <v>48</v>
      </c>
      <c r="E187" s="29" t="s">
        <v>366</v>
      </c>
    </row>
    <row r="188" spans="1:18" ht="12.75" customHeight="1">
      <c r="A188" s="5" t="s">
        <v>37</v>
      </c>
      <c s="5"/>
      <c s="35" t="s">
        <v>74</v>
      </c>
      <c s="5"/>
      <c s="21" t="s">
        <v>367</v>
      </c>
      <c s="5"/>
      <c s="5"/>
      <c s="5"/>
      <c s="36">
        <f>0+Q188</f>
      </c>
      <c r="O188">
        <f>0+R188</f>
      </c>
      <c r="Q188">
        <f>0+I189+I193</f>
      </c>
      <c>
        <f>0+O189+O193</f>
      </c>
    </row>
    <row r="189" spans="1:16" ht="12.75">
      <c r="A189" s="18" t="s">
        <v>39</v>
      </c>
      <c s="23" t="s">
        <v>368</v>
      </c>
      <c s="23" t="s">
        <v>369</v>
      </c>
      <c s="18" t="s">
        <v>41</v>
      </c>
      <c s="24" t="s">
        <v>370</v>
      </c>
      <c s="25" t="s">
        <v>169</v>
      </c>
      <c s="26">
        <v>20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12.75">
      <c r="A190" s="28" t="s">
        <v>44</v>
      </c>
      <c r="E190" s="29" t="s">
        <v>371</v>
      </c>
    </row>
    <row r="191" spans="1:5" ht="12.75">
      <c r="A191" s="30" t="s">
        <v>46</v>
      </c>
      <c r="E191" s="31" t="s">
        <v>372</v>
      </c>
    </row>
    <row r="192" spans="1:5" ht="255">
      <c r="A192" t="s">
        <v>48</v>
      </c>
      <c r="E192" s="29" t="s">
        <v>373</v>
      </c>
    </row>
    <row r="193" spans="1:16" ht="12.75">
      <c r="A193" s="18" t="s">
        <v>39</v>
      </c>
      <c s="23" t="s">
        <v>374</v>
      </c>
      <c s="23" t="s">
        <v>375</v>
      </c>
      <c s="18" t="s">
        <v>41</v>
      </c>
      <c s="24" t="s">
        <v>376</v>
      </c>
      <c s="25" t="s">
        <v>169</v>
      </c>
      <c s="26">
        <v>105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12.75">
      <c r="A194" s="28" t="s">
        <v>44</v>
      </c>
      <c r="E194" s="29" t="s">
        <v>377</v>
      </c>
    </row>
    <row r="195" spans="1:5" ht="25.5">
      <c r="A195" s="30" t="s">
        <v>46</v>
      </c>
      <c r="E195" s="31" t="s">
        <v>378</v>
      </c>
    </row>
    <row r="196" spans="1:5" ht="242.25">
      <c r="A196" t="s">
        <v>48</v>
      </c>
      <c r="E196" s="29" t="s">
        <v>379</v>
      </c>
    </row>
    <row r="197" spans="1:18" ht="12.75" customHeight="1">
      <c r="A197" s="5" t="s">
        <v>37</v>
      </c>
      <c s="5"/>
      <c s="35" t="s">
        <v>34</v>
      </c>
      <c s="5"/>
      <c s="21" t="s">
        <v>123</v>
      </c>
      <c s="5"/>
      <c s="5"/>
      <c s="5"/>
      <c s="36">
        <f>0+Q197</f>
      </c>
      <c r="O197">
        <f>0+R197</f>
      </c>
      <c r="Q197">
        <f>0+I198+I202+I206+I210+I214+I218+I222+I226+I230</f>
      </c>
      <c>
        <f>0+O198+O202+O206+O210+O214+O218+O222+O226+O230</f>
      </c>
    </row>
    <row r="198" spans="1:16" ht="25.5">
      <c r="A198" s="18" t="s">
        <v>39</v>
      </c>
      <c s="23" t="s">
        <v>380</v>
      </c>
      <c s="23" t="s">
        <v>381</v>
      </c>
      <c s="18" t="s">
        <v>41</v>
      </c>
      <c s="24" t="s">
        <v>382</v>
      </c>
      <c s="25" t="s">
        <v>169</v>
      </c>
      <c s="26">
        <v>30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44</v>
      </c>
      <c r="E199" s="29" t="s">
        <v>41</v>
      </c>
    </row>
    <row r="200" spans="1:5" ht="63.75">
      <c r="A200" s="30" t="s">
        <v>46</v>
      </c>
      <c r="E200" s="31" t="s">
        <v>383</v>
      </c>
    </row>
    <row r="201" spans="1:5" ht="140.25">
      <c r="A201" t="s">
        <v>48</v>
      </c>
      <c r="E201" s="29" t="s">
        <v>384</v>
      </c>
    </row>
    <row r="202" spans="1:16" ht="12.75">
      <c r="A202" s="18" t="s">
        <v>39</v>
      </c>
      <c s="23" t="s">
        <v>385</v>
      </c>
      <c s="23" t="s">
        <v>386</v>
      </c>
      <c s="18" t="s">
        <v>41</v>
      </c>
      <c s="24" t="s">
        <v>387</v>
      </c>
      <c s="25" t="s">
        <v>169</v>
      </c>
      <c s="26">
        <v>109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44</v>
      </c>
      <c r="E203" s="29" t="s">
        <v>388</v>
      </c>
    </row>
    <row r="204" spans="1:5" ht="63.75">
      <c r="A204" s="30" t="s">
        <v>46</v>
      </c>
      <c r="E204" s="31" t="s">
        <v>389</v>
      </c>
    </row>
    <row r="205" spans="1:5" ht="114.75">
      <c r="A205" t="s">
        <v>48</v>
      </c>
      <c r="E205" s="29" t="s">
        <v>390</v>
      </c>
    </row>
    <row r="206" spans="1:16" ht="12.75">
      <c r="A206" s="18" t="s">
        <v>39</v>
      </c>
      <c s="23" t="s">
        <v>391</v>
      </c>
      <c s="23" t="s">
        <v>392</v>
      </c>
      <c s="18" t="s">
        <v>55</v>
      </c>
      <c s="24" t="s">
        <v>393</v>
      </c>
      <c s="25" t="s">
        <v>169</v>
      </c>
      <c s="26">
        <v>21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44</v>
      </c>
      <c r="E207" s="29" t="s">
        <v>394</v>
      </c>
    </row>
    <row r="208" spans="1:5" ht="25.5">
      <c r="A208" s="30" t="s">
        <v>46</v>
      </c>
      <c r="E208" s="31" t="s">
        <v>395</v>
      </c>
    </row>
    <row r="209" spans="1:5" ht="38.25">
      <c r="A209" t="s">
        <v>48</v>
      </c>
      <c r="E209" s="29" t="s">
        <v>396</v>
      </c>
    </row>
    <row r="210" spans="1:16" ht="12.75">
      <c r="A210" s="18" t="s">
        <v>39</v>
      </c>
      <c s="23" t="s">
        <v>397</v>
      </c>
      <c s="23" t="s">
        <v>392</v>
      </c>
      <c s="18" t="s">
        <v>59</v>
      </c>
      <c s="24" t="s">
        <v>393</v>
      </c>
      <c s="25" t="s">
        <v>169</v>
      </c>
      <c s="26">
        <v>20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25.5">
      <c r="A211" s="28" t="s">
        <v>44</v>
      </c>
      <c r="E211" s="29" t="s">
        <v>398</v>
      </c>
    </row>
    <row r="212" spans="1:5" ht="51">
      <c r="A212" s="30" t="s">
        <v>46</v>
      </c>
      <c r="E212" s="31" t="s">
        <v>399</v>
      </c>
    </row>
    <row r="213" spans="1:5" ht="38.25">
      <c r="A213" t="s">
        <v>48</v>
      </c>
      <c r="E213" s="29" t="s">
        <v>396</v>
      </c>
    </row>
    <row r="214" spans="1:16" ht="12.75">
      <c r="A214" s="18" t="s">
        <v>39</v>
      </c>
      <c s="23" t="s">
        <v>400</v>
      </c>
      <c s="23" t="s">
        <v>401</v>
      </c>
      <c s="18" t="s">
        <v>41</v>
      </c>
      <c s="24" t="s">
        <v>402</v>
      </c>
      <c s="25" t="s">
        <v>169</v>
      </c>
      <c s="26">
        <v>11</v>
      </c>
      <c s="27">
        <v>0</v>
      </c>
      <c s="27">
        <f>ROUND(ROUND(H214,2)*ROUND(G214,3),2)</f>
      </c>
      <c r="O214">
        <f>(I214*21)/100</f>
      </c>
      <c t="s">
        <v>17</v>
      </c>
    </row>
    <row r="215" spans="1:5" ht="12.75">
      <c r="A215" s="28" t="s">
        <v>44</v>
      </c>
      <c r="E215" s="29" t="s">
        <v>403</v>
      </c>
    </row>
    <row r="216" spans="1:5" ht="25.5">
      <c r="A216" s="30" t="s">
        <v>46</v>
      </c>
      <c r="E216" s="31" t="s">
        <v>404</v>
      </c>
    </row>
    <row r="217" spans="1:5" ht="25.5">
      <c r="A217" t="s">
        <v>48</v>
      </c>
      <c r="E217" s="29" t="s">
        <v>405</v>
      </c>
    </row>
    <row r="218" spans="1:16" ht="12.75">
      <c r="A218" s="18" t="s">
        <v>39</v>
      </c>
      <c s="23" t="s">
        <v>406</v>
      </c>
      <c s="23" t="s">
        <v>407</v>
      </c>
      <c s="18" t="s">
        <v>41</v>
      </c>
      <c s="24" t="s">
        <v>408</v>
      </c>
      <c s="25" t="s">
        <v>169</v>
      </c>
      <c s="26">
        <v>131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25.5">
      <c r="A219" s="28" t="s">
        <v>44</v>
      </c>
      <c r="E219" s="29" t="s">
        <v>409</v>
      </c>
    </row>
    <row r="220" spans="1:5" ht="51">
      <c r="A220" s="30" t="s">
        <v>46</v>
      </c>
      <c r="E220" s="31" t="s">
        <v>171</v>
      </c>
    </row>
    <row r="221" spans="1:5" ht="38.25">
      <c r="A221" t="s">
        <v>48</v>
      </c>
      <c r="E221" s="29" t="s">
        <v>410</v>
      </c>
    </row>
    <row r="222" spans="1:16" ht="12.75">
      <c r="A222" s="18" t="s">
        <v>39</v>
      </c>
      <c s="23" t="s">
        <v>411</v>
      </c>
      <c s="23" t="s">
        <v>412</v>
      </c>
      <c s="18" t="s">
        <v>41</v>
      </c>
      <c s="24" t="s">
        <v>413</v>
      </c>
      <c s="25" t="s">
        <v>169</v>
      </c>
      <c s="26">
        <v>10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12.75">
      <c r="A223" s="28" t="s">
        <v>44</v>
      </c>
      <c r="E223" s="29" t="s">
        <v>41</v>
      </c>
    </row>
    <row r="224" spans="1:5" ht="12.75">
      <c r="A224" s="30" t="s">
        <v>46</v>
      </c>
      <c r="E224" s="31" t="s">
        <v>414</v>
      </c>
    </row>
    <row r="225" spans="1:5" ht="89.25">
      <c r="A225" t="s">
        <v>48</v>
      </c>
      <c r="E225" s="29" t="s">
        <v>415</v>
      </c>
    </row>
    <row r="226" spans="1:16" ht="12.75">
      <c r="A226" s="18" t="s">
        <v>39</v>
      </c>
      <c s="23" t="s">
        <v>416</v>
      </c>
      <c s="23" t="s">
        <v>417</v>
      </c>
      <c s="18" t="s">
        <v>41</v>
      </c>
      <c s="24" t="s">
        <v>418</v>
      </c>
      <c s="25" t="s">
        <v>77</v>
      </c>
      <c s="26">
        <v>4</v>
      </c>
      <c s="27">
        <v>0</v>
      </c>
      <c s="27">
        <f>ROUND(ROUND(H226,2)*ROUND(G226,3),2)</f>
      </c>
      <c r="O226">
        <f>(I226*21)/100</f>
      </c>
      <c t="s">
        <v>17</v>
      </c>
    </row>
    <row r="227" spans="1:5" ht="25.5">
      <c r="A227" s="28" t="s">
        <v>44</v>
      </c>
      <c r="E227" s="29" t="s">
        <v>419</v>
      </c>
    </row>
    <row r="228" spans="1:5" ht="25.5">
      <c r="A228" s="30" t="s">
        <v>46</v>
      </c>
      <c r="E228" s="31" t="s">
        <v>420</v>
      </c>
    </row>
    <row r="229" spans="1:5" ht="38.25">
      <c r="A229" t="s">
        <v>48</v>
      </c>
      <c r="E229" s="29" t="s">
        <v>421</v>
      </c>
    </row>
    <row r="230" spans="1:16" ht="12.75">
      <c r="A230" s="18" t="s">
        <v>39</v>
      </c>
      <c s="23" t="s">
        <v>422</v>
      </c>
      <c s="23" t="s">
        <v>423</v>
      </c>
      <c s="18" t="s">
        <v>41</v>
      </c>
      <c s="24" t="s">
        <v>424</v>
      </c>
      <c s="25" t="s">
        <v>77</v>
      </c>
      <c s="26">
        <v>3</v>
      </c>
      <c s="27">
        <v>0</v>
      </c>
      <c s="27">
        <f>ROUND(ROUND(H230,2)*ROUND(G230,3),2)</f>
      </c>
      <c r="O230">
        <f>(I230*21)/100</f>
      </c>
      <c t="s">
        <v>17</v>
      </c>
    </row>
    <row r="231" spans="1:5" ht="25.5">
      <c r="A231" s="28" t="s">
        <v>44</v>
      </c>
      <c r="E231" s="29" t="s">
        <v>425</v>
      </c>
    </row>
    <row r="232" spans="1:5" ht="25.5">
      <c r="A232" s="30" t="s">
        <v>46</v>
      </c>
      <c r="E232" s="31" t="s">
        <v>426</v>
      </c>
    </row>
    <row r="233" spans="1:5" ht="127.5">
      <c r="A233" t="s">
        <v>48</v>
      </c>
      <c r="E233" s="29" t="s">
        <v>427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0+O9+O30+O123+O140+O149+O158+O191+O208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428</v>
      </c>
      <c s="32">
        <f>0+I9+I30+I123+I140+I149+I158+I191+I208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428</v>
      </c>
      <c s="5"/>
      <c s="14" t="s">
        <v>429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39</v>
      </c>
      <c s="23" t="s">
        <v>23</v>
      </c>
      <c s="23" t="s">
        <v>134</v>
      </c>
      <c s="18" t="s">
        <v>41</v>
      </c>
      <c s="24" t="s">
        <v>135</v>
      </c>
      <c s="25" t="s">
        <v>136</v>
      </c>
      <c s="26">
        <v>280.7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137</v>
      </c>
    </row>
    <row r="12" spans="1:5" ht="12.75">
      <c r="A12" s="30" t="s">
        <v>46</v>
      </c>
      <c r="E12" s="31" t="s">
        <v>430</v>
      </c>
    </row>
    <row r="13" spans="1:5" ht="38.25">
      <c r="A13" t="s">
        <v>48</v>
      </c>
      <c r="E13" s="29" t="s">
        <v>139</v>
      </c>
    </row>
    <row r="14" spans="1:16" ht="25.5">
      <c r="A14" s="18" t="s">
        <v>39</v>
      </c>
      <c s="23" t="s">
        <v>17</v>
      </c>
      <c s="23" t="s">
        <v>140</v>
      </c>
      <c s="18" t="s">
        <v>41</v>
      </c>
      <c s="24" t="s">
        <v>141</v>
      </c>
      <c s="25" t="s">
        <v>142</v>
      </c>
      <c s="26">
        <v>14141.593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143</v>
      </c>
    </row>
    <row r="16" spans="1:5" ht="102">
      <c r="A16" s="30" t="s">
        <v>46</v>
      </c>
      <c r="E16" s="31" t="s">
        <v>431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146</v>
      </c>
      <c s="18" t="s">
        <v>41</v>
      </c>
      <c s="24" t="s">
        <v>147</v>
      </c>
      <c s="25" t="s">
        <v>142</v>
      </c>
      <c s="26">
        <v>1059.08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148</v>
      </c>
    </row>
    <row r="20" spans="1:5" ht="12.75">
      <c r="A20" s="30" t="s">
        <v>46</v>
      </c>
      <c r="E20" s="31" t="s">
        <v>432</v>
      </c>
    </row>
    <row r="21" spans="1:5" ht="140.25">
      <c r="A21" t="s">
        <v>48</v>
      </c>
      <c r="E21" s="29" t="s">
        <v>145</v>
      </c>
    </row>
    <row r="22" spans="1:16" ht="25.5">
      <c r="A22" s="18" t="s">
        <v>39</v>
      </c>
      <c s="23" t="s">
        <v>27</v>
      </c>
      <c s="23" t="s">
        <v>433</v>
      </c>
      <c s="18" t="s">
        <v>41</v>
      </c>
      <c s="24" t="s">
        <v>434</v>
      </c>
      <c s="25" t="s">
        <v>142</v>
      </c>
      <c s="26">
        <v>87.142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435</v>
      </c>
    </row>
    <row r="24" spans="1:5" ht="76.5">
      <c r="A24" s="30" t="s">
        <v>46</v>
      </c>
      <c r="E24" s="31" t="s">
        <v>436</v>
      </c>
    </row>
    <row r="25" spans="1:5" ht="140.25">
      <c r="A25" t="s">
        <v>48</v>
      </c>
      <c r="E25" s="29" t="s">
        <v>145</v>
      </c>
    </row>
    <row r="26" spans="1:16" ht="25.5">
      <c r="A26" s="18" t="s">
        <v>39</v>
      </c>
      <c s="23" t="s">
        <v>29</v>
      </c>
      <c s="23" t="s">
        <v>150</v>
      </c>
      <c s="18" t="s">
        <v>41</v>
      </c>
      <c s="24" t="s">
        <v>151</v>
      </c>
      <c s="25" t="s">
        <v>142</v>
      </c>
      <c s="26">
        <v>4024.2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437</v>
      </c>
    </row>
    <row r="29" spans="1:5" ht="140.25">
      <c r="A29" t="s">
        <v>48</v>
      </c>
      <c r="E29" s="29" t="s">
        <v>145</v>
      </c>
    </row>
    <row r="30" spans="1:18" ht="12.75" customHeight="1">
      <c r="A30" s="5" t="s">
        <v>37</v>
      </c>
      <c s="5"/>
      <c s="35" t="s">
        <v>23</v>
      </c>
      <c s="5"/>
      <c s="21" t="s">
        <v>91</v>
      </c>
      <c s="5"/>
      <c s="5"/>
      <c s="5"/>
      <c s="36">
        <f>0+Q30</f>
      </c>
      <c r="O30">
        <f>0+R30</f>
      </c>
      <c r="Q30">
        <f>0+I31+I35+I39+I43+I47+I51+I55+I59+I63+I67+I71+I75+I79+I83+I87+I91+I95+I99+I103+I107+I111+I115+I119</f>
      </c>
      <c>
        <f>0+O31+O35+O39+O43+O47+O51+O55+O59+O63+O67+O71+O75+O79+O83+O87+O91+O95+O99+O103+O107+O111+O115+O119</f>
      </c>
    </row>
    <row r="31" spans="1:16" ht="25.5">
      <c r="A31" s="18" t="s">
        <v>39</v>
      </c>
      <c s="23" t="s">
        <v>31</v>
      </c>
      <c s="23" t="s">
        <v>153</v>
      </c>
      <c s="18" t="s">
        <v>41</v>
      </c>
      <c s="24" t="s">
        <v>154</v>
      </c>
      <c s="25" t="s">
        <v>136</v>
      </c>
      <c s="26">
        <v>2118.16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438</v>
      </c>
    </row>
    <row r="33" spans="1:5" ht="51">
      <c r="A33" s="30" t="s">
        <v>46</v>
      </c>
      <c r="E33" s="31" t="s">
        <v>439</v>
      </c>
    </row>
    <row r="34" spans="1:5" ht="63.75">
      <c r="A34" t="s">
        <v>48</v>
      </c>
      <c r="E34" s="29" t="s">
        <v>162</v>
      </c>
    </row>
    <row r="35" spans="1:16" ht="12.75">
      <c r="A35" s="18" t="s">
        <v>39</v>
      </c>
      <c s="23" t="s">
        <v>68</v>
      </c>
      <c s="23" t="s">
        <v>158</v>
      </c>
      <c s="18" t="s">
        <v>41</v>
      </c>
      <c s="24" t="s">
        <v>159</v>
      </c>
      <c s="25" t="s">
        <v>136</v>
      </c>
      <c s="26">
        <v>481.4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51">
      <c r="A36" s="28" t="s">
        <v>44</v>
      </c>
      <c r="E36" s="29" t="s">
        <v>160</v>
      </c>
    </row>
    <row r="37" spans="1:5" ht="51">
      <c r="A37" s="30" t="s">
        <v>46</v>
      </c>
      <c r="E37" s="31" t="s">
        <v>440</v>
      </c>
    </row>
    <row r="38" spans="1:5" ht="63.75">
      <c r="A38" t="s">
        <v>48</v>
      </c>
      <c r="E38" s="29" t="s">
        <v>162</v>
      </c>
    </row>
    <row r="39" spans="1:16" ht="12.75">
      <c r="A39" s="18" t="s">
        <v>39</v>
      </c>
      <c s="23" t="s">
        <v>74</v>
      </c>
      <c s="23" t="s">
        <v>441</v>
      </c>
      <c s="18" t="s">
        <v>41</v>
      </c>
      <c s="24" t="s">
        <v>442</v>
      </c>
      <c s="25" t="s">
        <v>136</v>
      </c>
      <c s="26">
        <v>20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443</v>
      </c>
    </row>
    <row r="41" spans="1:5" ht="25.5">
      <c r="A41" s="30" t="s">
        <v>46</v>
      </c>
      <c r="E41" s="31" t="s">
        <v>444</v>
      </c>
    </row>
    <row r="42" spans="1:5" ht="63.75">
      <c r="A42" t="s">
        <v>48</v>
      </c>
      <c r="E42" s="29" t="s">
        <v>162</v>
      </c>
    </row>
    <row r="43" spans="1:16" ht="12.75">
      <c r="A43" s="18" t="s">
        <v>39</v>
      </c>
      <c s="23" t="s">
        <v>34</v>
      </c>
      <c s="23" t="s">
        <v>445</v>
      </c>
      <c s="18" t="s">
        <v>41</v>
      </c>
      <c s="24" t="s">
        <v>446</v>
      </c>
      <c s="25" t="s">
        <v>169</v>
      </c>
      <c s="26">
        <v>66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25.5">
      <c r="A45" s="30" t="s">
        <v>46</v>
      </c>
      <c r="E45" s="31" t="s">
        <v>447</v>
      </c>
    </row>
    <row r="46" spans="1:5" ht="63.75">
      <c r="A46" t="s">
        <v>48</v>
      </c>
      <c r="E46" s="29" t="s">
        <v>162</v>
      </c>
    </row>
    <row r="47" spans="1:16" ht="12.75">
      <c r="A47" s="18" t="s">
        <v>39</v>
      </c>
      <c s="23" t="s">
        <v>36</v>
      </c>
      <c s="23" t="s">
        <v>163</v>
      </c>
      <c s="18" t="s">
        <v>41</v>
      </c>
      <c s="24" t="s">
        <v>164</v>
      </c>
      <c s="25" t="s">
        <v>136</v>
      </c>
      <c s="26">
        <v>673.96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51">
      <c r="A48" s="28" t="s">
        <v>44</v>
      </c>
      <c r="E48" s="29" t="s">
        <v>165</v>
      </c>
    </row>
    <row r="49" spans="1:5" ht="51">
      <c r="A49" s="30" t="s">
        <v>46</v>
      </c>
      <c r="E49" s="31" t="s">
        <v>448</v>
      </c>
    </row>
    <row r="50" spans="1:5" ht="63.75">
      <c r="A50" t="s">
        <v>48</v>
      </c>
      <c r="E50" s="29" t="s">
        <v>162</v>
      </c>
    </row>
    <row r="51" spans="1:16" ht="12.75">
      <c r="A51" s="18" t="s">
        <v>39</v>
      </c>
      <c s="23" t="s">
        <v>128</v>
      </c>
      <c s="23" t="s">
        <v>167</v>
      </c>
      <c s="18" t="s">
        <v>41</v>
      </c>
      <c s="24" t="s">
        <v>168</v>
      </c>
      <c s="25" t="s">
        <v>169</v>
      </c>
      <c s="26">
        <v>3130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170</v>
      </c>
    </row>
    <row r="53" spans="1:5" ht="89.25">
      <c r="A53" s="30" t="s">
        <v>46</v>
      </c>
      <c r="E53" s="31" t="s">
        <v>449</v>
      </c>
    </row>
    <row r="54" spans="1:5" ht="25.5">
      <c r="A54" t="s">
        <v>48</v>
      </c>
      <c r="E54" s="29" t="s">
        <v>172</v>
      </c>
    </row>
    <row r="55" spans="1:16" ht="12.75">
      <c r="A55" s="18" t="s">
        <v>39</v>
      </c>
      <c s="23" t="s">
        <v>184</v>
      </c>
      <c s="23" t="s">
        <v>173</v>
      </c>
      <c s="18" t="s">
        <v>41</v>
      </c>
      <c s="24" t="s">
        <v>174</v>
      </c>
      <c s="25" t="s">
        <v>136</v>
      </c>
      <c s="26">
        <v>5681.966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175</v>
      </c>
    </row>
    <row r="57" spans="1:5" ht="127.5">
      <c r="A57" s="30" t="s">
        <v>46</v>
      </c>
      <c r="E57" s="31" t="s">
        <v>450</v>
      </c>
    </row>
    <row r="58" spans="1:5" ht="382.5">
      <c r="A58" t="s">
        <v>48</v>
      </c>
      <c r="E58" s="29" t="s">
        <v>177</v>
      </c>
    </row>
    <row r="59" spans="1:16" ht="12.75">
      <c r="A59" s="18" t="s">
        <v>39</v>
      </c>
      <c s="23" t="s">
        <v>190</v>
      </c>
      <c s="23" t="s">
        <v>178</v>
      </c>
      <c s="18" t="s">
        <v>55</v>
      </c>
      <c s="24" t="s">
        <v>179</v>
      </c>
      <c s="25" t="s">
        <v>136</v>
      </c>
      <c s="26">
        <v>285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180</v>
      </c>
    </row>
    <row r="61" spans="1:5" ht="12.75">
      <c r="A61" s="30" t="s">
        <v>46</v>
      </c>
      <c r="E61" s="31" t="s">
        <v>451</v>
      </c>
    </row>
    <row r="62" spans="1:5" ht="318.75">
      <c r="A62" t="s">
        <v>48</v>
      </c>
      <c r="E62" s="29" t="s">
        <v>182</v>
      </c>
    </row>
    <row r="63" spans="1:16" ht="12.75">
      <c r="A63" s="18" t="s">
        <v>39</v>
      </c>
      <c s="23" t="s">
        <v>196</v>
      </c>
      <c s="23" t="s">
        <v>178</v>
      </c>
      <c s="18" t="s">
        <v>59</v>
      </c>
      <c s="24" t="s">
        <v>179</v>
      </c>
      <c s="25" t="s">
        <v>136</v>
      </c>
      <c s="26">
        <v>280.7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183</v>
      </c>
    </row>
    <row r="65" spans="1:5" ht="12.75">
      <c r="A65" s="30" t="s">
        <v>46</v>
      </c>
      <c r="E65" s="31" t="s">
        <v>430</v>
      </c>
    </row>
    <row r="66" spans="1:5" ht="318.75">
      <c r="A66" t="s">
        <v>48</v>
      </c>
      <c r="E66" s="29" t="s">
        <v>182</v>
      </c>
    </row>
    <row r="67" spans="1:16" ht="12.75">
      <c r="A67" s="18" t="s">
        <v>39</v>
      </c>
      <c s="23" t="s">
        <v>200</v>
      </c>
      <c s="23" t="s">
        <v>452</v>
      </c>
      <c s="18" t="s">
        <v>41</v>
      </c>
      <c s="24" t="s">
        <v>453</v>
      </c>
      <c s="25" t="s">
        <v>136</v>
      </c>
      <c s="26">
        <v>1116.5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38.25">
      <c r="A69" s="30" t="s">
        <v>46</v>
      </c>
      <c r="E69" s="31" t="s">
        <v>454</v>
      </c>
    </row>
    <row r="70" spans="1:5" ht="318.75">
      <c r="A70" t="s">
        <v>48</v>
      </c>
      <c r="E70" s="29" t="s">
        <v>455</v>
      </c>
    </row>
    <row r="71" spans="1:16" ht="12.75">
      <c r="A71" s="18" t="s">
        <v>39</v>
      </c>
      <c s="23" t="s">
        <v>206</v>
      </c>
      <c s="23" t="s">
        <v>185</v>
      </c>
      <c s="18" t="s">
        <v>41</v>
      </c>
      <c s="24" t="s">
        <v>186</v>
      </c>
      <c s="25" t="s">
        <v>94</v>
      </c>
      <c s="26">
        <v>1486.119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187</v>
      </c>
    </row>
    <row r="73" spans="1:5" ht="127.5">
      <c r="A73" s="30" t="s">
        <v>46</v>
      </c>
      <c r="E73" s="31" t="s">
        <v>456</v>
      </c>
    </row>
    <row r="74" spans="1:5" ht="63.75">
      <c r="A74" t="s">
        <v>48</v>
      </c>
      <c r="E74" s="29" t="s">
        <v>189</v>
      </c>
    </row>
    <row r="75" spans="1:16" ht="12.75">
      <c r="A75" s="18" t="s">
        <v>39</v>
      </c>
      <c s="23" t="s">
        <v>211</v>
      </c>
      <c s="23" t="s">
        <v>191</v>
      </c>
      <c s="18" t="s">
        <v>41</v>
      </c>
      <c s="24" t="s">
        <v>192</v>
      </c>
      <c s="25" t="s">
        <v>136</v>
      </c>
      <c s="26">
        <v>284.5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193</v>
      </c>
    </row>
    <row r="77" spans="1:5" ht="25.5">
      <c r="A77" s="30" t="s">
        <v>46</v>
      </c>
      <c r="E77" s="31" t="s">
        <v>457</v>
      </c>
    </row>
    <row r="78" spans="1:5" ht="63.75">
      <c r="A78" t="s">
        <v>48</v>
      </c>
      <c r="E78" s="29" t="s">
        <v>458</v>
      </c>
    </row>
    <row r="79" spans="1:16" ht="12.75">
      <c r="A79" s="18" t="s">
        <v>39</v>
      </c>
      <c s="23" t="s">
        <v>217</v>
      </c>
      <c s="23" t="s">
        <v>191</v>
      </c>
      <c s="18" t="s">
        <v>197</v>
      </c>
      <c s="24" t="s">
        <v>192</v>
      </c>
      <c s="25" t="s">
        <v>136</v>
      </c>
      <c s="26">
        <v>184.4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198</v>
      </c>
    </row>
    <row r="81" spans="1:5" ht="89.25">
      <c r="A81" s="30" t="s">
        <v>46</v>
      </c>
      <c r="E81" s="31" t="s">
        <v>459</v>
      </c>
    </row>
    <row r="82" spans="1:5" ht="63.75">
      <c r="A82" t="s">
        <v>48</v>
      </c>
      <c r="E82" s="29" t="s">
        <v>458</v>
      </c>
    </row>
    <row r="83" spans="1:16" ht="12.75">
      <c r="A83" s="18" t="s">
        <v>39</v>
      </c>
      <c s="23" t="s">
        <v>222</v>
      </c>
      <c s="23" t="s">
        <v>460</v>
      </c>
      <c s="18" t="s">
        <v>41</v>
      </c>
      <c s="24" t="s">
        <v>461</v>
      </c>
      <c s="25" t="s">
        <v>77</v>
      </c>
      <c s="26">
        <v>4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462</v>
      </c>
    </row>
    <row r="85" spans="1:5" ht="38.25">
      <c r="A85" s="30" t="s">
        <v>46</v>
      </c>
      <c r="E85" s="31" t="s">
        <v>463</v>
      </c>
    </row>
    <row r="86" spans="1:5" ht="63.75">
      <c r="A86" t="s">
        <v>48</v>
      </c>
      <c r="E86" s="29" t="s">
        <v>189</v>
      </c>
    </row>
    <row r="87" spans="1:16" ht="12.75">
      <c r="A87" s="18" t="s">
        <v>39</v>
      </c>
      <c s="23" t="s">
        <v>229</v>
      </c>
      <c s="23" t="s">
        <v>464</v>
      </c>
      <c s="18" t="s">
        <v>41</v>
      </c>
      <c s="24" t="s">
        <v>465</v>
      </c>
      <c s="25" t="s">
        <v>169</v>
      </c>
      <c s="26">
        <v>100.6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466</v>
      </c>
    </row>
    <row r="89" spans="1:5" ht="25.5">
      <c r="A89" s="30" t="s">
        <v>46</v>
      </c>
      <c r="E89" s="31" t="s">
        <v>467</v>
      </c>
    </row>
    <row r="90" spans="1:5" ht="63.75">
      <c r="A90" t="s">
        <v>48</v>
      </c>
      <c r="E90" s="29" t="s">
        <v>195</v>
      </c>
    </row>
    <row r="91" spans="1:16" ht="12.75">
      <c r="A91" s="18" t="s">
        <v>39</v>
      </c>
      <c s="23" t="s">
        <v>235</v>
      </c>
      <c s="23" t="s">
        <v>201</v>
      </c>
      <c s="18" t="s">
        <v>41</v>
      </c>
      <c s="24" t="s">
        <v>202</v>
      </c>
      <c s="25" t="s">
        <v>136</v>
      </c>
      <c s="26">
        <v>235.133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25.5">
      <c r="A92" s="28" t="s">
        <v>44</v>
      </c>
      <c r="E92" s="29" t="s">
        <v>468</v>
      </c>
    </row>
    <row r="93" spans="1:5" ht="89.25">
      <c r="A93" s="30" t="s">
        <v>46</v>
      </c>
      <c r="E93" s="31" t="s">
        <v>469</v>
      </c>
    </row>
    <row r="94" spans="1:5" ht="318.75">
      <c r="A94" t="s">
        <v>48</v>
      </c>
      <c r="E94" s="29" t="s">
        <v>470</v>
      </c>
    </row>
    <row r="95" spans="1:16" ht="12.75">
      <c r="A95" s="18" t="s">
        <v>39</v>
      </c>
      <c s="23" t="s">
        <v>241</v>
      </c>
      <c s="23" t="s">
        <v>207</v>
      </c>
      <c s="18" t="s">
        <v>41</v>
      </c>
      <c s="24" t="s">
        <v>208</v>
      </c>
      <c s="25" t="s">
        <v>136</v>
      </c>
      <c s="26">
        <v>284.5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471</v>
      </c>
    </row>
    <row r="97" spans="1:5" ht="12.75">
      <c r="A97" s="30" t="s">
        <v>46</v>
      </c>
      <c r="E97" s="31" t="s">
        <v>472</v>
      </c>
    </row>
    <row r="98" spans="1:5" ht="191.25">
      <c r="A98" t="s">
        <v>48</v>
      </c>
      <c r="E98" s="29" t="s">
        <v>210</v>
      </c>
    </row>
    <row r="99" spans="1:16" ht="12.75">
      <c r="A99" s="18" t="s">
        <v>39</v>
      </c>
      <c s="23" t="s">
        <v>247</v>
      </c>
      <c s="23" t="s">
        <v>212</v>
      </c>
      <c s="18" t="s">
        <v>41</v>
      </c>
      <c s="24" t="s">
        <v>213</v>
      </c>
      <c s="25" t="s">
        <v>136</v>
      </c>
      <c s="26">
        <v>280.7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44</v>
      </c>
      <c r="E100" s="29" t="s">
        <v>214</v>
      </c>
    </row>
    <row r="101" spans="1:5" ht="76.5">
      <c r="A101" s="30" t="s">
        <v>46</v>
      </c>
      <c r="E101" s="31" t="s">
        <v>473</v>
      </c>
    </row>
    <row r="102" spans="1:5" ht="242.25">
      <c r="A102" t="s">
        <v>48</v>
      </c>
      <c r="E102" s="29" t="s">
        <v>216</v>
      </c>
    </row>
    <row r="103" spans="1:16" ht="12.75">
      <c r="A103" s="18" t="s">
        <v>39</v>
      </c>
      <c s="23" t="s">
        <v>253</v>
      </c>
      <c s="23" t="s">
        <v>474</v>
      </c>
      <c s="18" t="s">
        <v>41</v>
      </c>
      <c s="24" t="s">
        <v>475</v>
      </c>
      <c s="25" t="s">
        <v>136</v>
      </c>
      <c s="26">
        <v>174.483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25.5">
      <c r="A104" s="28" t="s">
        <v>44</v>
      </c>
      <c r="E104" s="29" t="s">
        <v>476</v>
      </c>
    </row>
    <row r="105" spans="1:5" ht="89.25">
      <c r="A105" s="30" t="s">
        <v>46</v>
      </c>
      <c r="E105" s="31" t="s">
        <v>477</v>
      </c>
    </row>
    <row r="106" spans="1:5" ht="229.5">
      <c r="A106" t="s">
        <v>48</v>
      </c>
      <c r="E106" s="29" t="s">
        <v>478</v>
      </c>
    </row>
    <row r="107" spans="1:16" ht="12.75">
      <c r="A107" s="18" t="s">
        <v>39</v>
      </c>
      <c s="23" t="s">
        <v>259</v>
      </c>
      <c s="23" t="s">
        <v>479</v>
      </c>
      <c s="18" t="s">
        <v>41</v>
      </c>
      <c s="24" t="s">
        <v>480</v>
      </c>
      <c s="25" t="s">
        <v>136</v>
      </c>
      <c s="26">
        <v>32.882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44</v>
      </c>
      <c r="E108" s="29" t="s">
        <v>481</v>
      </c>
    </row>
    <row r="109" spans="1:5" ht="51">
      <c r="A109" s="30" t="s">
        <v>46</v>
      </c>
      <c r="E109" s="31" t="s">
        <v>482</v>
      </c>
    </row>
    <row r="110" spans="1:5" ht="293.25">
      <c r="A110" t="s">
        <v>48</v>
      </c>
      <c r="E110" s="29" t="s">
        <v>483</v>
      </c>
    </row>
    <row r="111" spans="1:16" ht="12.75">
      <c r="A111" s="18" t="s">
        <v>39</v>
      </c>
      <c s="23" t="s">
        <v>265</v>
      </c>
      <c s="23" t="s">
        <v>484</v>
      </c>
      <c s="18" t="s">
        <v>41</v>
      </c>
      <c s="24" t="s">
        <v>485</v>
      </c>
      <c s="25" t="s">
        <v>136</v>
      </c>
      <c s="26">
        <v>1116.5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44</v>
      </c>
      <c r="E112" s="29" t="s">
        <v>41</v>
      </c>
    </row>
    <row r="113" spans="1:5" ht="51">
      <c r="A113" s="30" t="s">
        <v>46</v>
      </c>
      <c r="E113" s="31" t="s">
        <v>486</v>
      </c>
    </row>
    <row r="114" spans="1:5" ht="369.75">
      <c r="A114" t="s">
        <v>48</v>
      </c>
      <c r="E114" s="29" t="s">
        <v>487</v>
      </c>
    </row>
    <row r="115" spans="1:16" ht="12.75">
      <c r="A115" s="18" t="s">
        <v>39</v>
      </c>
      <c s="23" t="s">
        <v>271</v>
      </c>
      <c s="23" t="s">
        <v>218</v>
      </c>
      <c s="18" t="s">
        <v>41</v>
      </c>
      <c s="24" t="s">
        <v>219</v>
      </c>
      <c s="25" t="s">
        <v>94</v>
      </c>
      <c s="26">
        <v>15407.5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41</v>
      </c>
    </row>
    <row r="117" spans="1:5" ht="102">
      <c r="A117" s="30" t="s">
        <v>46</v>
      </c>
      <c r="E117" s="31" t="s">
        <v>488</v>
      </c>
    </row>
    <row r="118" spans="1:5" ht="38.25">
      <c r="A118" t="s">
        <v>48</v>
      </c>
      <c r="E118" s="29" t="s">
        <v>221</v>
      </c>
    </row>
    <row r="119" spans="1:16" ht="12.75">
      <c r="A119" s="18" t="s">
        <v>39</v>
      </c>
      <c s="23" t="s">
        <v>277</v>
      </c>
      <c s="23" t="s">
        <v>223</v>
      </c>
      <c s="18" t="s">
        <v>41</v>
      </c>
      <c s="24" t="s">
        <v>224</v>
      </c>
      <c s="25" t="s">
        <v>136</v>
      </c>
      <c s="26">
        <v>2845.077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25.5">
      <c r="A120" s="28" t="s">
        <v>44</v>
      </c>
      <c r="E120" s="29" t="s">
        <v>225</v>
      </c>
    </row>
    <row r="121" spans="1:5" ht="76.5">
      <c r="A121" s="30" t="s">
        <v>46</v>
      </c>
      <c r="E121" s="31" t="s">
        <v>489</v>
      </c>
    </row>
    <row r="122" spans="1:5" ht="38.25">
      <c r="A122" t="s">
        <v>48</v>
      </c>
      <c r="E122" s="29" t="s">
        <v>227</v>
      </c>
    </row>
    <row r="123" spans="1:18" ht="12.75" customHeight="1">
      <c r="A123" s="5" t="s">
        <v>37</v>
      </c>
      <c s="5"/>
      <c s="35" t="s">
        <v>17</v>
      </c>
      <c s="5"/>
      <c s="21" t="s">
        <v>228</v>
      </c>
      <c s="5"/>
      <c s="5"/>
      <c s="5"/>
      <c s="36">
        <f>0+Q123</f>
      </c>
      <c r="O123">
        <f>0+R123</f>
      </c>
      <c r="Q123">
        <f>0+I124+I128+I132+I136</f>
      </c>
      <c>
        <f>0+O124+O128+O132+O136</f>
      </c>
    </row>
    <row r="124" spans="1:16" ht="12.75">
      <c r="A124" s="18" t="s">
        <v>39</v>
      </c>
      <c s="23" t="s">
        <v>282</v>
      </c>
      <c s="23" t="s">
        <v>236</v>
      </c>
      <c s="18" t="s">
        <v>41</v>
      </c>
      <c s="24" t="s">
        <v>237</v>
      </c>
      <c s="25" t="s">
        <v>94</v>
      </c>
      <c s="26">
        <v>12710.4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38.25">
      <c r="A125" s="28" t="s">
        <v>44</v>
      </c>
      <c r="E125" s="29" t="s">
        <v>238</v>
      </c>
    </row>
    <row r="126" spans="1:5" ht="38.25">
      <c r="A126" s="30" t="s">
        <v>46</v>
      </c>
      <c r="E126" s="31" t="s">
        <v>490</v>
      </c>
    </row>
    <row r="127" spans="1:5" ht="51">
      <c r="A127" t="s">
        <v>48</v>
      </c>
      <c r="E127" s="29" t="s">
        <v>240</v>
      </c>
    </row>
    <row r="128" spans="1:16" ht="12.75">
      <c r="A128" s="18" t="s">
        <v>39</v>
      </c>
      <c s="23" t="s">
        <v>287</v>
      </c>
      <c s="23" t="s">
        <v>491</v>
      </c>
      <c s="18" t="s">
        <v>41</v>
      </c>
      <c s="24" t="s">
        <v>492</v>
      </c>
      <c s="25" t="s">
        <v>136</v>
      </c>
      <c s="26">
        <v>347.55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44</v>
      </c>
      <c r="E129" s="29" t="s">
        <v>493</v>
      </c>
    </row>
    <row r="130" spans="1:5" ht="51">
      <c r="A130" s="30" t="s">
        <v>46</v>
      </c>
      <c r="E130" s="31" t="s">
        <v>494</v>
      </c>
    </row>
    <row r="131" spans="1:5" ht="38.25">
      <c r="A131" t="s">
        <v>48</v>
      </c>
      <c r="E131" s="29" t="s">
        <v>495</v>
      </c>
    </row>
    <row r="132" spans="1:16" ht="12.75">
      <c r="A132" s="18" t="s">
        <v>39</v>
      </c>
      <c s="23" t="s">
        <v>293</v>
      </c>
      <c s="23" t="s">
        <v>496</v>
      </c>
      <c s="18" t="s">
        <v>41</v>
      </c>
      <c s="24" t="s">
        <v>497</v>
      </c>
      <c s="25" t="s">
        <v>94</v>
      </c>
      <c s="26">
        <v>3570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51">
      <c r="A133" s="28" t="s">
        <v>44</v>
      </c>
      <c r="E133" s="29" t="s">
        <v>498</v>
      </c>
    </row>
    <row r="134" spans="1:5" ht="51">
      <c r="A134" s="30" t="s">
        <v>46</v>
      </c>
      <c r="E134" s="31" t="s">
        <v>499</v>
      </c>
    </row>
    <row r="135" spans="1:5" ht="102">
      <c r="A135" t="s">
        <v>48</v>
      </c>
      <c r="E135" s="29" t="s">
        <v>500</v>
      </c>
    </row>
    <row r="136" spans="1:16" ht="12.75">
      <c r="A136" s="18" t="s">
        <v>39</v>
      </c>
      <c s="23" t="s">
        <v>299</v>
      </c>
      <c s="23" t="s">
        <v>501</v>
      </c>
      <c s="18" t="s">
        <v>41</v>
      </c>
      <c s="24" t="s">
        <v>502</v>
      </c>
      <c s="25" t="s">
        <v>94</v>
      </c>
      <c s="26">
        <v>1276.8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44</v>
      </c>
      <c r="E137" s="29" t="s">
        <v>503</v>
      </c>
    </row>
    <row r="138" spans="1:5" ht="51">
      <c r="A138" s="30" t="s">
        <v>46</v>
      </c>
      <c r="E138" s="31" t="s">
        <v>504</v>
      </c>
    </row>
    <row r="139" spans="1:5" ht="102">
      <c r="A139" t="s">
        <v>48</v>
      </c>
      <c r="E139" s="29" t="s">
        <v>505</v>
      </c>
    </row>
    <row r="140" spans="1:18" ht="12.75" customHeight="1">
      <c r="A140" s="5" t="s">
        <v>37</v>
      </c>
      <c s="5"/>
      <c s="35" t="s">
        <v>16</v>
      </c>
      <c s="5"/>
      <c s="21" t="s">
        <v>270</v>
      </c>
      <c s="5"/>
      <c s="5"/>
      <c s="5"/>
      <c s="36">
        <f>0+Q140</f>
      </c>
      <c r="O140">
        <f>0+R140</f>
      </c>
      <c r="Q140">
        <f>0+I141+I145</f>
      </c>
      <c>
        <f>0+O141+O145</f>
      </c>
    </row>
    <row r="141" spans="1:16" ht="12.75">
      <c r="A141" s="18" t="s">
        <v>39</v>
      </c>
      <c s="23" t="s">
        <v>305</v>
      </c>
      <c s="23" t="s">
        <v>506</v>
      </c>
      <c s="18" t="s">
        <v>41</v>
      </c>
      <c s="24" t="s">
        <v>507</v>
      </c>
      <c s="25" t="s">
        <v>136</v>
      </c>
      <c s="26">
        <v>5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44</v>
      </c>
      <c r="E142" s="29" t="s">
        <v>508</v>
      </c>
    </row>
    <row r="143" spans="1:5" ht="12.75">
      <c r="A143" s="30" t="s">
        <v>46</v>
      </c>
      <c r="E143" s="31" t="s">
        <v>509</v>
      </c>
    </row>
    <row r="144" spans="1:5" ht="25.5">
      <c r="A144" t="s">
        <v>48</v>
      </c>
      <c r="E144" s="29" t="s">
        <v>510</v>
      </c>
    </row>
    <row r="145" spans="1:16" ht="12.75">
      <c r="A145" s="18" t="s">
        <v>39</v>
      </c>
      <c s="23" t="s">
        <v>311</v>
      </c>
      <c s="23" t="s">
        <v>511</v>
      </c>
      <c s="18" t="s">
        <v>41</v>
      </c>
      <c s="24" t="s">
        <v>512</v>
      </c>
      <c s="25" t="s">
        <v>136</v>
      </c>
      <c s="26">
        <v>10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44</v>
      </c>
      <c r="E146" s="29" t="s">
        <v>513</v>
      </c>
    </row>
    <row r="147" spans="1:5" ht="12.75">
      <c r="A147" s="30" t="s">
        <v>46</v>
      </c>
      <c r="E147" s="31" t="s">
        <v>514</v>
      </c>
    </row>
    <row r="148" spans="1:5" ht="51">
      <c r="A148" t="s">
        <v>48</v>
      </c>
      <c r="E148" s="29" t="s">
        <v>515</v>
      </c>
    </row>
    <row r="149" spans="1:18" ht="12.75" customHeight="1">
      <c r="A149" s="5" t="s">
        <v>37</v>
      </c>
      <c s="5"/>
      <c s="35" t="s">
        <v>27</v>
      </c>
      <c s="5"/>
      <c s="21" t="s">
        <v>292</v>
      </c>
      <c s="5"/>
      <c s="5"/>
      <c s="5"/>
      <c s="36">
        <f>0+Q149</f>
      </c>
      <c r="O149">
        <f>0+R149</f>
      </c>
      <c r="Q149">
        <f>0+I150+I154</f>
      </c>
      <c>
        <f>0+O150+O154</f>
      </c>
    </row>
    <row r="150" spans="1:16" ht="12.75">
      <c r="A150" s="18" t="s">
        <v>39</v>
      </c>
      <c s="23" t="s">
        <v>317</v>
      </c>
      <c s="23" t="s">
        <v>294</v>
      </c>
      <c s="18" t="s">
        <v>41</v>
      </c>
      <c s="24" t="s">
        <v>295</v>
      </c>
      <c s="25" t="s">
        <v>136</v>
      </c>
      <c s="26">
        <v>7.776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516</v>
      </c>
    </row>
    <row r="152" spans="1:5" ht="25.5">
      <c r="A152" s="30" t="s">
        <v>46</v>
      </c>
      <c r="E152" s="31" t="s">
        <v>517</v>
      </c>
    </row>
    <row r="153" spans="1:5" ht="369.75">
      <c r="A153" t="s">
        <v>48</v>
      </c>
      <c r="E153" s="29" t="s">
        <v>518</v>
      </c>
    </row>
    <row r="154" spans="1:16" ht="12.75">
      <c r="A154" s="18" t="s">
        <v>39</v>
      </c>
      <c s="23" t="s">
        <v>322</v>
      </c>
      <c s="23" t="s">
        <v>519</v>
      </c>
      <c s="18" t="s">
        <v>41</v>
      </c>
      <c s="24" t="s">
        <v>520</v>
      </c>
      <c s="25" t="s">
        <v>136</v>
      </c>
      <c s="26">
        <v>6.956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44</v>
      </c>
      <c r="E155" s="29" t="s">
        <v>521</v>
      </c>
    </row>
    <row r="156" spans="1:5" ht="12.75">
      <c r="A156" s="30" t="s">
        <v>46</v>
      </c>
      <c r="E156" s="31" t="s">
        <v>522</v>
      </c>
    </row>
    <row r="157" spans="1:5" ht="38.25">
      <c r="A157" t="s">
        <v>48</v>
      </c>
      <c r="E157" s="29" t="s">
        <v>246</v>
      </c>
    </row>
    <row r="158" spans="1:18" ht="12.75" customHeight="1">
      <c r="A158" s="5" t="s">
        <v>37</v>
      </c>
      <c s="5"/>
      <c s="35" t="s">
        <v>29</v>
      </c>
      <c s="5"/>
      <c s="21" t="s">
        <v>304</v>
      </c>
      <c s="5"/>
      <c s="5"/>
      <c s="5"/>
      <c s="36">
        <f>0+Q158</f>
      </c>
      <c r="O158">
        <f>0+R158</f>
      </c>
      <c r="Q158">
        <f>0+I159+I163+I167+I171+I175+I179+I183+I187</f>
      </c>
      <c>
        <f>0+O159+O163+O167+O171+O175+O179+O183+O187</f>
      </c>
    </row>
    <row r="159" spans="1:16" ht="12.75">
      <c r="A159" s="18" t="s">
        <v>39</v>
      </c>
      <c s="23" t="s">
        <v>328</v>
      </c>
      <c s="23" t="s">
        <v>306</v>
      </c>
      <c s="18" t="s">
        <v>41</v>
      </c>
      <c s="24" t="s">
        <v>307</v>
      </c>
      <c s="25" t="s">
        <v>136</v>
      </c>
      <c s="26">
        <v>3495.36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308</v>
      </c>
    </row>
    <row r="161" spans="1:5" ht="76.5">
      <c r="A161" s="30" t="s">
        <v>46</v>
      </c>
      <c r="E161" s="31" t="s">
        <v>523</v>
      </c>
    </row>
    <row r="162" spans="1:5" ht="51">
      <c r="A162" t="s">
        <v>48</v>
      </c>
      <c r="E162" s="29" t="s">
        <v>310</v>
      </c>
    </row>
    <row r="163" spans="1:16" ht="12.75">
      <c r="A163" s="18" t="s">
        <v>39</v>
      </c>
      <c s="23" t="s">
        <v>333</v>
      </c>
      <c s="23" t="s">
        <v>524</v>
      </c>
      <c s="18" t="s">
        <v>41</v>
      </c>
      <c s="24" t="s">
        <v>525</v>
      </c>
      <c s="25" t="s">
        <v>136</v>
      </c>
      <c s="26">
        <v>4448.64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25.5">
      <c r="A164" s="28" t="s">
        <v>44</v>
      </c>
      <c r="E164" s="29" t="s">
        <v>526</v>
      </c>
    </row>
    <row r="165" spans="1:5" ht="51">
      <c r="A165" s="30" t="s">
        <v>46</v>
      </c>
      <c r="E165" s="31" t="s">
        <v>527</v>
      </c>
    </row>
    <row r="166" spans="1:5" ht="127.5">
      <c r="A166" t="s">
        <v>48</v>
      </c>
      <c r="E166" s="29" t="s">
        <v>528</v>
      </c>
    </row>
    <row r="167" spans="1:16" ht="12.75">
      <c r="A167" s="18" t="s">
        <v>39</v>
      </c>
      <c s="23" t="s">
        <v>339</v>
      </c>
      <c s="23" t="s">
        <v>318</v>
      </c>
      <c s="18" t="s">
        <v>41</v>
      </c>
      <c s="24" t="s">
        <v>319</v>
      </c>
      <c s="25" t="s">
        <v>94</v>
      </c>
      <c s="26">
        <v>1486.119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25.5">
      <c r="A168" s="28" t="s">
        <v>44</v>
      </c>
      <c r="E168" s="29" t="s">
        <v>320</v>
      </c>
    </row>
    <row r="169" spans="1:5" ht="140.25">
      <c r="A169" s="30" t="s">
        <v>46</v>
      </c>
      <c r="E169" s="31" t="s">
        <v>529</v>
      </c>
    </row>
    <row r="170" spans="1:5" ht="102">
      <c r="A170" t="s">
        <v>48</v>
      </c>
      <c r="E170" s="29" t="s">
        <v>321</v>
      </c>
    </row>
    <row r="171" spans="1:16" ht="12.75">
      <c r="A171" s="18" t="s">
        <v>39</v>
      </c>
      <c s="23" t="s">
        <v>344</v>
      </c>
      <c s="23" t="s">
        <v>323</v>
      </c>
      <c s="18" t="s">
        <v>41</v>
      </c>
      <c s="24" t="s">
        <v>324</v>
      </c>
      <c s="25" t="s">
        <v>94</v>
      </c>
      <c s="26">
        <v>10724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530</v>
      </c>
    </row>
    <row r="173" spans="1:5" ht="12.75">
      <c r="A173" s="30" t="s">
        <v>46</v>
      </c>
      <c r="E173" s="31" t="s">
        <v>531</v>
      </c>
    </row>
    <row r="174" spans="1:5" ht="51">
      <c r="A174" t="s">
        <v>48</v>
      </c>
      <c r="E174" s="29" t="s">
        <v>327</v>
      </c>
    </row>
    <row r="175" spans="1:16" ht="12.75">
      <c r="A175" s="18" t="s">
        <v>39</v>
      </c>
      <c s="23" t="s">
        <v>349</v>
      </c>
      <c s="23" t="s">
        <v>329</v>
      </c>
      <c s="18" t="s">
        <v>41</v>
      </c>
      <c s="24" t="s">
        <v>330</v>
      </c>
      <c s="25" t="s">
        <v>94</v>
      </c>
      <c s="26">
        <v>20257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331</v>
      </c>
    </row>
    <row r="177" spans="1:5" ht="25.5">
      <c r="A177" s="30" t="s">
        <v>46</v>
      </c>
      <c r="E177" s="31" t="s">
        <v>532</v>
      </c>
    </row>
    <row r="178" spans="1:5" ht="51">
      <c r="A178" t="s">
        <v>48</v>
      </c>
      <c r="E178" s="29" t="s">
        <v>327</v>
      </c>
    </row>
    <row r="179" spans="1:16" ht="12.75">
      <c r="A179" s="18" t="s">
        <v>39</v>
      </c>
      <c s="23" t="s">
        <v>354</v>
      </c>
      <c s="23" t="s">
        <v>334</v>
      </c>
      <c s="18" t="s">
        <v>41</v>
      </c>
      <c s="24" t="s">
        <v>335</v>
      </c>
      <c s="25" t="s">
        <v>94</v>
      </c>
      <c s="26">
        <v>9930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44</v>
      </c>
      <c r="E180" s="29" t="s">
        <v>336</v>
      </c>
    </row>
    <row r="181" spans="1:5" ht="25.5">
      <c r="A181" s="30" t="s">
        <v>46</v>
      </c>
      <c r="E181" s="31" t="s">
        <v>533</v>
      </c>
    </row>
    <row r="182" spans="1:5" ht="140.25">
      <c r="A182" t="s">
        <v>48</v>
      </c>
      <c r="E182" s="29" t="s">
        <v>338</v>
      </c>
    </row>
    <row r="183" spans="1:16" ht="12.75">
      <c r="A183" s="18" t="s">
        <v>39</v>
      </c>
      <c s="23" t="s">
        <v>361</v>
      </c>
      <c s="23" t="s">
        <v>345</v>
      </c>
      <c s="18" t="s">
        <v>41</v>
      </c>
      <c s="24" t="s">
        <v>346</v>
      </c>
      <c s="25" t="s">
        <v>94</v>
      </c>
      <c s="26">
        <v>10327.2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44</v>
      </c>
      <c r="E184" s="29" t="s">
        <v>347</v>
      </c>
    </row>
    <row r="185" spans="1:5" ht="38.25">
      <c r="A185" s="30" t="s">
        <v>46</v>
      </c>
      <c r="E185" s="31" t="s">
        <v>534</v>
      </c>
    </row>
    <row r="186" spans="1:5" ht="140.25">
      <c r="A186" t="s">
        <v>48</v>
      </c>
      <c r="E186" s="29" t="s">
        <v>338</v>
      </c>
    </row>
    <row r="187" spans="1:16" ht="12.75">
      <c r="A187" s="18" t="s">
        <v>39</v>
      </c>
      <c s="23" t="s">
        <v>368</v>
      </c>
      <c s="23" t="s">
        <v>350</v>
      </c>
      <c s="18" t="s">
        <v>41</v>
      </c>
      <c s="24" t="s">
        <v>351</v>
      </c>
      <c s="25" t="s">
        <v>136</v>
      </c>
      <c s="26">
        <v>536.22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44</v>
      </c>
      <c r="E188" s="29" t="s">
        <v>352</v>
      </c>
    </row>
    <row r="189" spans="1:5" ht="51">
      <c r="A189" s="30" t="s">
        <v>46</v>
      </c>
      <c r="E189" s="31" t="s">
        <v>535</v>
      </c>
    </row>
    <row r="190" spans="1:5" ht="140.25">
      <c r="A190" t="s">
        <v>48</v>
      </c>
      <c r="E190" s="29" t="s">
        <v>338</v>
      </c>
    </row>
    <row r="191" spans="1:18" ht="12.75" customHeight="1">
      <c r="A191" s="5" t="s">
        <v>37</v>
      </c>
      <c s="5"/>
      <c s="35" t="s">
        <v>74</v>
      </c>
      <c s="5"/>
      <c s="21" t="s">
        <v>367</v>
      </c>
      <c s="5"/>
      <c s="5"/>
      <c s="5"/>
      <c s="36">
        <f>0+Q191</f>
      </c>
      <c r="O191">
        <f>0+R191</f>
      </c>
      <c r="Q191">
        <f>0+I192+I196+I200+I204</f>
      </c>
      <c>
        <f>0+O192+O196+O200+O204</f>
      </c>
    </row>
    <row r="192" spans="1:16" ht="12.75">
      <c r="A192" s="18" t="s">
        <v>39</v>
      </c>
      <c s="23" t="s">
        <v>374</v>
      </c>
      <c s="23" t="s">
        <v>536</v>
      </c>
      <c s="18" t="s">
        <v>41</v>
      </c>
      <c s="24" t="s">
        <v>537</v>
      </c>
      <c s="25" t="s">
        <v>169</v>
      </c>
      <c s="26">
        <v>60.49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12.75">
      <c r="A193" s="28" t="s">
        <v>44</v>
      </c>
      <c r="E193" s="29" t="s">
        <v>538</v>
      </c>
    </row>
    <row r="194" spans="1:5" ht="25.5">
      <c r="A194" s="30" t="s">
        <v>46</v>
      </c>
      <c r="E194" s="31" t="s">
        <v>539</v>
      </c>
    </row>
    <row r="195" spans="1:5" ht="255">
      <c r="A195" t="s">
        <v>48</v>
      </c>
      <c r="E195" s="29" t="s">
        <v>540</v>
      </c>
    </row>
    <row r="196" spans="1:16" ht="12.75">
      <c r="A196" s="18" t="s">
        <v>39</v>
      </c>
      <c s="23" t="s">
        <v>380</v>
      </c>
      <c s="23" t="s">
        <v>541</v>
      </c>
      <c s="18" t="s">
        <v>41</v>
      </c>
      <c s="24" t="s">
        <v>542</v>
      </c>
      <c s="25" t="s">
        <v>77</v>
      </c>
      <c s="26">
        <v>24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44</v>
      </c>
      <c r="E197" s="29" t="s">
        <v>41</v>
      </c>
    </row>
    <row r="198" spans="1:5" ht="25.5">
      <c r="A198" s="30" t="s">
        <v>46</v>
      </c>
      <c r="E198" s="31" t="s">
        <v>543</v>
      </c>
    </row>
    <row r="199" spans="1:5" ht="76.5">
      <c r="A199" t="s">
        <v>48</v>
      </c>
      <c r="E199" s="29" t="s">
        <v>544</v>
      </c>
    </row>
    <row r="200" spans="1:16" ht="12.75">
      <c r="A200" s="18" t="s">
        <v>39</v>
      </c>
      <c s="23" t="s">
        <v>385</v>
      </c>
      <c s="23" t="s">
        <v>545</v>
      </c>
      <c s="18" t="s">
        <v>41</v>
      </c>
      <c s="24" t="s">
        <v>546</v>
      </c>
      <c s="25" t="s">
        <v>169</v>
      </c>
      <c s="26">
        <v>60.49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44</v>
      </c>
      <c r="E201" s="29" t="s">
        <v>41</v>
      </c>
    </row>
    <row r="202" spans="1:5" ht="25.5">
      <c r="A202" s="30" t="s">
        <v>46</v>
      </c>
      <c r="E202" s="31" t="s">
        <v>547</v>
      </c>
    </row>
    <row r="203" spans="1:5" ht="51">
      <c r="A203" t="s">
        <v>48</v>
      </c>
      <c r="E203" s="29" t="s">
        <v>548</v>
      </c>
    </row>
    <row r="204" spans="1:16" ht="12.75">
      <c r="A204" s="18" t="s">
        <v>39</v>
      </c>
      <c s="23" t="s">
        <v>391</v>
      </c>
      <c s="23" t="s">
        <v>549</v>
      </c>
      <c s="18" t="s">
        <v>41</v>
      </c>
      <c s="24" t="s">
        <v>550</v>
      </c>
      <c s="25" t="s">
        <v>169</v>
      </c>
      <c s="26">
        <v>120.98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44</v>
      </c>
      <c r="E205" s="29" t="s">
        <v>41</v>
      </c>
    </row>
    <row r="206" spans="1:5" ht="12.75">
      <c r="A206" s="30" t="s">
        <v>46</v>
      </c>
      <c r="E206" s="31" t="s">
        <v>551</v>
      </c>
    </row>
    <row r="207" spans="1:5" ht="25.5">
      <c r="A207" t="s">
        <v>48</v>
      </c>
      <c r="E207" s="29" t="s">
        <v>552</v>
      </c>
    </row>
    <row r="208" spans="1:18" ht="12.75" customHeight="1">
      <c r="A208" s="5" t="s">
        <v>37</v>
      </c>
      <c s="5"/>
      <c s="35" t="s">
        <v>34</v>
      </c>
      <c s="5"/>
      <c s="21" t="s">
        <v>123</v>
      </c>
      <c s="5"/>
      <c s="5"/>
      <c s="5"/>
      <c s="36">
        <f>0+Q208</f>
      </c>
      <c r="O208">
        <f>0+R208</f>
      </c>
      <c r="Q208">
        <f>0+I209+I213+I217+I221+I225+I229+I233+I237+I241+I245+I249+I253+I257+I261</f>
      </c>
      <c>
        <f>0+O209+O213+O217+O221+O225+O229+O233+O237+O241+O245+O249+O253+O257+O261</f>
      </c>
    </row>
    <row r="209" spans="1:16" ht="25.5">
      <c r="A209" s="18" t="s">
        <v>39</v>
      </c>
      <c s="23" t="s">
        <v>397</v>
      </c>
      <c s="23" t="s">
        <v>381</v>
      </c>
      <c s="18" t="s">
        <v>41</v>
      </c>
      <c s="24" t="s">
        <v>382</v>
      </c>
      <c s="25" t="s">
        <v>169</v>
      </c>
      <c s="26">
        <v>193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12.75">
      <c r="A210" s="28" t="s">
        <v>44</v>
      </c>
      <c r="E210" s="29" t="s">
        <v>41</v>
      </c>
    </row>
    <row r="211" spans="1:5" ht="51">
      <c r="A211" s="30" t="s">
        <v>46</v>
      </c>
      <c r="E211" s="31" t="s">
        <v>553</v>
      </c>
    </row>
    <row r="212" spans="1:5" ht="140.25">
      <c r="A212" t="s">
        <v>48</v>
      </c>
      <c r="E212" s="29" t="s">
        <v>384</v>
      </c>
    </row>
    <row r="213" spans="1:16" ht="12.75">
      <c r="A213" s="18" t="s">
        <v>39</v>
      </c>
      <c s="23" t="s">
        <v>400</v>
      </c>
      <c s="23" t="s">
        <v>392</v>
      </c>
      <c s="18" t="s">
        <v>55</v>
      </c>
      <c s="24" t="s">
        <v>393</v>
      </c>
      <c s="25" t="s">
        <v>169</v>
      </c>
      <c s="26">
        <v>605.284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12.75">
      <c r="A214" s="28" t="s">
        <v>44</v>
      </c>
      <c r="E214" s="29" t="s">
        <v>394</v>
      </c>
    </row>
    <row r="215" spans="1:5" ht="102">
      <c r="A215" s="30" t="s">
        <v>46</v>
      </c>
      <c r="E215" s="31" t="s">
        <v>554</v>
      </c>
    </row>
    <row r="216" spans="1:5" ht="38.25">
      <c r="A216" t="s">
        <v>48</v>
      </c>
      <c r="E216" s="29" t="s">
        <v>396</v>
      </c>
    </row>
    <row r="217" spans="1:16" ht="12.75">
      <c r="A217" s="18" t="s">
        <v>39</v>
      </c>
      <c s="23" t="s">
        <v>406</v>
      </c>
      <c s="23" t="s">
        <v>392</v>
      </c>
      <c s="18" t="s">
        <v>59</v>
      </c>
      <c s="24" t="s">
        <v>393</v>
      </c>
      <c s="25" t="s">
        <v>169</v>
      </c>
      <c s="26">
        <v>761.031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25.5">
      <c r="A218" s="28" t="s">
        <v>44</v>
      </c>
      <c r="E218" s="29" t="s">
        <v>398</v>
      </c>
    </row>
    <row r="219" spans="1:5" ht="76.5">
      <c r="A219" s="30" t="s">
        <v>46</v>
      </c>
      <c r="E219" s="31" t="s">
        <v>555</v>
      </c>
    </row>
    <row r="220" spans="1:5" ht="38.25">
      <c r="A220" t="s">
        <v>48</v>
      </c>
      <c r="E220" s="29" t="s">
        <v>396</v>
      </c>
    </row>
    <row r="221" spans="1:16" ht="12.75">
      <c r="A221" s="18" t="s">
        <v>39</v>
      </c>
      <c s="23" t="s">
        <v>411</v>
      </c>
      <c s="23" t="s">
        <v>392</v>
      </c>
      <c s="18" t="s">
        <v>556</v>
      </c>
      <c s="24" t="s">
        <v>393</v>
      </c>
      <c s="25" t="s">
        <v>169</v>
      </c>
      <c s="26">
        <v>58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25.5">
      <c r="A222" s="28" t="s">
        <v>44</v>
      </c>
      <c r="E222" s="29" t="s">
        <v>557</v>
      </c>
    </row>
    <row r="223" spans="1:5" ht="25.5">
      <c r="A223" s="30" t="s">
        <v>46</v>
      </c>
      <c r="E223" s="31" t="s">
        <v>558</v>
      </c>
    </row>
    <row r="224" spans="1:5" ht="38.25">
      <c r="A224" t="s">
        <v>48</v>
      </c>
      <c r="E224" s="29" t="s">
        <v>396</v>
      </c>
    </row>
    <row r="225" spans="1:16" ht="12.75">
      <c r="A225" s="18" t="s">
        <v>39</v>
      </c>
      <c s="23" t="s">
        <v>416</v>
      </c>
      <c s="23" t="s">
        <v>401</v>
      </c>
      <c s="18" t="s">
        <v>41</v>
      </c>
      <c s="24" t="s">
        <v>402</v>
      </c>
      <c s="25" t="s">
        <v>169</v>
      </c>
      <c s="26">
        <v>11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12.75">
      <c r="A226" s="28" t="s">
        <v>44</v>
      </c>
      <c r="E226" s="29" t="s">
        <v>403</v>
      </c>
    </row>
    <row r="227" spans="1:5" ht="25.5">
      <c r="A227" s="30" t="s">
        <v>46</v>
      </c>
      <c r="E227" s="31" t="s">
        <v>559</v>
      </c>
    </row>
    <row r="228" spans="1:5" ht="25.5">
      <c r="A228" t="s">
        <v>48</v>
      </c>
      <c r="E228" s="29" t="s">
        <v>405</v>
      </c>
    </row>
    <row r="229" spans="1:16" ht="12.75">
      <c r="A229" s="18" t="s">
        <v>39</v>
      </c>
      <c s="23" t="s">
        <v>422</v>
      </c>
      <c s="23" t="s">
        <v>560</v>
      </c>
      <c s="18" t="s">
        <v>55</v>
      </c>
      <c s="24" t="s">
        <v>561</v>
      </c>
      <c s="25" t="s">
        <v>169</v>
      </c>
      <c s="26">
        <v>21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44</v>
      </c>
      <c r="E230" s="29" t="s">
        <v>562</v>
      </c>
    </row>
    <row r="231" spans="1:5" ht="25.5">
      <c r="A231" s="30" t="s">
        <v>46</v>
      </c>
      <c r="E231" s="31" t="s">
        <v>563</v>
      </c>
    </row>
    <row r="232" spans="1:5" ht="76.5">
      <c r="A232" t="s">
        <v>48</v>
      </c>
      <c r="E232" s="29" t="s">
        <v>564</v>
      </c>
    </row>
    <row r="233" spans="1:16" ht="12.75">
      <c r="A233" s="18" t="s">
        <v>39</v>
      </c>
      <c s="23" t="s">
        <v>565</v>
      </c>
      <c s="23" t="s">
        <v>407</v>
      </c>
      <c s="18" t="s">
        <v>41</v>
      </c>
      <c s="24" t="s">
        <v>408</v>
      </c>
      <c s="25" t="s">
        <v>169</v>
      </c>
      <c s="26">
        <v>3130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25.5">
      <c r="A234" s="28" t="s">
        <v>44</v>
      </c>
      <c r="E234" s="29" t="s">
        <v>409</v>
      </c>
    </row>
    <row r="235" spans="1:5" ht="89.25">
      <c r="A235" s="30" t="s">
        <v>46</v>
      </c>
      <c r="E235" s="31" t="s">
        <v>449</v>
      </c>
    </row>
    <row r="236" spans="1:5" ht="38.25">
      <c r="A236" t="s">
        <v>48</v>
      </c>
      <c r="E236" s="29" t="s">
        <v>410</v>
      </c>
    </row>
    <row r="237" spans="1:16" ht="12.75">
      <c r="A237" s="18" t="s">
        <v>39</v>
      </c>
      <c s="23" t="s">
        <v>566</v>
      </c>
      <c s="23" t="s">
        <v>412</v>
      </c>
      <c s="18" t="s">
        <v>41</v>
      </c>
      <c s="24" t="s">
        <v>413</v>
      </c>
      <c s="25" t="s">
        <v>169</v>
      </c>
      <c s="26">
        <v>153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12.75">
      <c r="A238" s="28" t="s">
        <v>44</v>
      </c>
      <c r="E238" s="29" t="s">
        <v>41</v>
      </c>
    </row>
    <row r="239" spans="1:5" ht="63.75">
      <c r="A239" s="30" t="s">
        <v>46</v>
      </c>
      <c r="E239" s="31" t="s">
        <v>567</v>
      </c>
    </row>
    <row r="240" spans="1:5" ht="89.25">
      <c r="A240" t="s">
        <v>48</v>
      </c>
      <c r="E240" s="29" t="s">
        <v>415</v>
      </c>
    </row>
    <row r="241" spans="1:16" ht="12.75">
      <c r="A241" s="18" t="s">
        <v>39</v>
      </c>
      <c s="23" t="s">
        <v>568</v>
      </c>
      <c s="23" t="s">
        <v>569</v>
      </c>
      <c s="18" t="s">
        <v>41</v>
      </c>
      <c s="24" t="s">
        <v>570</v>
      </c>
      <c s="25" t="s">
        <v>94</v>
      </c>
      <c s="26">
        <v>1045.853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12.75">
      <c r="A242" s="28" t="s">
        <v>44</v>
      </c>
      <c r="E242" s="29" t="s">
        <v>571</v>
      </c>
    </row>
    <row r="243" spans="1:5" ht="89.25">
      <c r="A243" s="30" t="s">
        <v>46</v>
      </c>
      <c r="E243" s="31" t="s">
        <v>572</v>
      </c>
    </row>
    <row r="244" spans="1:5" ht="102">
      <c r="A244" t="s">
        <v>48</v>
      </c>
      <c r="E244" s="29" t="s">
        <v>573</v>
      </c>
    </row>
    <row r="245" spans="1:16" ht="12.75">
      <c r="A245" s="18" t="s">
        <v>39</v>
      </c>
      <c s="23" t="s">
        <v>574</v>
      </c>
      <c s="23" t="s">
        <v>417</v>
      </c>
      <c s="18" t="s">
        <v>41</v>
      </c>
      <c s="24" t="s">
        <v>418</v>
      </c>
      <c s="25" t="s">
        <v>77</v>
      </c>
      <c s="26">
        <v>4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25.5">
      <c r="A246" s="28" t="s">
        <v>44</v>
      </c>
      <c r="E246" s="29" t="s">
        <v>575</v>
      </c>
    </row>
    <row r="247" spans="1:5" ht="25.5">
      <c r="A247" s="30" t="s">
        <v>46</v>
      </c>
      <c r="E247" s="31" t="s">
        <v>420</v>
      </c>
    </row>
    <row r="248" spans="1:5" ht="38.25">
      <c r="A248" t="s">
        <v>48</v>
      </c>
      <c r="E248" s="29" t="s">
        <v>421</v>
      </c>
    </row>
    <row r="249" spans="1:16" ht="12.75">
      <c r="A249" s="18" t="s">
        <v>39</v>
      </c>
      <c s="23" t="s">
        <v>576</v>
      </c>
      <c s="23" t="s">
        <v>423</v>
      </c>
      <c s="18" t="s">
        <v>41</v>
      </c>
      <c s="24" t="s">
        <v>424</v>
      </c>
      <c s="25" t="s">
        <v>77</v>
      </c>
      <c s="26">
        <v>48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25.5">
      <c r="A250" s="28" t="s">
        <v>44</v>
      </c>
      <c r="E250" s="29" t="s">
        <v>425</v>
      </c>
    </row>
    <row r="251" spans="1:5" ht="25.5">
      <c r="A251" s="30" t="s">
        <v>46</v>
      </c>
      <c r="E251" s="31" t="s">
        <v>577</v>
      </c>
    </row>
    <row r="252" spans="1:5" ht="127.5">
      <c r="A252" t="s">
        <v>48</v>
      </c>
      <c r="E252" s="29" t="s">
        <v>427</v>
      </c>
    </row>
    <row r="253" spans="1:16" ht="12.75">
      <c r="A253" s="18" t="s">
        <v>39</v>
      </c>
      <c s="23" t="s">
        <v>578</v>
      </c>
      <c s="23" t="s">
        <v>579</v>
      </c>
      <c s="18" t="s">
        <v>41</v>
      </c>
      <c s="24" t="s">
        <v>580</v>
      </c>
      <c s="25" t="s">
        <v>136</v>
      </c>
      <c s="26">
        <v>10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44</v>
      </c>
      <c r="E254" s="29" t="s">
        <v>41</v>
      </c>
    </row>
    <row r="255" spans="1:5" ht="25.5">
      <c r="A255" s="30" t="s">
        <v>46</v>
      </c>
      <c r="E255" s="31" t="s">
        <v>581</v>
      </c>
    </row>
    <row r="256" spans="1:5" ht="102">
      <c r="A256" t="s">
        <v>48</v>
      </c>
      <c r="E256" s="29" t="s">
        <v>582</v>
      </c>
    </row>
    <row r="257" spans="1:16" ht="12.75">
      <c r="A257" s="18" t="s">
        <v>39</v>
      </c>
      <c s="23" t="s">
        <v>583</v>
      </c>
      <c s="23" t="s">
        <v>584</v>
      </c>
      <c s="18" t="s">
        <v>41</v>
      </c>
      <c s="24" t="s">
        <v>585</v>
      </c>
      <c s="25" t="s">
        <v>77</v>
      </c>
      <c s="26">
        <v>8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44</v>
      </c>
      <c r="E258" s="29" t="s">
        <v>41</v>
      </c>
    </row>
    <row r="259" spans="1:5" ht="12.75">
      <c r="A259" s="30" t="s">
        <v>46</v>
      </c>
      <c r="E259" s="31" t="s">
        <v>586</v>
      </c>
    </row>
    <row r="260" spans="1:5" ht="89.25">
      <c r="A260" t="s">
        <v>48</v>
      </c>
      <c r="E260" s="29" t="s">
        <v>587</v>
      </c>
    </row>
    <row r="261" spans="1:16" ht="12.75">
      <c r="A261" s="18" t="s">
        <v>39</v>
      </c>
      <c s="23" t="s">
        <v>588</v>
      </c>
      <c s="23" t="s">
        <v>589</v>
      </c>
      <c s="18" t="s">
        <v>41</v>
      </c>
      <c s="24" t="s">
        <v>590</v>
      </c>
      <c s="25" t="s">
        <v>169</v>
      </c>
      <c s="26">
        <v>13.22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12.75">
      <c r="A262" s="28" t="s">
        <v>44</v>
      </c>
      <c r="E262" s="29" t="s">
        <v>591</v>
      </c>
    </row>
    <row r="263" spans="1:5" ht="25.5">
      <c r="A263" s="30" t="s">
        <v>46</v>
      </c>
      <c r="E263" s="31" t="s">
        <v>592</v>
      </c>
    </row>
    <row r="264" spans="1:5" ht="76.5">
      <c r="A264" t="s">
        <v>48</v>
      </c>
      <c r="E264" s="29" t="s">
        <v>593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0+O9+O18+O27+O32+O69+O74+O79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594</v>
      </c>
      <c s="32">
        <f>0+I9+I18+I27+I32+I69+I74+I79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594</v>
      </c>
      <c s="5"/>
      <c s="14" t="s">
        <v>595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75.735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596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433</v>
      </c>
      <c s="18" t="s">
        <v>41</v>
      </c>
      <c s="24" t="s">
        <v>434</v>
      </c>
      <c s="25" t="s">
        <v>142</v>
      </c>
      <c s="26">
        <v>12.794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597</v>
      </c>
    </row>
    <row r="16" spans="1:5" ht="63.75">
      <c r="A16" s="30" t="s">
        <v>46</v>
      </c>
      <c r="E16" s="31" t="s">
        <v>598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599</v>
      </c>
      <c s="18" t="s">
        <v>41</v>
      </c>
      <c s="24" t="s">
        <v>600</v>
      </c>
      <c s="25" t="s">
        <v>136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601</v>
      </c>
    </row>
    <row r="21" spans="1:5" ht="12.75">
      <c r="A21" s="30" t="s">
        <v>46</v>
      </c>
      <c r="E21" s="31" t="s">
        <v>602</v>
      </c>
    </row>
    <row r="22" spans="1:5" ht="25.5">
      <c r="A22" t="s">
        <v>48</v>
      </c>
      <c r="E22" s="29" t="s">
        <v>603</v>
      </c>
    </row>
    <row r="23" spans="1:16" ht="12.75">
      <c r="A23" s="18" t="s">
        <v>39</v>
      </c>
      <c s="23" t="s">
        <v>27</v>
      </c>
      <c s="23" t="s">
        <v>604</v>
      </c>
      <c s="18" t="s">
        <v>41</v>
      </c>
      <c s="24" t="s">
        <v>605</v>
      </c>
      <c s="25" t="s">
        <v>136</v>
      </c>
      <c s="26">
        <v>41.622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606</v>
      </c>
    </row>
    <row r="25" spans="1:5" ht="76.5">
      <c r="A25" s="30" t="s">
        <v>46</v>
      </c>
      <c r="E25" s="31" t="s">
        <v>607</v>
      </c>
    </row>
    <row r="26" spans="1:5" ht="318.75">
      <c r="A26" t="s">
        <v>48</v>
      </c>
      <c r="E26" s="29" t="s">
        <v>470</v>
      </c>
    </row>
    <row r="27" spans="1:18" ht="12.75" customHeight="1">
      <c r="A27" s="5" t="s">
        <v>37</v>
      </c>
      <c s="5"/>
      <c s="35" t="s">
        <v>17</v>
      </c>
      <c s="5"/>
      <c s="21" t="s">
        <v>228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608</v>
      </c>
      <c s="18" t="s">
        <v>41</v>
      </c>
      <c s="24" t="s">
        <v>609</v>
      </c>
      <c s="25" t="s">
        <v>136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610</v>
      </c>
    </row>
    <row r="30" spans="1:5" ht="12.75">
      <c r="A30" s="30" t="s">
        <v>46</v>
      </c>
      <c r="E30" s="31" t="s">
        <v>611</v>
      </c>
    </row>
    <row r="31" spans="1:5" ht="369.75">
      <c r="A31" t="s">
        <v>48</v>
      </c>
      <c r="E31" s="29" t="s">
        <v>612</v>
      </c>
    </row>
    <row r="32" spans="1:18" ht="12.75" customHeight="1">
      <c r="A32" s="5" t="s">
        <v>37</v>
      </c>
      <c s="5"/>
      <c s="35" t="s">
        <v>27</v>
      </c>
      <c s="5"/>
      <c s="21" t="s">
        <v>292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613</v>
      </c>
      <c s="18" t="s">
        <v>41</v>
      </c>
      <c s="24" t="s">
        <v>614</v>
      </c>
      <c s="25" t="s">
        <v>136</v>
      </c>
      <c s="26">
        <v>4.26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615</v>
      </c>
    </row>
    <row r="36" spans="1:5" ht="369.75">
      <c r="A36" t="s">
        <v>48</v>
      </c>
      <c r="E36" s="29" t="s">
        <v>518</v>
      </c>
    </row>
    <row r="37" spans="1:16" ht="12.75">
      <c r="A37" s="18" t="s">
        <v>39</v>
      </c>
      <c s="23" t="s">
        <v>68</v>
      </c>
      <c s="23" t="s">
        <v>616</v>
      </c>
      <c s="18" t="s">
        <v>41</v>
      </c>
      <c s="24" t="s">
        <v>617</v>
      </c>
      <c s="25" t="s">
        <v>142</v>
      </c>
      <c s="26">
        <v>0.511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618</v>
      </c>
    </row>
    <row r="40" spans="1:5" ht="267.75">
      <c r="A40" t="s">
        <v>48</v>
      </c>
      <c r="E40" s="29" t="s">
        <v>619</v>
      </c>
    </row>
    <row r="41" spans="1:16" ht="12.75">
      <c r="A41" s="18" t="s">
        <v>39</v>
      </c>
      <c s="23" t="s">
        <v>74</v>
      </c>
      <c s="23" t="s">
        <v>294</v>
      </c>
      <c s="18" t="s">
        <v>41</v>
      </c>
      <c s="24" t="s">
        <v>295</v>
      </c>
      <c s="25" t="s">
        <v>136</v>
      </c>
      <c s="26">
        <v>2.989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620</v>
      </c>
    </row>
    <row r="43" spans="1:5" ht="102">
      <c r="A43" s="30" t="s">
        <v>46</v>
      </c>
      <c r="E43" s="31" t="s">
        <v>621</v>
      </c>
    </row>
    <row r="44" spans="1:5" ht="369.75">
      <c r="A44" t="s">
        <v>48</v>
      </c>
      <c r="E44" s="29" t="s">
        <v>518</v>
      </c>
    </row>
    <row r="45" spans="1:16" ht="12.75">
      <c r="A45" s="18" t="s">
        <v>39</v>
      </c>
      <c s="23" t="s">
        <v>34</v>
      </c>
      <c s="23" t="s">
        <v>622</v>
      </c>
      <c s="18" t="s">
        <v>41</v>
      </c>
      <c s="24" t="s">
        <v>623</v>
      </c>
      <c s="25" t="s">
        <v>136</v>
      </c>
      <c s="26">
        <v>1.074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624</v>
      </c>
    </row>
    <row r="47" spans="1:5" ht="25.5">
      <c r="A47" s="30" t="s">
        <v>46</v>
      </c>
      <c r="E47" s="31" t="s">
        <v>625</v>
      </c>
    </row>
    <row r="48" spans="1:5" ht="369.75">
      <c r="A48" t="s">
        <v>48</v>
      </c>
      <c r="E48" s="29" t="s">
        <v>518</v>
      </c>
    </row>
    <row r="49" spans="1:16" ht="12.75">
      <c r="A49" s="18" t="s">
        <v>39</v>
      </c>
      <c s="23" t="s">
        <v>36</v>
      </c>
      <c s="23" t="s">
        <v>626</v>
      </c>
      <c s="18" t="s">
        <v>41</v>
      </c>
      <c s="24" t="s">
        <v>627</v>
      </c>
      <c s="25" t="s">
        <v>136</v>
      </c>
      <c s="26">
        <v>3.492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628</v>
      </c>
    </row>
    <row r="51" spans="1:5" ht="12.75">
      <c r="A51" s="30" t="s">
        <v>46</v>
      </c>
      <c r="E51" s="31" t="s">
        <v>629</v>
      </c>
    </row>
    <row r="52" spans="1:5" ht="369.75">
      <c r="A52" t="s">
        <v>48</v>
      </c>
      <c r="E52" s="29" t="s">
        <v>518</v>
      </c>
    </row>
    <row r="53" spans="1:16" ht="25.5">
      <c r="A53" s="18" t="s">
        <v>39</v>
      </c>
      <c s="23" t="s">
        <v>128</v>
      </c>
      <c s="23" t="s">
        <v>630</v>
      </c>
      <c s="18" t="s">
        <v>41</v>
      </c>
      <c s="24" t="s">
        <v>631</v>
      </c>
      <c s="25" t="s">
        <v>136</v>
      </c>
      <c s="26">
        <v>34.469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632</v>
      </c>
    </row>
    <row r="55" spans="1:5" ht="76.5">
      <c r="A55" s="30" t="s">
        <v>46</v>
      </c>
      <c r="E55" s="31" t="s">
        <v>633</v>
      </c>
    </row>
    <row r="56" spans="1:5" ht="38.25">
      <c r="A56" t="s">
        <v>48</v>
      </c>
      <c r="E56" s="29" t="s">
        <v>246</v>
      </c>
    </row>
    <row r="57" spans="1:16" ht="12.75">
      <c r="A57" s="18" t="s">
        <v>39</v>
      </c>
      <c s="23" t="s">
        <v>184</v>
      </c>
      <c s="23" t="s">
        <v>634</v>
      </c>
      <c s="18" t="s">
        <v>41</v>
      </c>
      <c s="24" t="s">
        <v>635</v>
      </c>
      <c s="25" t="s">
        <v>136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636</v>
      </c>
    </row>
    <row r="59" spans="1:5" ht="12.75">
      <c r="A59" s="30" t="s">
        <v>46</v>
      </c>
      <c r="E59" s="31" t="s">
        <v>637</v>
      </c>
    </row>
    <row r="60" spans="1:5" ht="51">
      <c r="A60" t="s">
        <v>48</v>
      </c>
      <c r="E60" s="29" t="s">
        <v>638</v>
      </c>
    </row>
    <row r="61" spans="1:16" ht="12.75">
      <c r="A61" s="18" t="s">
        <v>39</v>
      </c>
      <c s="23" t="s">
        <v>190</v>
      </c>
      <c s="23" t="s">
        <v>639</v>
      </c>
      <c s="18" t="s">
        <v>41</v>
      </c>
      <c s="24" t="s">
        <v>640</v>
      </c>
      <c s="25" t="s">
        <v>136</v>
      </c>
      <c s="26">
        <v>2.148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641</v>
      </c>
    </row>
    <row r="63" spans="1:5" ht="25.5">
      <c r="A63" s="30" t="s">
        <v>46</v>
      </c>
      <c r="E63" s="31" t="s">
        <v>642</v>
      </c>
    </row>
    <row r="64" spans="1:5" ht="102">
      <c r="A64" t="s">
        <v>48</v>
      </c>
      <c r="E64" s="29" t="s">
        <v>643</v>
      </c>
    </row>
    <row r="65" spans="1:16" ht="12.75">
      <c r="A65" s="18" t="s">
        <v>39</v>
      </c>
      <c s="23" t="s">
        <v>196</v>
      </c>
      <c s="23" t="s">
        <v>644</v>
      </c>
      <c s="18" t="s">
        <v>41</v>
      </c>
      <c s="24" t="s">
        <v>645</v>
      </c>
      <c s="25" t="s">
        <v>136</v>
      </c>
      <c s="26">
        <v>1.481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646</v>
      </c>
    </row>
    <row r="67" spans="1:5" ht="12.75">
      <c r="A67" s="30" t="s">
        <v>46</v>
      </c>
      <c r="E67" s="31" t="s">
        <v>647</v>
      </c>
    </row>
    <row r="68" spans="1:5" ht="357">
      <c r="A68" t="s">
        <v>48</v>
      </c>
      <c r="E68" s="29" t="s">
        <v>648</v>
      </c>
    </row>
    <row r="69" spans="1:18" ht="12.75" customHeight="1">
      <c r="A69" s="5" t="s">
        <v>37</v>
      </c>
      <c s="5"/>
      <c s="35" t="s">
        <v>68</v>
      </c>
      <c s="5"/>
      <c s="21" t="s">
        <v>360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8" t="s">
        <v>39</v>
      </c>
      <c s="23" t="s">
        <v>200</v>
      </c>
      <c s="23" t="s">
        <v>649</v>
      </c>
      <c s="18" t="s">
        <v>41</v>
      </c>
      <c s="24" t="s">
        <v>650</v>
      </c>
      <c s="25" t="s">
        <v>94</v>
      </c>
      <c s="26">
        <v>44.245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651</v>
      </c>
    </row>
    <row r="72" spans="1:5" ht="38.25">
      <c r="A72" s="30" t="s">
        <v>46</v>
      </c>
      <c r="E72" s="31" t="s">
        <v>652</v>
      </c>
    </row>
    <row r="73" spans="1:5" ht="191.25">
      <c r="A73" t="s">
        <v>48</v>
      </c>
      <c r="E73" s="29" t="s">
        <v>653</v>
      </c>
    </row>
    <row r="74" spans="1:18" ht="12.75" customHeight="1">
      <c r="A74" s="5" t="s">
        <v>37</v>
      </c>
      <c s="5"/>
      <c s="35" t="s">
        <v>74</v>
      </c>
      <c s="5"/>
      <c s="21" t="s">
        <v>367</v>
      </c>
      <c s="5"/>
      <c s="5"/>
      <c s="5"/>
      <c s="36">
        <f>0+Q74</f>
      </c>
      <c r="O74">
        <f>0+R74</f>
      </c>
      <c r="Q74">
        <f>0+I75</f>
      </c>
      <c>
        <f>0+O75</f>
      </c>
    </row>
    <row r="75" spans="1:16" ht="12.75">
      <c r="A75" s="18" t="s">
        <v>39</v>
      </c>
      <c s="23" t="s">
        <v>206</v>
      </c>
      <c s="23" t="s">
        <v>654</v>
      </c>
      <c s="18" t="s">
        <v>41</v>
      </c>
      <c s="24" t="s">
        <v>655</v>
      </c>
      <c s="25" t="s">
        <v>77</v>
      </c>
      <c s="26">
        <v>1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44</v>
      </c>
      <c r="E76" s="29" t="s">
        <v>656</v>
      </c>
    </row>
    <row r="77" spans="1:5" ht="12.75">
      <c r="A77" s="30" t="s">
        <v>46</v>
      </c>
      <c r="E77" s="31" t="s">
        <v>47</v>
      </c>
    </row>
    <row r="78" spans="1:5" ht="12.75">
      <c r="A78" t="s">
        <v>48</v>
      </c>
      <c r="E78" s="29" t="s">
        <v>657</v>
      </c>
    </row>
    <row r="79" spans="1:18" ht="12.75" customHeight="1">
      <c r="A79" s="5" t="s">
        <v>37</v>
      </c>
      <c s="5"/>
      <c s="35" t="s">
        <v>34</v>
      </c>
      <c s="5"/>
      <c s="21" t="s">
        <v>123</v>
      </c>
      <c s="5"/>
      <c s="5"/>
      <c s="5"/>
      <c s="36">
        <f>0+Q79</f>
      </c>
      <c r="O79">
        <f>0+R79</f>
      </c>
      <c r="Q79">
        <f>0+I80+I84+I88+I92+I96</f>
      </c>
      <c>
        <f>0+O80+O84+O88+O92+O96</f>
      </c>
    </row>
    <row r="80" spans="1:16" ht="25.5">
      <c r="A80" s="18" t="s">
        <v>39</v>
      </c>
      <c s="23" t="s">
        <v>211</v>
      </c>
      <c s="23" t="s">
        <v>658</v>
      </c>
      <c s="18" t="s">
        <v>41</v>
      </c>
      <c s="24" t="s">
        <v>659</v>
      </c>
      <c s="25" t="s">
        <v>77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660</v>
      </c>
    </row>
    <row r="82" spans="1:5" ht="25.5">
      <c r="A82" s="30" t="s">
        <v>46</v>
      </c>
      <c r="E82" s="31" t="s">
        <v>661</v>
      </c>
    </row>
    <row r="83" spans="1:5" ht="409.5">
      <c r="A83" t="s">
        <v>48</v>
      </c>
      <c r="E83" s="29" t="s">
        <v>662</v>
      </c>
    </row>
    <row r="84" spans="1:16" ht="12.75">
      <c r="A84" s="18" t="s">
        <v>39</v>
      </c>
      <c s="23" t="s">
        <v>217</v>
      </c>
      <c s="23" t="s">
        <v>663</v>
      </c>
      <c s="18" t="s">
        <v>41</v>
      </c>
      <c s="24" t="s">
        <v>664</v>
      </c>
      <c s="25" t="s">
        <v>169</v>
      </c>
      <c s="26">
        <v>9.5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665</v>
      </c>
    </row>
    <row r="86" spans="1:5" ht="12.75">
      <c r="A86" s="30" t="s">
        <v>46</v>
      </c>
      <c r="E86" s="31" t="s">
        <v>666</v>
      </c>
    </row>
    <row r="87" spans="1:5" ht="63.75">
      <c r="A87" t="s">
        <v>48</v>
      </c>
      <c r="E87" s="29" t="s">
        <v>667</v>
      </c>
    </row>
    <row r="88" spans="1:16" ht="12.75">
      <c r="A88" s="18" t="s">
        <v>39</v>
      </c>
      <c s="23" t="s">
        <v>222</v>
      </c>
      <c s="23" t="s">
        <v>579</v>
      </c>
      <c s="18" t="s">
        <v>41</v>
      </c>
      <c s="24" t="s">
        <v>580</v>
      </c>
      <c s="25" t="s">
        <v>136</v>
      </c>
      <c s="26">
        <v>3.098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668</v>
      </c>
    </row>
    <row r="90" spans="1:5" ht="12.75">
      <c r="A90" s="30" t="s">
        <v>46</v>
      </c>
      <c r="E90" s="31" t="s">
        <v>669</v>
      </c>
    </row>
    <row r="91" spans="1:5" ht="102">
      <c r="A91" t="s">
        <v>48</v>
      </c>
      <c r="E91" s="29" t="s">
        <v>582</v>
      </c>
    </row>
    <row r="92" spans="1:16" ht="12.75">
      <c r="A92" s="18" t="s">
        <v>39</v>
      </c>
      <c s="23" t="s">
        <v>229</v>
      </c>
      <c s="23" t="s">
        <v>670</v>
      </c>
      <c s="18" t="s">
        <v>41</v>
      </c>
      <c s="24" t="s">
        <v>671</v>
      </c>
      <c s="25" t="s">
        <v>136</v>
      </c>
      <c s="26">
        <v>1.176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672</v>
      </c>
    </row>
    <row r="94" spans="1:5" ht="12.75">
      <c r="A94" s="30" t="s">
        <v>46</v>
      </c>
      <c r="E94" s="31" t="s">
        <v>673</v>
      </c>
    </row>
    <row r="95" spans="1:5" ht="102">
      <c r="A95" t="s">
        <v>48</v>
      </c>
      <c r="E95" s="29" t="s">
        <v>582</v>
      </c>
    </row>
    <row r="96" spans="1:16" ht="12.75">
      <c r="A96" s="18" t="s">
        <v>39</v>
      </c>
      <c s="23" t="s">
        <v>235</v>
      </c>
      <c s="23" t="s">
        <v>674</v>
      </c>
      <c s="18" t="s">
        <v>41</v>
      </c>
      <c s="24" t="s">
        <v>675</v>
      </c>
      <c s="25" t="s">
        <v>169</v>
      </c>
      <c s="26">
        <v>8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676</v>
      </c>
    </row>
    <row r="98" spans="1:5" ht="12.75">
      <c r="A98" s="30" t="s">
        <v>46</v>
      </c>
      <c r="E98" s="31" t="s">
        <v>677</v>
      </c>
    </row>
    <row r="99" spans="1:5" ht="114.75">
      <c r="A99" t="s">
        <v>48</v>
      </c>
      <c r="E99" s="29" t="s">
        <v>678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0+O9+O18+O27+O32+O69+O74+O79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679</v>
      </c>
      <c s="32">
        <f>0+I9+I18+I27+I32+I69+I74+I79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679</v>
      </c>
      <c s="5"/>
      <c s="14" t="s">
        <v>680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55.755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681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433</v>
      </c>
      <c s="18" t="s">
        <v>41</v>
      </c>
      <c s="24" t="s">
        <v>434</v>
      </c>
      <c s="25" t="s">
        <v>142</v>
      </c>
      <c s="26">
        <v>12.794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597</v>
      </c>
    </row>
    <row r="16" spans="1:5" ht="63.75">
      <c r="A16" s="30" t="s">
        <v>46</v>
      </c>
      <c r="E16" s="31" t="s">
        <v>682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599</v>
      </c>
      <c s="18" t="s">
        <v>41</v>
      </c>
      <c s="24" t="s">
        <v>600</v>
      </c>
      <c s="25" t="s">
        <v>136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601</v>
      </c>
    </row>
    <row r="21" spans="1:5" ht="12.75">
      <c r="A21" s="30" t="s">
        <v>46</v>
      </c>
      <c r="E21" s="31" t="s">
        <v>602</v>
      </c>
    </row>
    <row r="22" spans="1:5" ht="25.5">
      <c r="A22" t="s">
        <v>48</v>
      </c>
      <c r="E22" s="29" t="s">
        <v>603</v>
      </c>
    </row>
    <row r="23" spans="1:16" ht="12.75">
      <c r="A23" s="18" t="s">
        <v>39</v>
      </c>
      <c s="23" t="s">
        <v>27</v>
      </c>
      <c s="23" t="s">
        <v>604</v>
      </c>
      <c s="18" t="s">
        <v>41</v>
      </c>
      <c s="24" t="s">
        <v>605</v>
      </c>
      <c s="25" t="s">
        <v>136</v>
      </c>
      <c s="26">
        <v>30.509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606</v>
      </c>
    </row>
    <row r="25" spans="1:5" ht="76.5">
      <c r="A25" s="30" t="s">
        <v>46</v>
      </c>
      <c r="E25" s="31" t="s">
        <v>683</v>
      </c>
    </row>
    <row r="26" spans="1:5" ht="318.75">
      <c r="A26" t="s">
        <v>48</v>
      </c>
      <c r="E26" s="29" t="s">
        <v>470</v>
      </c>
    </row>
    <row r="27" spans="1:18" ht="12.75" customHeight="1">
      <c r="A27" s="5" t="s">
        <v>37</v>
      </c>
      <c s="5"/>
      <c s="35" t="s">
        <v>17</v>
      </c>
      <c s="5"/>
      <c s="21" t="s">
        <v>228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608</v>
      </c>
      <c s="18" t="s">
        <v>41</v>
      </c>
      <c s="24" t="s">
        <v>609</v>
      </c>
      <c s="25" t="s">
        <v>136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610</v>
      </c>
    </row>
    <row r="30" spans="1:5" ht="12.75">
      <c r="A30" s="30" t="s">
        <v>46</v>
      </c>
      <c r="E30" s="31" t="s">
        <v>611</v>
      </c>
    </row>
    <row r="31" spans="1:5" ht="369.75">
      <c r="A31" t="s">
        <v>48</v>
      </c>
      <c r="E31" s="29" t="s">
        <v>612</v>
      </c>
    </row>
    <row r="32" spans="1:18" ht="12.75" customHeight="1">
      <c r="A32" s="5" t="s">
        <v>37</v>
      </c>
      <c s="5"/>
      <c s="35" t="s">
        <v>27</v>
      </c>
      <c s="5"/>
      <c s="21" t="s">
        <v>292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613</v>
      </c>
      <c s="18" t="s">
        <v>41</v>
      </c>
      <c s="24" t="s">
        <v>614</v>
      </c>
      <c s="25" t="s">
        <v>136</v>
      </c>
      <c s="26">
        <v>4.5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684</v>
      </c>
    </row>
    <row r="36" spans="1:5" ht="369.75">
      <c r="A36" t="s">
        <v>48</v>
      </c>
      <c r="E36" s="29" t="s">
        <v>518</v>
      </c>
    </row>
    <row r="37" spans="1:16" ht="12.75">
      <c r="A37" s="18" t="s">
        <v>39</v>
      </c>
      <c s="23" t="s">
        <v>68</v>
      </c>
      <c s="23" t="s">
        <v>616</v>
      </c>
      <c s="18" t="s">
        <v>41</v>
      </c>
      <c s="24" t="s">
        <v>617</v>
      </c>
      <c s="25" t="s">
        <v>142</v>
      </c>
      <c s="26">
        <v>0.54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685</v>
      </c>
    </row>
    <row r="40" spans="1:5" ht="267.75">
      <c r="A40" t="s">
        <v>48</v>
      </c>
      <c r="E40" s="29" t="s">
        <v>619</v>
      </c>
    </row>
    <row r="41" spans="1:16" ht="12.75">
      <c r="A41" s="18" t="s">
        <v>39</v>
      </c>
      <c s="23" t="s">
        <v>74</v>
      </c>
      <c s="23" t="s">
        <v>294</v>
      </c>
      <c s="18" t="s">
        <v>41</v>
      </c>
      <c s="24" t="s">
        <v>295</v>
      </c>
      <c s="25" t="s">
        <v>136</v>
      </c>
      <c s="26">
        <v>2.907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620</v>
      </c>
    </row>
    <row r="43" spans="1:5" ht="102">
      <c r="A43" s="30" t="s">
        <v>46</v>
      </c>
      <c r="E43" s="31" t="s">
        <v>686</v>
      </c>
    </row>
    <row r="44" spans="1:5" ht="369.75">
      <c r="A44" t="s">
        <v>48</v>
      </c>
      <c r="E44" s="29" t="s">
        <v>518</v>
      </c>
    </row>
    <row r="45" spans="1:16" ht="12.75">
      <c r="A45" s="18" t="s">
        <v>39</v>
      </c>
      <c s="23" t="s">
        <v>34</v>
      </c>
      <c s="23" t="s">
        <v>622</v>
      </c>
      <c s="18" t="s">
        <v>41</v>
      </c>
      <c s="24" t="s">
        <v>623</v>
      </c>
      <c s="25" t="s">
        <v>136</v>
      </c>
      <c s="26">
        <v>0.7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624</v>
      </c>
    </row>
    <row r="47" spans="1:5" ht="25.5">
      <c r="A47" s="30" t="s">
        <v>46</v>
      </c>
      <c r="E47" s="31" t="s">
        <v>687</v>
      </c>
    </row>
    <row r="48" spans="1:5" ht="369.75">
      <c r="A48" t="s">
        <v>48</v>
      </c>
      <c r="E48" s="29" t="s">
        <v>518</v>
      </c>
    </row>
    <row r="49" spans="1:16" ht="12.75">
      <c r="A49" s="18" t="s">
        <v>39</v>
      </c>
      <c s="23" t="s">
        <v>36</v>
      </c>
      <c s="23" t="s">
        <v>626</v>
      </c>
      <c s="18" t="s">
        <v>41</v>
      </c>
      <c s="24" t="s">
        <v>627</v>
      </c>
      <c s="25" t="s">
        <v>136</v>
      </c>
      <c s="26">
        <v>3.492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628</v>
      </c>
    </row>
    <row r="51" spans="1:5" ht="12.75">
      <c r="A51" s="30" t="s">
        <v>46</v>
      </c>
      <c r="E51" s="31" t="s">
        <v>629</v>
      </c>
    </row>
    <row r="52" spans="1:5" ht="369.75">
      <c r="A52" t="s">
        <v>48</v>
      </c>
      <c r="E52" s="29" t="s">
        <v>518</v>
      </c>
    </row>
    <row r="53" spans="1:16" ht="25.5">
      <c r="A53" s="18" t="s">
        <v>39</v>
      </c>
      <c s="23" t="s">
        <v>128</v>
      </c>
      <c s="23" t="s">
        <v>630</v>
      </c>
      <c s="18" t="s">
        <v>41</v>
      </c>
      <c s="24" t="s">
        <v>631</v>
      </c>
      <c s="25" t="s">
        <v>136</v>
      </c>
      <c s="26">
        <v>35.413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632</v>
      </c>
    </row>
    <row r="55" spans="1:5" ht="76.5">
      <c r="A55" s="30" t="s">
        <v>46</v>
      </c>
      <c r="E55" s="31" t="s">
        <v>688</v>
      </c>
    </row>
    <row r="56" spans="1:5" ht="38.25">
      <c r="A56" t="s">
        <v>48</v>
      </c>
      <c r="E56" s="29" t="s">
        <v>246</v>
      </c>
    </row>
    <row r="57" spans="1:16" ht="12.75">
      <c r="A57" s="18" t="s">
        <v>39</v>
      </c>
      <c s="23" t="s">
        <v>184</v>
      </c>
      <c s="23" t="s">
        <v>634</v>
      </c>
      <c s="18" t="s">
        <v>41</v>
      </c>
      <c s="24" t="s">
        <v>635</v>
      </c>
      <c s="25" t="s">
        <v>136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636</v>
      </c>
    </row>
    <row r="59" spans="1:5" ht="12.75">
      <c r="A59" s="30" t="s">
        <v>46</v>
      </c>
      <c r="E59" s="31" t="s">
        <v>637</v>
      </c>
    </row>
    <row r="60" spans="1:5" ht="51">
      <c r="A60" t="s">
        <v>48</v>
      </c>
      <c r="E60" s="29" t="s">
        <v>638</v>
      </c>
    </row>
    <row r="61" spans="1:16" ht="12.75">
      <c r="A61" s="18" t="s">
        <v>39</v>
      </c>
      <c s="23" t="s">
        <v>190</v>
      </c>
      <c s="23" t="s">
        <v>639</v>
      </c>
      <c s="18" t="s">
        <v>41</v>
      </c>
      <c s="24" t="s">
        <v>640</v>
      </c>
      <c s="25" t="s">
        <v>136</v>
      </c>
      <c s="26">
        <v>1.4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641</v>
      </c>
    </row>
    <row r="63" spans="1:5" ht="25.5">
      <c r="A63" s="30" t="s">
        <v>46</v>
      </c>
      <c r="E63" s="31" t="s">
        <v>689</v>
      </c>
    </row>
    <row r="64" spans="1:5" ht="102">
      <c r="A64" t="s">
        <v>48</v>
      </c>
      <c r="E64" s="29" t="s">
        <v>643</v>
      </c>
    </row>
    <row r="65" spans="1:16" ht="12.75">
      <c r="A65" s="18" t="s">
        <v>39</v>
      </c>
      <c s="23" t="s">
        <v>196</v>
      </c>
      <c s="23" t="s">
        <v>644</v>
      </c>
      <c s="18" t="s">
        <v>41</v>
      </c>
      <c s="24" t="s">
        <v>645</v>
      </c>
      <c s="25" t="s">
        <v>136</v>
      </c>
      <c s="26">
        <v>0.72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646</v>
      </c>
    </row>
    <row r="67" spans="1:5" ht="12.75">
      <c r="A67" s="30" t="s">
        <v>46</v>
      </c>
      <c r="E67" s="31" t="s">
        <v>690</v>
      </c>
    </row>
    <row r="68" spans="1:5" ht="357">
      <c r="A68" t="s">
        <v>48</v>
      </c>
      <c r="E68" s="29" t="s">
        <v>648</v>
      </c>
    </row>
    <row r="69" spans="1:18" ht="12.75" customHeight="1">
      <c r="A69" s="5" t="s">
        <v>37</v>
      </c>
      <c s="5"/>
      <c s="35" t="s">
        <v>68</v>
      </c>
      <c s="5"/>
      <c s="21" t="s">
        <v>360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8" t="s">
        <v>39</v>
      </c>
      <c s="23" t="s">
        <v>200</v>
      </c>
      <c s="23" t="s">
        <v>649</v>
      </c>
      <c s="18" t="s">
        <v>41</v>
      </c>
      <c s="24" t="s">
        <v>650</v>
      </c>
      <c s="25" t="s">
        <v>94</v>
      </c>
      <c s="26">
        <v>28.39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651</v>
      </c>
    </row>
    <row r="72" spans="1:5" ht="38.25">
      <c r="A72" s="30" t="s">
        <v>46</v>
      </c>
      <c r="E72" s="31" t="s">
        <v>691</v>
      </c>
    </row>
    <row r="73" spans="1:5" ht="191.25">
      <c r="A73" t="s">
        <v>48</v>
      </c>
      <c r="E73" s="29" t="s">
        <v>653</v>
      </c>
    </row>
    <row r="74" spans="1:18" ht="12.75" customHeight="1">
      <c r="A74" s="5" t="s">
        <v>37</v>
      </c>
      <c s="5"/>
      <c s="35" t="s">
        <v>74</v>
      </c>
      <c s="5"/>
      <c s="21" t="s">
        <v>367</v>
      </c>
      <c s="5"/>
      <c s="5"/>
      <c s="5"/>
      <c s="36">
        <f>0+Q74</f>
      </c>
      <c r="O74">
        <f>0+R74</f>
      </c>
      <c r="Q74">
        <f>0+I75</f>
      </c>
      <c>
        <f>0+O75</f>
      </c>
    </row>
    <row r="75" spans="1:16" ht="12.75">
      <c r="A75" s="18" t="s">
        <v>39</v>
      </c>
      <c s="23" t="s">
        <v>206</v>
      </c>
      <c s="23" t="s">
        <v>654</v>
      </c>
      <c s="18" t="s">
        <v>41</v>
      </c>
      <c s="24" t="s">
        <v>655</v>
      </c>
      <c s="25" t="s">
        <v>77</v>
      </c>
      <c s="26">
        <v>1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44</v>
      </c>
      <c r="E76" s="29" t="s">
        <v>656</v>
      </c>
    </row>
    <row r="77" spans="1:5" ht="12.75">
      <c r="A77" s="30" t="s">
        <v>46</v>
      </c>
      <c r="E77" s="31" t="s">
        <v>47</v>
      </c>
    </row>
    <row r="78" spans="1:5" ht="12.75">
      <c r="A78" t="s">
        <v>48</v>
      </c>
      <c r="E78" s="29" t="s">
        <v>657</v>
      </c>
    </row>
    <row r="79" spans="1:18" ht="12.75" customHeight="1">
      <c r="A79" s="5" t="s">
        <v>37</v>
      </c>
      <c s="5"/>
      <c s="35" t="s">
        <v>34</v>
      </c>
      <c s="5"/>
      <c s="21" t="s">
        <v>123</v>
      </c>
      <c s="5"/>
      <c s="5"/>
      <c s="5"/>
      <c s="36">
        <f>0+Q79</f>
      </c>
      <c r="O79">
        <f>0+R79</f>
      </c>
      <c r="Q79">
        <f>0+I80+I84+I88+I92+I96</f>
      </c>
      <c>
        <f>0+O80+O84+O88+O92+O96</f>
      </c>
    </row>
    <row r="80" spans="1:16" ht="25.5">
      <c r="A80" s="18" t="s">
        <v>39</v>
      </c>
      <c s="23" t="s">
        <v>211</v>
      </c>
      <c s="23" t="s">
        <v>658</v>
      </c>
      <c s="18" t="s">
        <v>41</v>
      </c>
      <c s="24" t="s">
        <v>659</v>
      </c>
      <c s="25" t="s">
        <v>77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660</v>
      </c>
    </row>
    <row r="82" spans="1:5" ht="25.5">
      <c r="A82" s="30" t="s">
        <v>46</v>
      </c>
      <c r="E82" s="31" t="s">
        <v>661</v>
      </c>
    </row>
    <row r="83" spans="1:5" ht="409.5">
      <c r="A83" t="s">
        <v>48</v>
      </c>
      <c r="E83" s="29" t="s">
        <v>662</v>
      </c>
    </row>
    <row r="84" spans="1:16" ht="12.75">
      <c r="A84" s="18" t="s">
        <v>39</v>
      </c>
      <c s="23" t="s">
        <v>217</v>
      </c>
      <c s="23" t="s">
        <v>692</v>
      </c>
      <c s="18" t="s">
        <v>41</v>
      </c>
      <c s="24" t="s">
        <v>693</v>
      </c>
      <c s="25" t="s">
        <v>169</v>
      </c>
      <c s="26">
        <v>9.5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694</v>
      </c>
    </row>
    <row r="86" spans="1:5" ht="12.75">
      <c r="A86" s="30" t="s">
        <v>46</v>
      </c>
      <c r="E86" s="31" t="s">
        <v>666</v>
      </c>
    </row>
    <row r="87" spans="1:5" ht="63.75">
      <c r="A87" t="s">
        <v>48</v>
      </c>
      <c r="E87" s="29" t="s">
        <v>667</v>
      </c>
    </row>
    <row r="88" spans="1:16" ht="12.75">
      <c r="A88" s="18" t="s">
        <v>39</v>
      </c>
      <c s="23" t="s">
        <v>222</v>
      </c>
      <c s="23" t="s">
        <v>579</v>
      </c>
      <c s="18" t="s">
        <v>41</v>
      </c>
      <c s="24" t="s">
        <v>580</v>
      </c>
      <c s="25" t="s">
        <v>136</v>
      </c>
      <c s="26">
        <v>3.098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668</v>
      </c>
    </row>
    <row r="90" spans="1:5" ht="12.75">
      <c r="A90" s="30" t="s">
        <v>46</v>
      </c>
      <c r="E90" s="31" t="s">
        <v>669</v>
      </c>
    </row>
    <row r="91" spans="1:5" ht="102">
      <c r="A91" t="s">
        <v>48</v>
      </c>
      <c r="E91" s="29" t="s">
        <v>582</v>
      </c>
    </row>
    <row r="92" spans="1:16" ht="12.75">
      <c r="A92" s="18" t="s">
        <v>39</v>
      </c>
      <c s="23" t="s">
        <v>229</v>
      </c>
      <c s="23" t="s">
        <v>670</v>
      </c>
      <c s="18" t="s">
        <v>41</v>
      </c>
      <c s="24" t="s">
        <v>671</v>
      </c>
      <c s="25" t="s">
        <v>136</v>
      </c>
      <c s="26">
        <v>1.176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672</v>
      </c>
    </row>
    <row r="94" spans="1:5" ht="12.75">
      <c r="A94" s="30" t="s">
        <v>46</v>
      </c>
      <c r="E94" s="31" t="s">
        <v>673</v>
      </c>
    </row>
    <row r="95" spans="1:5" ht="102">
      <c r="A95" t="s">
        <v>48</v>
      </c>
      <c r="E95" s="29" t="s">
        <v>582</v>
      </c>
    </row>
    <row r="96" spans="1:16" ht="12.75">
      <c r="A96" s="18" t="s">
        <v>39</v>
      </c>
      <c s="23" t="s">
        <v>235</v>
      </c>
      <c s="23" t="s">
        <v>695</v>
      </c>
      <c s="18" t="s">
        <v>41</v>
      </c>
      <c s="24" t="s">
        <v>696</v>
      </c>
      <c s="25" t="s">
        <v>169</v>
      </c>
      <c s="26">
        <v>8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697</v>
      </c>
    </row>
    <row r="98" spans="1:5" ht="12.75">
      <c r="A98" s="30" t="s">
        <v>46</v>
      </c>
      <c r="E98" s="31" t="s">
        <v>677</v>
      </c>
    </row>
    <row r="99" spans="1:5" ht="114.75">
      <c r="A99" t="s">
        <v>48</v>
      </c>
      <c r="E99" s="29" t="s">
        <v>678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0+O9+O18+O27+O32+O69+O74+O79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698</v>
      </c>
      <c s="32">
        <f>0+I9+I18+I27+I32+I69+I74+I79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698</v>
      </c>
      <c s="5"/>
      <c s="14" t="s">
        <v>699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55.035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700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433</v>
      </c>
      <c s="18" t="s">
        <v>41</v>
      </c>
      <c s="24" t="s">
        <v>434</v>
      </c>
      <c s="25" t="s">
        <v>142</v>
      </c>
      <c s="26">
        <v>12.794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597</v>
      </c>
    </row>
    <row r="16" spans="1:5" ht="63.75">
      <c r="A16" s="30" t="s">
        <v>46</v>
      </c>
      <c r="E16" s="31" t="s">
        <v>682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599</v>
      </c>
      <c s="18" t="s">
        <v>41</v>
      </c>
      <c s="24" t="s">
        <v>600</v>
      </c>
      <c s="25" t="s">
        <v>136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601</v>
      </c>
    </row>
    <row r="21" spans="1:5" ht="12.75">
      <c r="A21" s="30" t="s">
        <v>46</v>
      </c>
      <c r="E21" s="31" t="s">
        <v>602</v>
      </c>
    </row>
    <row r="22" spans="1:5" ht="25.5">
      <c r="A22" t="s">
        <v>48</v>
      </c>
      <c r="E22" s="29" t="s">
        <v>603</v>
      </c>
    </row>
    <row r="23" spans="1:16" ht="12.75">
      <c r="A23" s="18" t="s">
        <v>39</v>
      </c>
      <c s="23" t="s">
        <v>27</v>
      </c>
      <c s="23" t="s">
        <v>604</v>
      </c>
      <c s="18" t="s">
        <v>41</v>
      </c>
      <c s="24" t="s">
        <v>605</v>
      </c>
      <c s="25" t="s">
        <v>136</v>
      </c>
      <c s="26">
        <v>30.104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606</v>
      </c>
    </row>
    <row r="25" spans="1:5" ht="76.5">
      <c r="A25" s="30" t="s">
        <v>46</v>
      </c>
      <c r="E25" s="31" t="s">
        <v>701</v>
      </c>
    </row>
    <row r="26" spans="1:5" ht="318.75">
      <c r="A26" t="s">
        <v>48</v>
      </c>
      <c r="E26" s="29" t="s">
        <v>470</v>
      </c>
    </row>
    <row r="27" spans="1:18" ht="12.75" customHeight="1">
      <c r="A27" s="5" t="s">
        <v>37</v>
      </c>
      <c s="5"/>
      <c s="35" t="s">
        <v>17</v>
      </c>
      <c s="5"/>
      <c s="21" t="s">
        <v>228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608</v>
      </c>
      <c s="18" t="s">
        <v>41</v>
      </c>
      <c s="24" t="s">
        <v>609</v>
      </c>
      <c s="25" t="s">
        <v>136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610</v>
      </c>
    </row>
    <row r="30" spans="1:5" ht="12.75">
      <c r="A30" s="30" t="s">
        <v>46</v>
      </c>
      <c r="E30" s="31" t="s">
        <v>611</v>
      </c>
    </row>
    <row r="31" spans="1:5" ht="369.75">
      <c r="A31" t="s">
        <v>48</v>
      </c>
      <c r="E31" s="29" t="s">
        <v>612</v>
      </c>
    </row>
    <row r="32" spans="1:18" ht="12.75" customHeight="1">
      <c r="A32" s="5" t="s">
        <v>37</v>
      </c>
      <c s="5"/>
      <c s="35" t="s">
        <v>27</v>
      </c>
      <c s="5"/>
      <c s="21" t="s">
        <v>292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613</v>
      </c>
      <c s="18" t="s">
        <v>41</v>
      </c>
      <c s="24" t="s">
        <v>614</v>
      </c>
      <c s="25" t="s">
        <v>136</v>
      </c>
      <c s="26">
        <v>4.2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702</v>
      </c>
    </row>
    <row r="36" spans="1:5" ht="369.75">
      <c r="A36" t="s">
        <v>48</v>
      </c>
      <c r="E36" s="29" t="s">
        <v>518</v>
      </c>
    </row>
    <row r="37" spans="1:16" ht="12.75">
      <c r="A37" s="18" t="s">
        <v>39</v>
      </c>
      <c s="23" t="s">
        <v>68</v>
      </c>
      <c s="23" t="s">
        <v>616</v>
      </c>
      <c s="18" t="s">
        <v>41</v>
      </c>
      <c s="24" t="s">
        <v>617</v>
      </c>
      <c s="25" t="s">
        <v>142</v>
      </c>
      <c s="26">
        <v>0.504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703</v>
      </c>
    </row>
    <row r="40" spans="1:5" ht="267.75">
      <c r="A40" t="s">
        <v>48</v>
      </c>
      <c r="E40" s="29" t="s">
        <v>619</v>
      </c>
    </row>
    <row r="41" spans="1:16" ht="12.75">
      <c r="A41" s="18" t="s">
        <v>39</v>
      </c>
      <c s="23" t="s">
        <v>74</v>
      </c>
      <c s="23" t="s">
        <v>294</v>
      </c>
      <c s="18" t="s">
        <v>41</v>
      </c>
      <c s="24" t="s">
        <v>295</v>
      </c>
      <c s="25" t="s">
        <v>136</v>
      </c>
      <c s="26">
        <v>2.832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620</v>
      </c>
    </row>
    <row r="43" spans="1:5" ht="102">
      <c r="A43" s="30" t="s">
        <v>46</v>
      </c>
      <c r="E43" s="31" t="s">
        <v>704</v>
      </c>
    </row>
    <row r="44" spans="1:5" ht="369.75">
      <c r="A44" t="s">
        <v>48</v>
      </c>
      <c r="E44" s="29" t="s">
        <v>518</v>
      </c>
    </row>
    <row r="45" spans="1:16" ht="12.75">
      <c r="A45" s="18" t="s">
        <v>39</v>
      </c>
      <c s="23" t="s">
        <v>34</v>
      </c>
      <c s="23" t="s">
        <v>622</v>
      </c>
      <c s="18" t="s">
        <v>41</v>
      </c>
      <c s="24" t="s">
        <v>623</v>
      </c>
      <c s="25" t="s">
        <v>136</v>
      </c>
      <c s="26">
        <v>0.7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624</v>
      </c>
    </row>
    <row r="47" spans="1:5" ht="25.5">
      <c r="A47" s="30" t="s">
        <v>46</v>
      </c>
      <c r="E47" s="31" t="s">
        <v>687</v>
      </c>
    </row>
    <row r="48" spans="1:5" ht="369.75">
      <c r="A48" t="s">
        <v>48</v>
      </c>
      <c r="E48" s="29" t="s">
        <v>518</v>
      </c>
    </row>
    <row r="49" spans="1:16" ht="12.75">
      <c r="A49" s="18" t="s">
        <v>39</v>
      </c>
      <c s="23" t="s">
        <v>36</v>
      </c>
      <c s="23" t="s">
        <v>626</v>
      </c>
      <c s="18" t="s">
        <v>41</v>
      </c>
      <c s="24" t="s">
        <v>627</v>
      </c>
      <c s="25" t="s">
        <v>136</v>
      </c>
      <c s="26">
        <v>3.464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628</v>
      </c>
    </row>
    <row r="51" spans="1:5" ht="12.75">
      <c r="A51" s="30" t="s">
        <v>46</v>
      </c>
      <c r="E51" s="31" t="s">
        <v>705</v>
      </c>
    </row>
    <row r="52" spans="1:5" ht="369.75">
      <c r="A52" t="s">
        <v>48</v>
      </c>
      <c r="E52" s="29" t="s">
        <v>518</v>
      </c>
    </row>
    <row r="53" spans="1:16" ht="25.5">
      <c r="A53" s="18" t="s">
        <v>39</v>
      </c>
      <c s="23" t="s">
        <v>128</v>
      </c>
      <c s="23" t="s">
        <v>630</v>
      </c>
      <c s="18" t="s">
        <v>41</v>
      </c>
      <c s="24" t="s">
        <v>631</v>
      </c>
      <c s="25" t="s">
        <v>136</v>
      </c>
      <c s="26">
        <v>32.581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632</v>
      </c>
    </row>
    <row r="55" spans="1:5" ht="76.5">
      <c r="A55" s="30" t="s">
        <v>46</v>
      </c>
      <c r="E55" s="31" t="s">
        <v>706</v>
      </c>
    </row>
    <row r="56" spans="1:5" ht="38.25">
      <c r="A56" t="s">
        <v>48</v>
      </c>
      <c r="E56" s="29" t="s">
        <v>246</v>
      </c>
    </row>
    <row r="57" spans="1:16" ht="12.75">
      <c r="A57" s="18" t="s">
        <v>39</v>
      </c>
      <c s="23" t="s">
        <v>184</v>
      </c>
      <c s="23" t="s">
        <v>634</v>
      </c>
      <c s="18" t="s">
        <v>41</v>
      </c>
      <c s="24" t="s">
        <v>635</v>
      </c>
      <c s="25" t="s">
        <v>136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636</v>
      </c>
    </row>
    <row r="59" spans="1:5" ht="12.75">
      <c r="A59" s="30" t="s">
        <v>46</v>
      </c>
      <c r="E59" s="31" t="s">
        <v>637</v>
      </c>
    </row>
    <row r="60" spans="1:5" ht="51">
      <c r="A60" t="s">
        <v>48</v>
      </c>
      <c r="E60" s="29" t="s">
        <v>638</v>
      </c>
    </row>
    <row r="61" spans="1:16" ht="12.75">
      <c r="A61" s="18" t="s">
        <v>39</v>
      </c>
      <c s="23" t="s">
        <v>190</v>
      </c>
      <c s="23" t="s">
        <v>639</v>
      </c>
      <c s="18" t="s">
        <v>41</v>
      </c>
      <c s="24" t="s">
        <v>640</v>
      </c>
      <c s="25" t="s">
        <v>136</v>
      </c>
      <c s="26">
        <v>1.4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641</v>
      </c>
    </row>
    <row r="63" spans="1:5" ht="25.5">
      <c r="A63" s="30" t="s">
        <v>46</v>
      </c>
      <c r="E63" s="31" t="s">
        <v>689</v>
      </c>
    </row>
    <row r="64" spans="1:5" ht="102">
      <c r="A64" t="s">
        <v>48</v>
      </c>
      <c r="E64" s="29" t="s">
        <v>643</v>
      </c>
    </row>
    <row r="65" spans="1:16" ht="12.75">
      <c r="A65" s="18" t="s">
        <v>39</v>
      </c>
      <c s="23" t="s">
        <v>196</v>
      </c>
      <c s="23" t="s">
        <v>644</v>
      </c>
      <c s="18" t="s">
        <v>41</v>
      </c>
      <c s="24" t="s">
        <v>645</v>
      </c>
      <c s="25" t="s">
        <v>136</v>
      </c>
      <c s="26">
        <v>0.72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646</v>
      </c>
    </row>
    <row r="67" spans="1:5" ht="12.75">
      <c r="A67" s="30" t="s">
        <v>46</v>
      </c>
      <c r="E67" s="31" t="s">
        <v>690</v>
      </c>
    </row>
    <row r="68" spans="1:5" ht="357">
      <c r="A68" t="s">
        <v>48</v>
      </c>
      <c r="E68" s="29" t="s">
        <v>648</v>
      </c>
    </row>
    <row r="69" spans="1:18" ht="12.75" customHeight="1">
      <c r="A69" s="5" t="s">
        <v>37</v>
      </c>
      <c s="5"/>
      <c s="35" t="s">
        <v>68</v>
      </c>
      <c s="5"/>
      <c s="21" t="s">
        <v>360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8" t="s">
        <v>39</v>
      </c>
      <c s="23" t="s">
        <v>200</v>
      </c>
      <c s="23" t="s">
        <v>649</v>
      </c>
      <c s="18" t="s">
        <v>41</v>
      </c>
      <c s="24" t="s">
        <v>650</v>
      </c>
      <c s="25" t="s">
        <v>94</v>
      </c>
      <c s="26">
        <v>28.86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651</v>
      </c>
    </row>
    <row r="72" spans="1:5" ht="38.25">
      <c r="A72" s="30" t="s">
        <v>46</v>
      </c>
      <c r="E72" s="31" t="s">
        <v>707</v>
      </c>
    </row>
    <row r="73" spans="1:5" ht="191.25">
      <c r="A73" t="s">
        <v>48</v>
      </c>
      <c r="E73" s="29" t="s">
        <v>653</v>
      </c>
    </row>
    <row r="74" spans="1:18" ht="12.75" customHeight="1">
      <c r="A74" s="5" t="s">
        <v>37</v>
      </c>
      <c s="5"/>
      <c s="35" t="s">
        <v>74</v>
      </c>
      <c s="5"/>
      <c s="21" t="s">
        <v>367</v>
      </c>
      <c s="5"/>
      <c s="5"/>
      <c s="5"/>
      <c s="36">
        <f>0+Q74</f>
      </c>
      <c r="O74">
        <f>0+R74</f>
      </c>
      <c r="Q74">
        <f>0+I75</f>
      </c>
      <c>
        <f>0+O75</f>
      </c>
    </row>
    <row r="75" spans="1:16" ht="12.75">
      <c r="A75" s="18" t="s">
        <v>39</v>
      </c>
      <c s="23" t="s">
        <v>206</v>
      </c>
      <c s="23" t="s">
        <v>654</v>
      </c>
      <c s="18" t="s">
        <v>41</v>
      </c>
      <c s="24" t="s">
        <v>655</v>
      </c>
      <c s="25" t="s">
        <v>77</v>
      </c>
      <c s="26">
        <v>1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44</v>
      </c>
      <c r="E76" s="29" t="s">
        <v>656</v>
      </c>
    </row>
    <row r="77" spans="1:5" ht="12.75">
      <c r="A77" s="30" t="s">
        <v>46</v>
      </c>
      <c r="E77" s="31" t="s">
        <v>47</v>
      </c>
    </row>
    <row r="78" spans="1:5" ht="12.75">
      <c r="A78" t="s">
        <v>48</v>
      </c>
      <c r="E78" s="29" t="s">
        <v>657</v>
      </c>
    </row>
    <row r="79" spans="1:18" ht="12.75" customHeight="1">
      <c r="A79" s="5" t="s">
        <v>37</v>
      </c>
      <c s="5"/>
      <c s="35" t="s">
        <v>34</v>
      </c>
      <c s="5"/>
      <c s="21" t="s">
        <v>123</v>
      </c>
      <c s="5"/>
      <c s="5"/>
      <c s="5"/>
      <c s="36">
        <f>0+Q79</f>
      </c>
      <c r="O79">
        <f>0+R79</f>
      </c>
      <c r="Q79">
        <f>0+I80+I84+I88+I92+I96</f>
      </c>
      <c>
        <f>0+O80+O84+O88+O92+O96</f>
      </c>
    </row>
    <row r="80" spans="1:16" ht="25.5">
      <c r="A80" s="18" t="s">
        <v>39</v>
      </c>
      <c s="23" t="s">
        <v>211</v>
      </c>
      <c s="23" t="s">
        <v>658</v>
      </c>
      <c s="18" t="s">
        <v>41</v>
      </c>
      <c s="24" t="s">
        <v>659</v>
      </c>
      <c s="25" t="s">
        <v>77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660</v>
      </c>
    </row>
    <row r="82" spans="1:5" ht="25.5">
      <c r="A82" s="30" t="s">
        <v>46</v>
      </c>
      <c r="E82" s="31" t="s">
        <v>661</v>
      </c>
    </row>
    <row r="83" spans="1:5" ht="409.5">
      <c r="A83" t="s">
        <v>48</v>
      </c>
      <c r="E83" s="29" t="s">
        <v>662</v>
      </c>
    </row>
    <row r="84" spans="1:16" ht="12.75">
      <c r="A84" s="18" t="s">
        <v>39</v>
      </c>
      <c s="23" t="s">
        <v>217</v>
      </c>
      <c s="23" t="s">
        <v>692</v>
      </c>
      <c s="18" t="s">
        <v>41</v>
      </c>
      <c s="24" t="s">
        <v>693</v>
      </c>
      <c s="25" t="s">
        <v>169</v>
      </c>
      <c s="26">
        <v>9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694</v>
      </c>
    </row>
    <row r="86" spans="1:5" ht="12.75">
      <c r="A86" s="30" t="s">
        <v>46</v>
      </c>
      <c r="E86" s="31" t="s">
        <v>708</v>
      </c>
    </row>
    <row r="87" spans="1:5" ht="63.75">
      <c r="A87" t="s">
        <v>48</v>
      </c>
      <c r="E87" s="29" t="s">
        <v>667</v>
      </c>
    </row>
    <row r="88" spans="1:16" ht="12.75">
      <c r="A88" s="18" t="s">
        <v>39</v>
      </c>
      <c s="23" t="s">
        <v>222</v>
      </c>
      <c s="23" t="s">
        <v>579</v>
      </c>
      <c s="18" t="s">
        <v>41</v>
      </c>
      <c s="24" t="s">
        <v>580</v>
      </c>
      <c s="25" t="s">
        <v>136</v>
      </c>
      <c s="26">
        <v>3.098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668</v>
      </c>
    </row>
    <row r="90" spans="1:5" ht="12.75">
      <c r="A90" s="30" t="s">
        <v>46</v>
      </c>
      <c r="E90" s="31" t="s">
        <v>669</v>
      </c>
    </row>
    <row r="91" spans="1:5" ht="102">
      <c r="A91" t="s">
        <v>48</v>
      </c>
      <c r="E91" s="29" t="s">
        <v>582</v>
      </c>
    </row>
    <row r="92" spans="1:16" ht="12.75">
      <c r="A92" s="18" t="s">
        <v>39</v>
      </c>
      <c s="23" t="s">
        <v>229</v>
      </c>
      <c s="23" t="s">
        <v>670</v>
      </c>
      <c s="18" t="s">
        <v>41</v>
      </c>
      <c s="24" t="s">
        <v>671</v>
      </c>
      <c s="25" t="s">
        <v>136</v>
      </c>
      <c s="26">
        <v>1.176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672</v>
      </c>
    </row>
    <row r="94" spans="1:5" ht="12.75">
      <c r="A94" s="30" t="s">
        <v>46</v>
      </c>
      <c r="E94" s="31" t="s">
        <v>673</v>
      </c>
    </row>
    <row r="95" spans="1:5" ht="102">
      <c r="A95" t="s">
        <v>48</v>
      </c>
      <c r="E95" s="29" t="s">
        <v>582</v>
      </c>
    </row>
    <row r="96" spans="1:16" ht="12.75">
      <c r="A96" s="18" t="s">
        <v>39</v>
      </c>
      <c s="23" t="s">
        <v>235</v>
      </c>
      <c s="23" t="s">
        <v>695</v>
      </c>
      <c s="18" t="s">
        <v>41</v>
      </c>
      <c s="24" t="s">
        <v>696</v>
      </c>
      <c s="25" t="s">
        <v>169</v>
      </c>
      <c s="26">
        <v>8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697</v>
      </c>
    </row>
    <row r="98" spans="1:5" ht="12.75">
      <c r="A98" s="30" t="s">
        <v>46</v>
      </c>
      <c r="E98" s="31" t="s">
        <v>677</v>
      </c>
    </row>
    <row r="99" spans="1:5" ht="114.75">
      <c r="A99" t="s">
        <v>48</v>
      </c>
      <c r="E99" s="29" t="s">
        <v>678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0+O9+O18+O27+O32+O69+O74+O79+O84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709</v>
      </c>
      <c s="32">
        <f>0+I9+I18+I27+I32+I69+I74+I79+I84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709</v>
      </c>
      <c s="5"/>
      <c s="14" t="s">
        <v>710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52.695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38.25">
      <c r="A12" s="30" t="s">
        <v>46</v>
      </c>
      <c r="E12" s="31" t="s">
        <v>711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433</v>
      </c>
      <c s="18" t="s">
        <v>41</v>
      </c>
      <c s="24" t="s">
        <v>434</v>
      </c>
      <c s="25" t="s">
        <v>142</v>
      </c>
      <c s="26">
        <v>6.524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63.75">
      <c r="A16" s="30" t="s">
        <v>46</v>
      </c>
      <c r="E16" s="31" t="s">
        <v>712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599</v>
      </c>
      <c s="18" t="s">
        <v>41</v>
      </c>
      <c s="24" t="s">
        <v>600</v>
      </c>
      <c s="25" t="s">
        <v>136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601</v>
      </c>
    </row>
    <row r="21" spans="1:5" ht="12.75">
      <c r="A21" s="30" t="s">
        <v>46</v>
      </c>
      <c r="E21" s="31" t="s">
        <v>602</v>
      </c>
    </row>
    <row r="22" spans="1:5" ht="25.5">
      <c r="A22" t="s">
        <v>48</v>
      </c>
      <c r="E22" s="29" t="s">
        <v>603</v>
      </c>
    </row>
    <row r="23" spans="1:16" ht="12.75">
      <c r="A23" s="18" t="s">
        <v>39</v>
      </c>
      <c s="23" t="s">
        <v>27</v>
      </c>
      <c s="23" t="s">
        <v>604</v>
      </c>
      <c s="18" t="s">
        <v>41</v>
      </c>
      <c s="24" t="s">
        <v>605</v>
      </c>
      <c s="25" t="s">
        <v>136</v>
      </c>
      <c s="26">
        <v>28.844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606</v>
      </c>
    </row>
    <row r="25" spans="1:5" ht="76.5">
      <c r="A25" s="30" t="s">
        <v>46</v>
      </c>
      <c r="E25" s="31" t="s">
        <v>713</v>
      </c>
    </row>
    <row r="26" spans="1:5" ht="318.75">
      <c r="A26" t="s">
        <v>48</v>
      </c>
      <c r="E26" s="29" t="s">
        <v>470</v>
      </c>
    </row>
    <row r="27" spans="1:18" ht="12.75" customHeight="1">
      <c r="A27" s="5" t="s">
        <v>37</v>
      </c>
      <c s="5"/>
      <c s="35" t="s">
        <v>17</v>
      </c>
      <c s="5"/>
      <c s="21" t="s">
        <v>228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608</v>
      </c>
      <c s="18" t="s">
        <v>41</v>
      </c>
      <c s="24" t="s">
        <v>609</v>
      </c>
      <c s="25" t="s">
        <v>136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610</v>
      </c>
    </row>
    <row r="30" spans="1:5" ht="12.75">
      <c r="A30" s="30" t="s">
        <v>46</v>
      </c>
      <c r="E30" s="31" t="s">
        <v>611</v>
      </c>
    </row>
    <row r="31" spans="1:5" ht="369.75">
      <c r="A31" t="s">
        <v>48</v>
      </c>
      <c r="E31" s="29" t="s">
        <v>612</v>
      </c>
    </row>
    <row r="32" spans="1:18" ht="12.75" customHeight="1">
      <c r="A32" s="5" t="s">
        <v>37</v>
      </c>
      <c s="5"/>
      <c s="35" t="s">
        <v>27</v>
      </c>
      <c s="5"/>
      <c s="21" t="s">
        <v>292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613</v>
      </c>
      <c s="18" t="s">
        <v>41</v>
      </c>
      <c s="24" t="s">
        <v>614</v>
      </c>
      <c s="25" t="s">
        <v>136</v>
      </c>
      <c s="26">
        <v>4.86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714</v>
      </c>
    </row>
    <row r="36" spans="1:5" ht="369.75">
      <c r="A36" t="s">
        <v>48</v>
      </c>
      <c r="E36" s="29" t="s">
        <v>518</v>
      </c>
    </row>
    <row r="37" spans="1:16" ht="12.75">
      <c r="A37" s="18" t="s">
        <v>39</v>
      </c>
      <c s="23" t="s">
        <v>68</v>
      </c>
      <c s="23" t="s">
        <v>616</v>
      </c>
      <c s="18" t="s">
        <v>41</v>
      </c>
      <c s="24" t="s">
        <v>617</v>
      </c>
      <c s="25" t="s">
        <v>142</v>
      </c>
      <c s="26">
        <v>0.588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715</v>
      </c>
    </row>
    <row r="40" spans="1:5" ht="267.75">
      <c r="A40" t="s">
        <v>48</v>
      </c>
      <c r="E40" s="29" t="s">
        <v>619</v>
      </c>
    </row>
    <row r="41" spans="1:16" ht="12.75">
      <c r="A41" s="18" t="s">
        <v>39</v>
      </c>
      <c s="23" t="s">
        <v>74</v>
      </c>
      <c s="23" t="s">
        <v>294</v>
      </c>
      <c s="18" t="s">
        <v>41</v>
      </c>
      <c s="24" t="s">
        <v>295</v>
      </c>
      <c s="25" t="s">
        <v>136</v>
      </c>
      <c s="26">
        <v>2.832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620</v>
      </c>
    </row>
    <row r="43" spans="1:5" ht="102">
      <c r="A43" s="30" t="s">
        <v>46</v>
      </c>
      <c r="E43" s="31" t="s">
        <v>704</v>
      </c>
    </row>
    <row r="44" spans="1:5" ht="369.75">
      <c r="A44" t="s">
        <v>48</v>
      </c>
      <c r="E44" s="29" t="s">
        <v>518</v>
      </c>
    </row>
    <row r="45" spans="1:16" ht="12.75">
      <c r="A45" s="18" t="s">
        <v>39</v>
      </c>
      <c s="23" t="s">
        <v>34</v>
      </c>
      <c s="23" t="s">
        <v>622</v>
      </c>
      <c s="18" t="s">
        <v>41</v>
      </c>
      <c s="24" t="s">
        <v>623</v>
      </c>
      <c s="25" t="s">
        <v>136</v>
      </c>
      <c s="26">
        <v>0.7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624</v>
      </c>
    </row>
    <row r="47" spans="1:5" ht="25.5">
      <c r="A47" s="30" t="s">
        <v>46</v>
      </c>
      <c r="E47" s="31" t="s">
        <v>687</v>
      </c>
    </row>
    <row r="48" spans="1:5" ht="369.75">
      <c r="A48" t="s">
        <v>48</v>
      </c>
      <c r="E48" s="29" t="s">
        <v>518</v>
      </c>
    </row>
    <row r="49" spans="1:16" ht="12.75">
      <c r="A49" s="18" t="s">
        <v>39</v>
      </c>
      <c s="23" t="s">
        <v>36</v>
      </c>
      <c s="23" t="s">
        <v>626</v>
      </c>
      <c s="18" t="s">
        <v>41</v>
      </c>
      <c s="24" t="s">
        <v>627</v>
      </c>
      <c s="25" t="s">
        <v>136</v>
      </c>
      <c s="26">
        <v>3.748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628</v>
      </c>
    </row>
    <row r="51" spans="1:5" ht="12.75">
      <c r="A51" s="30" t="s">
        <v>46</v>
      </c>
      <c r="E51" s="31" t="s">
        <v>716</v>
      </c>
    </row>
    <row r="52" spans="1:5" ht="369.75">
      <c r="A52" t="s">
        <v>48</v>
      </c>
      <c r="E52" s="29" t="s">
        <v>518</v>
      </c>
    </row>
    <row r="53" spans="1:16" ht="25.5">
      <c r="A53" s="18" t="s">
        <v>39</v>
      </c>
      <c s="23" t="s">
        <v>128</v>
      </c>
      <c s="23" t="s">
        <v>630</v>
      </c>
      <c s="18" t="s">
        <v>41</v>
      </c>
      <c s="24" t="s">
        <v>631</v>
      </c>
      <c s="25" t="s">
        <v>136</v>
      </c>
      <c s="26">
        <v>32.581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632</v>
      </c>
    </row>
    <row r="55" spans="1:5" ht="76.5">
      <c r="A55" s="30" t="s">
        <v>46</v>
      </c>
      <c r="E55" s="31" t="s">
        <v>706</v>
      </c>
    </row>
    <row r="56" spans="1:5" ht="38.25">
      <c r="A56" t="s">
        <v>48</v>
      </c>
      <c r="E56" s="29" t="s">
        <v>246</v>
      </c>
    </row>
    <row r="57" spans="1:16" ht="12.75">
      <c r="A57" s="18" t="s">
        <v>39</v>
      </c>
      <c s="23" t="s">
        <v>184</v>
      </c>
      <c s="23" t="s">
        <v>634</v>
      </c>
      <c s="18" t="s">
        <v>41</v>
      </c>
      <c s="24" t="s">
        <v>635</v>
      </c>
      <c s="25" t="s">
        <v>136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636</v>
      </c>
    </row>
    <row r="59" spans="1:5" ht="12.75">
      <c r="A59" s="30" t="s">
        <v>46</v>
      </c>
      <c r="E59" s="31" t="s">
        <v>637</v>
      </c>
    </row>
    <row r="60" spans="1:5" ht="51">
      <c r="A60" t="s">
        <v>48</v>
      </c>
      <c r="E60" s="29" t="s">
        <v>638</v>
      </c>
    </row>
    <row r="61" spans="1:16" ht="12.75">
      <c r="A61" s="18" t="s">
        <v>39</v>
      </c>
      <c s="23" t="s">
        <v>190</v>
      </c>
      <c s="23" t="s">
        <v>639</v>
      </c>
      <c s="18" t="s">
        <v>41</v>
      </c>
      <c s="24" t="s">
        <v>640</v>
      </c>
      <c s="25" t="s">
        <v>136</v>
      </c>
      <c s="26">
        <v>1.4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641</v>
      </c>
    </row>
    <row r="63" spans="1:5" ht="25.5">
      <c r="A63" s="30" t="s">
        <v>46</v>
      </c>
      <c r="E63" s="31" t="s">
        <v>689</v>
      </c>
    </row>
    <row r="64" spans="1:5" ht="102">
      <c r="A64" t="s">
        <v>48</v>
      </c>
      <c r="E64" s="29" t="s">
        <v>643</v>
      </c>
    </row>
    <row r="65" spans="1:16" ht="12.75">
      <c r="A65" s="18" t="s">
        <v>39</v>
      </c>
      <c s="23" t="s">
        <v>196</v>
      </c>
      <c s="23" t="s">
        <v>644</v>
      </c>
      <c s="18" t="s">
        <v>41</v>
      </c>
      <c s="24" t="s">
        <v>645</v>
      </c>
      <c s="25" t="s">
        <v>136</v>
      </c>
      <c s="26">
        <v>0.72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646</v>
      </c>
    </row>
    <row r="67" spans="1:5" ht="12.75">
      <c r="A67" s="30" t="s">
        <v>46</v>
      </c>
      <c r="E67" s="31" t="s">
        <v>690</v>
      </c>
    </row>
    <row r="68" spans="1:5" ht="357">
      <c r="A68" t="s">
        <v>48</v>
      </c>
      <c r="E68" s="29" t="s">
        <v>648</v>
      </c>
    </row>
    <row r="69" spans="1:18" ht="12.75" customHeight="1">
      <c r="A69" s="5" t="s">
        <v>37</v>
      </c>
      <c s="5"/>
      <c s="35" t="s">
        <v>31</v>
      </c>
      <c s="5"/>
      <c s="21" t="s">
        <v>717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25.5">
      <c r="A70" s="18" t="s">
        <v>39</v>
      </c>
      <c s="23" t="s">
        <v>200</v>
      </c>
      <c s="23" t="s">
        <v>718</v>
      </c>
      <c s="18" t="s">
        <v>41</v>
      </c>
      <c s="24" t="s">
        <v>719</v>
      </c>
      <c s="25" t="s">
        <v>94</v>
      </c>
      <c s="26">
        <v>7.48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720</v>
      </c>
    </row>
    <row r="72" spans="1:5" ht="38.25">
      <c r="A72" s="30" t="s">
        <v>46</v>
      </c>
      <c r="E72" s="31" t="s">
        <v>721</v>
      </c>
    </row>
    <row r="73" spans="1:5" ht="51">
      <c r="A73" t="s">
        <v>48</v>
      </c>
      <c r="E73" s="29" t="s">
        <v>722</v>
      </c>
    </row>
    <row r="74" spans="1:18" ht="12.75" customHeight="1">
      <c r="A74" s="5" t="s">
        <v>37</v>
      </c>
      <c s="5"/>
      <c s="35" t="s">
        <v>68</v>
      </c>
      <c s="5"/>
      <c s="21" t="s">
        <v>360</v>
      </c>
      <c s="5"/>
      <c s="5"/>
      <c s="5"/>
      <c s="36">
        <f>0+Q74</f>
      </c>
      <c r="O74">
        <f>0+R74</f>
      </c>
      <c r="Q74">
        <f>0+I75</f>
      </c>
      <c>
        <f>0+O75</f>
      </c>
    </row>
    <row r="75" spans="1:16" ht="12.75">
      <c r="A75" s="18" t="s">
        <v>39</v>
      </c>
      <c s="23" t="s">
        <v>206</v>
      </c>
      <c s="23" t="s">
        <v>649</v>
      </c>
      <c s="18" t="s">
        <v>41</v>
      </c>
      <c s="24" t="s">
        <v>650</v>
      </c>
      <c s="25" t="s">
        <v>94</v>
      </c>
      <c s="26">
        <v>28.86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651</v>
      </c>
    </row>
    <row r="77" spans="1:5" ht="38.25">
      <c r="A77" s="30" t="s">
        <v>46</v>
      </c>
      <c r="E77" s="31" t="s">
        <v>707</v>
      </c>
    </row>
    <row r="78" spans="1:5" ht="191.25">
      <c r="A78" t="s">
        <v>48</v>
      </c>
      <c r="E78" s="29" t="s">
        <v>653</v>
      </c>
    </row>
    <row r="79" spans="1:18" ht="12.75" customHeight="1">
      <c r="A79" s="5" t="s">
        <v>37</v>
      </c>
      <c s="5"/>
      <c s="35" t="s">
        <v>74</v>
      </c>
      <c s="5"/>
      <c s="21" t="s">
        <v>367</v>
      </c>
      <c s="5"/>
      <c s="5"/>
      <c s="5"/>
      <c s="36">
        <f>0+Q79</f>
      </c>
      <c r="O79">
        <f>0+R79</f>
      </c>
      <c r="Q79">
        <f>0+I80</f>
      </c>
      <c>
        <f>0+O80</f>
      </c>
    </row>
    <row r="80" spans="1:16" ht="12.75">
      <c r="A80" s="18" t="s">
        <v>39</v>
      </c>
      <c s="23" t="s">
        <v>211</v>
      </c>
      <c s="23" t="s">
        <v>654</v>
      </c>
      <c s="18" t="s">
        <v>41</v>
      </c>
      <c s="24" t="s">
        <v>655</v>
      </c>
      <c s="25" t="s">
        <v>77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25.5">
      <c r="A81" s="28" t="s">
        <v>44</v>
      </c>
      <c r="E81" s="29" t="s">
        <v>656</v>
      </c>
    </row>
    <row r="82" spans="1:5" ht="12.75">
      <c r="A82" s="30" t="s">
        <v>46</v>
      </c>
      <c r="E82" s="31" t="s">
        <v>47</v>
      </c>
    </row>
    <row r="83" spans="1:5" ht="12.75">
      <c r="A83" t="s">
        <v>48</v>
      </c>
      <c r="E83" s="29" t="s">
        <v>657</v>
      </c>
    </row>
    <row r="84" spans="1:18" ht="12.75" customHeight="1">
      <c r="A84" s="5" t="s">
        <v>37</v>
      </c>
      <c s="5"/>
      <c s="35" t="s">
        <v>34</v>
      </c>
      <c s="5"/>
      <c s="21" t="s">
        <v>123</v>
      </c>
      <c s="5"/>
      <c s="5"/>
      <c s="5"/>
      <c s="36">
        <f>0+Q84</f>
      </c>
      <c r="O84">
        <f>0+R84</f>
      </c>
      <c r="Q84">
        <f>0+I85+I89+I93+I97+I101</f>
      </c>
      <c>
        <f>0+O85+O89+O93+O97+O101</f>
      </c>
    </row>
    <row r="85" spans="1:16" ht="25.5">
      <c r="A85" s="18" t="s">
        <v>39</v>
      </c>
      <c s="23" t="s">
        <v>217</v>
      </c>
      <c s="23" t="s">
        <v>658</v>
      </c>
      <c s="18" t="s">
        <v>41</v>
      </c>
      <c s="24" t="s">
        <v>659</v>
      </c>
      <c s="25" t="s">
        <v>77</v>
      </c>
      <c s="26">
        <v>1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660</v>
      </c>
    </row>
    <row r="87" spans="1:5" ht="25.5">
      <c r="A87" s="30" t="s">
        <v>46</v>
      </c>
      <c r="E87" s="31" t="s">
        <v>661</v>
      </c>
    </row>
    <row r="88" spans="1:5" ht="409.5">
      <c r="A88" t="s">
        <v>48</v>
      </c>
      <c r="E88" s="29" t="s">
        <v>662</v>
      </c>
    </row>
    <row r="89" spans="1:16" ht="12.75">
      <c r="A89" s="18" t="s">
        <v>39</v>
      </c>
      <c s="23" t="s">
        <v>222</v>
      </c>
      <c s="23" t="s">
        <v>723</v>
      </c>
      <c s="18" t="s">
        <v>41</v>
      </c>
      <c s="24" t="s">
        <v>724</v>
      </c>
      <c s="25" t="s">
        <v>169</v>
      </c>
      <c s="26">
        <v>9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725</v>
      </c>
    </row>
    <row r="91" spans="1:5" ht="12.75">
      <c r="A91" s="30" t="s">
        <v>46</v>
      </c>
      <c r="E91" s="31" t="s">
        <v>708</v>
      </c>
    </row>
    <row r="92" spans="1:5" ht="63.75">
      <c r="A92" t="s">
        <v>48</v>
      </c>
      <c r="E92" s="29" t="s">
        <v>667</v>
      </c>
    </row>
    <row r="93" spans="1:16" ht="12.75">
      <c r="A93" s="18" t="s">
        <v>39</v>
      </c>
      <c s="23" t="s">
        <v>229</v>
      </c>
      <c s="23" t="s">
        <v>579</v>
      </c>
      <c s="18" t="s">
        <v>41</v>
      </c>
      <c s="24" t="s">
        <v>580</v>
      </c>
      <c s="25" t="s">
        <v>136</v>
      </c>
      <c s="26">
        <v>1.04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668</v>
      </c>
    </row>
    <row r="95" spans="1:5" ht="12.75">
      <c r="A95" s="30" t="s">
        <v>46</v>
      </c>
      <c r="E95" s="31" t="s">
        <v>726</v>
      </c>
    </row>
    <row r="96" spans="1:5" ht="102">
      <c r="A96" t="s">
        <v>48</v>
      </c>
      <c r="E96" s="29" t="s">
        <v>582</v>
      </c>
    </row>
    <row r="97" spans="1:16" ht="12.75">
      <c r="A97" s="18" t="s">
        <v>39</v>
      </c>
      <c s="23" t="s">
        <v>235</v>
      </c>
      <c s="23" t="s">
        <v>670</v>
      </c>
      <c s="18" t="s">
        <v>41</v>
      </c>
      <c s="24" t="s">
        <v>671</v>
      </c>
      <c s="25" t="s">
        <v>136</v>
      </c>
      <c s="26">
        <v>0.588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672</v>
      </c>
    </row>
    <row r="99" spans="1:5" ht="12.75">
      <c r="A99" s="30" t="s">
        <v>46</v>
      </c>
      <c r="E99" s="31" t="s">
        <v>727</v>
      </c>
    </row>
    <row r="100" spans="1:5" ht="102">
      <c r="A100" t="s">
        <v>48</v>
      </c>
      <c r="E100" s="29" t="s">
        <v>582</v>
      </c>
    </row>
    <row r="101" spans="1:16" ht="12.75">
      <c r="A101" s="18" t="s">
        <v>39</v>
      </c>
      <c s="23" t="s">
        <v>241</v>
      </c>
      <c s="23" t="s">
        <v>674</v>
      </c>
      <c s="18" t="s">
        <v>41</v>
      </c>
      <c s="24" t="s">
        <v>675</v>
      </c>
      <c s="25" t="s">
        <v>169</v>
      </c>
      <c s="26">
        <v>8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41</v>
      </c>
    </row>
    <row r="103" spans="1:5" ht="12.75">
      <c r="A103" s="30" t="s">
        <v>46</v>
      </c>
      <c r="E103" s="31" t="s">
        <v>677</v>
      </c>
    </row>
    <row r="104" spans="1:5" ht="114.75">
      <c r="A104" t="s">
        <v>48</v>
      </c>
      <c r="E104" s="29" t="s">
        <v>678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0+O9+O18+O27+O32+O69+O74+O79+O92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0+I9+I18+I27+I32+I69+I74+I79+I92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729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52.695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711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433</v>
      </c>
      <c s="18" t="s">
        <v>41</v>
      </c>
      <c s="24" t="s">
        <v>434</v>
      </c>
      <c s="25" t="s">
        <v>142</v>
      </c>
      <c s="26">
        <v>5.084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597</v>
      </c>
    </row>
    <row r="16" spans="1:5" ht="51">
      <c r="A16" s="30" t="s">
        <v>46</v>
      </c>
      <c r="E16" s="31" t="s">
        <v>730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599</v>
      </c>
      <c s="18" t="s">
        <v>41</v>
      </c>
      <c s="24" t="s">
        <v>600</v>
      </c>
      <c s="25" t="s">
        <v>136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601</v>
      </c>
    </row>
    <row r="21" spans="1:5" ht="12.75">
      <c r="A21" s="30" t="s">
        <v>46</v>
      </c>
      <c r="E21" s="31" t="s">
        <v>602</v>
      </c>
    </row>
    <row r="22" spans="1:5" ht="25.5">
      <c r="A22" t="s">
        <v>48</v>
      </c>
      <c r="E22" s="29" t="s">
        <v>603</v>
      </c>
    </row>
    <row r="23" spans="1:16" ht="12.75">
      <c r="A23" s="18" t="s">
        <v>39</v>
      </c>
      <c s="23" t="s">
        <v>27</v>
      </c>
      <c s="23" t="s">
        <v>604</v>
      </c>
      <c s="18" t="s">
        <v>41</v>
      </c>
      <c s="24" t="s">
        <v>605</v>
      </c>
      <c s="25" t="s">
        <v>136</v>
      </c>
      <c s="26">
        <v>28.844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606</v>
      </c>
    </row>
    <row r="25" spans="1:5" ht="76.5">
      <c r="A25" s="30" t="s">
        <v>46</v>
      </c>
      <c r="E25" s="31" t="s">
        <v>713</v>
      </c>
    </row>
    <row r="26" spans="1:5" ht="318.75">
      <c r="A26" t="s">
        <v>48</v>
      </c>
      <c r="E26" s="29" t="s">
        <v>470</v>
      </c>
    </row>
    <row r="27" spans="1:18" ht="12.75" customHeight="1">
      <c r="A27" s="5" t="s">
        <v>37</v>
      </c>
      <c s="5"/>
      <c s="35" t="s">
        <v>17</v>
      </c>
      <c s="5"/>
      <c s="21" t="s">
        <v>228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608</v>
      </c>
      <c s="18" t="s">
        <v>41</v>
      </c>
      <c s="24" t="s">
        <v>609</v>
      </c>
      <c s="25" t="s">
        <v>136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610</v>
      </c>
    </row>
    <row r="30" spans="1:5" ht="12.75">
      <c r="A30" s="30" t="s">
        <v>46</v>
      </c>
      <c r="E30" s="31" t="s">
        <v>611</v>
      </c>
    </row>
    <row r="31" spans="1:5" ht="369.75">
      <c r="A31" t="s">
        <v>48</v>
      </c>
      <c r="E31" s="29" t="s">
        <v>612</v>
      </c>
    </row>
    <row r="32" spans="1:18" ht="12.75" customHeight="1">
      <c r="A32" s="5" t="s">
        <v>37</v>
      </c>
      <c s="5"/>
      <c s="35" t="s">
        <v>27</v>
      </c>
      <c s="5"/>
      <c s="21" t="s">
        <v>292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613</v>
      </c>
      <c s="18" t="s">
        <v>41</v>
      </c>
      <c s="24" t="s">
        <v>614</v>
      </c>
      <c s="25" t="s">
        <v>136</v>
      </c>
      <c s="26">
        <v>4.74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731</v>
      </c>
    </row>
    <row r="36" spans="1:5" ht="369.75">
      <c r="A36" t="s">
        <v>48</v>
      </c>
      <c r="E36" s="29" t="s">
        <v>518</v>
      </c>
    </row>
    <row r="37" spans="1:16" ht="12.75">
      <c r="A37" s="18" t="s">
        <v>39</v>
      </c>
      <c s="23" t="s">
        <v>68</v>
      </c>
      <c s="23" t="s">
        <v>616</v>
      </c>
      <c s="18" t="s">
        <v>41</v>
      </c>
      <c s="24" t="s">
        <v>617</v>
      </c>
      <c s="25" t="s">
        <v>142</v>
      </c>
      <c s="26">
        <v>0.564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732</v>
      </c>
    </row>
    <row r="40" spans="1:5" ht="267.75">
      <c r="A40" t="s">
        <v>48</v>
      </c>
      <c r="E40" s="29" t="s">
        <v>619</v>
      </c>
    </row>
    <row r="41" spans="1:16" ht="12.75">
      <c r="A41" s="18" t="s">
        <v>39</v>
      </c>
      <c s="23" t="s">
        <v>74</v>
      </c>
      <c s="23" t="s">
        <v>294</v>
      </c>
      <c s="18" t="s">
        <v>41</v>
      </c>
      <c s="24" t="s">
        <v>295</v>
      </c>
      <c s="25" t="s">
        <v>136</v>
      </c>
      <c s="26">
        <v>2.832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620</v>
      </c>
    </row>
    <row r="43" spans="1:5" ht="102">
      <c r="A43" s="30" t="s">
        <v>46</v>
      </c>
      <c r="E43" s="31" t="s">
        <v>704</v>
      </c>
    </row>
    <row r="44" spans="1:5" ht="369.75">
      <c r="A44" t="s">
        <v>48</v>
      </c>
      <c r="E44" s="29" t="s">
        <v>518</v>
      </c>
    </row>
    <row r="45" spans="1:16" ht="12.75">
      <c r="A45" s="18" t="s">
        <v>39</v>
      </c>
      <c s="23" t="s">
        <v>34</v>
      </c>
      <c s="23" t="s">
        <v>622</v>
      </c>
      <c s="18" t="s">
        <v>41</v>
      </c>
      <c s="24" t="s">
        <v>623</v>
      </c>
      <c s="25" t="s">
        <v>136</v>
      </c>
      <c s="26">
        <v>0.7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624</v>
      </c>
    </row>
    <row r="47" spans="1:5" ht="25.5">
      <c r="A47" s="30" t="s">
        <v>46</v>
      </c>
      <c r="E47" s="31" t="s">
        <v>687</v>
      </c>
    </row>
    <row r="48" spans="1:5" ht="369.75">
      <c r="A48" t="s">
        <v>48</v>
      </c>
      <c r="E48" s="29" t="s">
        <v>518</v>
      </c>
    </row>
    <row r="49" spans="1:16" ht="12.75">
      <c r="A49" s="18" t="s">
        <v>39</v>
      </c>
      <c s="23" t="s">
        <v>36</v>
      </c>
      <c s="23" t="s">
        <v>626</v>
      </c>
      <c s="18" t="s">
        <v>41</v>
      </c>
      <c s="24" t="s">
        <v>627</v>
      </c>
      <c s="25" t="s">
        <v>136</v>
      </c>
      <c s="26">
        <v>3.748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628</v>
      </c>
    </row>
    <row r="51" spans="1:5" ht="12.75">
      <c r="A51" s="30" t="s">
        <v>46</v>
      </c>
      <c r="E51" s="31" t="s">
        <v>716</v>
      </c>
    </row>
    <row r="52" spans="1:5" ht="369.75">
      <c r="A52" t="s">
        <v>48</v>
      </c>
      <c r="E52" s="29" t="s">
        <v>518</v>
      </c>
    </row>
    <row r="53" spans="1:16" ht="25.5">
      <c r="A53" s="18" t="s">
        <v>39</v>
      </c>
      <c s="23" t="s">
        <v>128</v>
      </c>
      <c s="23" t="s">
        <v>630</v>
      </c>
      <c s="18" t="s">
        <v>41</v>
      </c>
      <c s="24" t="s">
        <v>631</v>
      </c>
      <c s="25" t="s">
        <v>136</v>
      </c>
      <c s="26">
        <v>32.581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632</v>
      </c>
    </row>
    <row r="55" spans="1:5" ht="76.5">
      <c r="A55" s="30" t="s">
        <v>46</v>
      </c>
      <c r="E55" s="31" t="s">
        <v>706</v>
      </c>
    </row>
    <row r="56" spans="1:5" ht="38.25">
      <c r="A56" t="s">
        <v>48</v>
      </c>
      <c r="E56" s="29" t="s">
        <v>246</v>
      </c>
    </row>
    <row r="57" spans="1:16" ht="12.75">
      <c r="A57" s="18" t="s">
        <v>39</v>
      </c>
      <c s="23" t="s">
        <v>184</v>
      </c>
      <c s="23" t="s">
        <v>634</v>
      </c>
      <c s="18" t="s">
        <v>41</v>
      </c>
      <c s="24" t="s">
        <v>635</v>
      </c>
      <c s="25" t="s">
        <v>136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636</v>
      </c>
    </row>
    <row r="59" spans="1:5" ht="12.75">
      <c r="A59" s="30" t="s">
        <v>46</v>
      </c>
      <c r="E59" s="31" t="s">
        <v>637</v>
      </c>
    </row>
    <row r="60" spans="1:5" ht="51">
      <c r="A60" t="s">
        <v>48</v>
      </c>
      <c r="E60" s="29" t="s">
        <v>638</v>
      </c>
    </row>
    <row r="61" spans="1:16" ht="12.75">
      <c r="A61" s="18" t="s">
        <v>39</v>
      </c>
      <c s="23" t="s">
        <v>190</v>
      </c>
      <c s="23" t="s">
        <v>639</v>
      </c>
      <c s="18" t="s">
        <v>41</v>
      </c>
      <c s="24" t="s">
        <v>640</v>
      </c>
      <c s="25" t="s">
        <v>136</v>
      </c>
      <c s="26">
        <v>1.4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641</v>
      </c>
    </row>
    <row r="63" spans="1:5" ht="25.5">
      <c r="A63" s="30" t="s">
        <v>46</v>
      </c>
      <c r="E63" s="31" t="s">
        <v>689</v>
      </c>
    </row>
    <row r="64" spans="1:5" ht="102">
      <c r="A64" t="s">
        <v>48</v>
      </c>
      <c r="E64" s="29" t="s">
        <v>643</v>
      </c>
    </row>
    <row r="65" spans="1:16" ht="12.75">
      <c r="A65" s="18" t="s">
        <v>39</v>
      </c>
      <c s="23" t="s">
        <v>196</v>
      </c>
      <c s="23" t="s">
        <v>644</v>
      </c>
      <c s="18" t="s">
        <v>41</v>
      </c>
      <c s="24" t="s">
        <v>645</v>
      </c>
      <c s="25" t="s">
        <v>136</v>
      </c>
      <c s="26">
        <v>0.72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646</v>
      </c>
    </row>
    <row r="67" spans="1:5" ht="12.75">
      <c r="A67" s="30" t="s">
        <v>46</v>
      </c>
      <c r="E67" s="31" t="s">
        <v>690</v>
      </c>
    </row>
    <row r="68" spans="1:5" ht="357">
      <c r="A68" t="s">
        <v>48</v>
      </c>
      <c r="E68" s="29" t="s">
        <v>648</v>
      </c>
    </row>
    <row r="69" spans="1:18" ht="12.75" customHeight="1">
      <c r="A69" s="5" t="s">
        <v>37</v>
      </c>
      <c s="5"/>
      <c s="35" t="s">
        <v>31</v>
      </c>
      <c s="5"/>
      <c s="21" t="s">
        <v>717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25.5">
      <c r="A70" s="18" t="s">
        <v>39</v>
      </c>
      <c s="23" t="s">
        <v>200</v>
      </c>
      <c s="23" t="s">
        <v>718</v>
      </c>
      <c s="18" t="s">
        <v>41</v>
      </c>
      <c s="24" t="s">
        <v>719</v>
      </c>
      <c s="25" t="s">
        <v>94</v>
      </c>
      <c s="26">
        <v>8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733</v>
      </c>
    </row>
    <row r="72" spans="1:5" ht="12.75">
      <c r="A72" s="30" t="s">
        <v>46</v>
      </c>
      <c r="E72" s="31" t="s">
        <v>586</v>
      </c>
    </row>
    <row r="73" spans="1:5" ht="51">
      <c r="A73" t="s">
        <v>48</v>
      </c>
      <c r="E73" s="29" t="s">
        <v>722</v>
      </c>
    </row>
    <row r="74" spans="1:18" ht="12.75" customHeight="1">
      <c r="A74" s="5" t="s">
        <v>37</v>
      </c>
      <c s="5"/>
      <c s="35" t="s">
        <v>68</v>
      </c>
      <c s="5"/>
      <c s="21" t="s">
        <v>360</v>
      </c>
      <c s="5"/>
      <c s="5"/>
      <c s="5"/>
      <c s="36">
        <f>0+Q74</f>
      </c>
      <c r="O74">
        <f>0+R74</f>
      </c>
      <c r="Q74">
        <f>0+I75</f>
      </c>
      <c>
        <f>0+O75</f>
      </c>
    </row>
    <row r="75" spans="1:16" ht="12.75">
      <c r="A75" s="18" t="s">
        <v>39</v>
      </c>
      <c s="23" t="s">
        <v>206</v>
      </c>
      <c s="23" t="s">
        <v>649</v>
      </c>
      <c s="18" t="s">
        <v>41</v>
      </c>
      <c s="24" t="s">
        <v>650</v>
      </c>
      <c s="25" t="s">
        <v>94</v>
      </c>
      <c s="26">
        <v>28.86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651</v>
      </c>
    </row>
    <row r="77" spans="1:5" ht="38.25">
      <c r="A77" s="30" t="s">
        <v>46</v>
      </c>
      <c r="E77" s="31" t="s">
        <v>707</v>
      </c>
    </row>
    <row r="78" spans="1:5" ht="191.25">
      <c r="A78" t="s">
        <v>48</v>
      </c>
      <c r="E78" s="29" t="s">
        <v>653</v>
      </c>
    </row>
    <row r="79" spans="1:18" ht="12.75" customHeight="1">
      <c r="A79" s="5" t="s">
        <v>37</v>
      </c>
      <c s="5"/>
      <c s="35" t="s">
        <v>74</v>
      </c>
      <c s="5"/>
      <c s="21" t="s">
        <v>367</v>
      </c>
      <c s="5"/>
      <c s="5"/>
      <c s="5"/>
      <c s="36">
        <f>0+Q79</f>
      </c>
      <c r="O79">
        <f>0+R79</f>
      </c>
      <c r="Q79">
        <f>0+I80+I84+I88</f>
      </c>
      <c>
        <f>0+O80+O84+O88</f>
      </c>
    </row>
    <row r="80" spans="1:16" ht="12.75">
      <c r="A80" s="18" t="s">
        <v>39</v>
      </c>
      <c s="23" t="s">
        <v>211</v>
      </c>
      <c s="23" t="s">
        <v>654</v>
      </c>
      <c s="18" t="s">
        <v>41</v>
      </c>
      <c s="24" t="s">
        <v>655</v>
      </c>
      <c s="25" t="s">
        <v>77</v>
      </c>
      <c s="26">
        <v>2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25.5">
      <c r="A81" s="28" t="s">
        <v>44</v>
      </c>
      <c r="E81" s="29" t="s">
        <v>656</v>
      </c>
    </row>
    <row r="82" spans="1:5" ht="38.25">
      <c r="A82" s="30" t="s">
        <v>46</v>
      </c>
      <c r="E82" s="31" t="s">
        <v>734</v>
      </c>
    </row>
    <row r="83" spans="1:5" ht="12.75">
      <c r="A83" t="s">
        <v>48</v>
      </c>
      <c r="E83" s="29" t="s">
        <v>657</v>
      </c>
    </row>
    <row r="84" spans="1:16" ht="12.75">
      <c r="A84" s="18" t="s">
        <v>39</v>
      </c>
      <c s="23" t="s">
        <v>217</v>
      </c>
      <c s="23" t="s">
        <v>735</v>
      </c>
      <c s="18" t="s">
        <v>41</v>
      </c>
      <c s="24" t="s">
        <v>736</v>
      </c>
      <c s="25" t="s">
        <v>77</v>
      </c>
      <c s="26">
        <v>1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737</v>
      </c>
    </row>
    <row r="86" spans="1:5" ht="12.75">
      <c r="A86" s="30" t="s">
        <v>46</v>
      </c>
      <c r="E86" s="31" t="s">
        <v>738</v>
      </c>
    </row>
    <row r="87" spans="1:5" ht="51">
      <c r="A87" t="s">
        <v>48</v>
      </c>
      <c r="E87" s="29" t="s">
        <v>739</v>
      </c>
    </row>
    <row r="88" spans="1:16" ht="12.75">
      <c r="A88" s="18" t="s">
        <v>39</v>
      </c>
      <c s="23" t="s">
        <v>222</v>
      </c>
      <c s="23" t="s">
        <v>740</v>
      </c>
      <c s="18" t="s">
        <v>41</v>
      </c>
      <c s="24" t="s">
        <v>741</v>
      </c>
      <c s="25" t="s">
        <v>77</v>
      </c>
      <c s="26">
        <v>1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742</v>
      </c>
    </row>
    <row r="90" spans="1:5" ht="25.5">
      <c r="A90" s="30" t="s">
        <v>46</v>
      </c>
      <c r="E90" s="31" t="s">
        <v>743</v>
      </c>
    </row>
    <row r="91" spans="1:5" ht="51">
      <c r="A91" t="s">
        <v>48</v>
      </c>
      <c r="E91" s="29" t="s">
        <v>744</v>
      </c>
    </row>
    <row r="92" spans="1:18" ht="12.75" customHeight="1">
      <c r="A92" s="5" t="s">
        <v>37</v>
      </c>
      <c s="5"/>
      <c s="35" t="s">
        <v>34</v>
      </c>
      <c s="5"/>
      <c s="21" t="s">
        <v>123</v>
      </c>
      <c s="5"/>
      <c s="5"/>
      <c s="5"/>
      <c s="36">
        <f>0+Q92</f>
      </c>
      <c r="O92">
        <f>0+R92</f>
      </c>
      <c r="Q92">
        <f>0+I93+I97+I101+I105</f>
      </c>
      <c>
        <f>0+O93+O97+O101+O105</f>
      </c>
    </row>
    <row r="93" spans="1:16" ht="25.5">
      <c r="A93" s="18" t="s">
        <v>39</v>
      </c>
      <c s="23" t="s">
        <v>229</v>
      </c>
      <c s="23" t="s">
        <v>658</v>
      </c>
      <c s="18" t="s">
        <v>41</v>
      </c>
      <c s="24" t="s">
        <v>659</v>
      </c>
      <c s="25" t="s">
        <v>77</v>
      </c>
      <c s="26">
        <v>1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660</v>
      </c>
    </row>
    <row r="95" spans="1:5" ht="25.5">
      <c r="A95" s="30" t="s">
        <v>46</v>
      </c>
      <c r="E95" s="31" t="s">
        <v>661</v>
      </c>
    </row>
    <row r="96" spans="1:5" ht="409.5">
      <c r="A96" t="s">
        <v>48</v>
      </c>
      <c r="E96" s="29" t="s">
        <v>662</v>
      </c>
    </row>
    <row r="97" spans="1:16" ht="12.75">
      <c r="A97" s="18" t="s">
        <v>39</v>
      </c>
      <c s="23" t="s">
        <v>235</v>
      </c>
      <c s="23" t="s">
        <v>723</v>
      </c>
      <c s="18" t="s">
        <v>41</v>
      </c>
      <c s="24" t="s">
        <v>724</v>
      </c>
      <c s="25" t="s">
        <v>169</v>
      </c>
      <c s="26">
        <v>8.5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725</v>
      </c>
    </row>
    <row r="99" spans="1:5" ht="12.75">
      <c r="A99" s="30" t="s">
        <v>46</v>
      </c>
      <c r="E99" s="31" t="s">
        <v>745</v>
      </c>
    </row>
    <row r="100" spans="1:5" ht="63.75">
      <c r="A100" t="s">
        <v>48</v>
      </c>
      <c r="E100" s="29" t="s">
        <v>667</v>
      </c>
    </row>
    <row r="101" spans="1:16" ht="12.75">
      <c r="A101" s="18" t="s">
        <v>39</v>
      </c>
      <c s="23" t="s">
        <v>241</v>
      </c>
      <c s="23" t="s">
        <v>579</v>
      </c>
      <c s="18" t="s">
        <v>41</v>
      </c>
      <c s="24" t="s">
        <v>580</v>
      </c>
      <c s="25" t="s">
        <v>136</v>
      </c>
      <c s="26">
        <v>1.04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668</v>
      </c>
    </row>
    <row r="103" spans="1:5" ht="12.75">
      <c r="A103" s="30" t="s">
        <v>46</v>
      </c>
      <c r="E103" s="31" t="s">
        <v>726</v>
      </c>
    </row>
    <row r="104" spans="1:5" ht="102">
      <c r="A104" t="s">
        <v>48</v>
      </c>
      <c r="E104" s="29" t="s">
        <v>582</v>
      </c>
    </row>
    <row r="105" spans="1:16" ht="12.75">
      <c r="A105" s="18" t="s">
        <v>39</v>
      </c>
      <c s="23" t="s">
        <v>247</v>
      </c>
      <c s="23" t="s">
        <v>674</v>
      </c>
      <c s="18" t="s">
        <v>41</v>
      </c>
      <c s="24" t="s">
        <v>675</v>
      </c>
      <c s="25" t="s">
        <v>169</v>
      </c>
      <c s="26">
        <v>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41</v>
      </c>
    </row>
    <row r="107" spans="1:5" ht="12.75">
      <c r="A107" s="30" t="s">
        <v>46</v>
      </c>
      <c r="E107" s="31" t="s">
        <v>677</v>
      </c>
    </row>
    <row r="108" spans="1:5" ht="114.75">
      <c r="A108" t="s">
        <v>48</v>
      </c>
      <c r="E108" s="29" t="s">
        <v>678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