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1" sheetId="1" r:id="rId1"/>
    <sheet name="SO 002" sheetId="2" r:id="rId2"/>
    <sheet name="SO 101" sheetId="3" r:id="rId3"/>
    <sheet name="SO 102" sheetId="4" r:id="rId4"/>
    <sheet name="SO 103" sheetId="5" r:id="rId5"/>
    <sheet name="SO 104_104.1" sheetId="6" r:id="rId6"/>
    <sheet name="SO 104_104.2" sheetId="7" r:id="rId7"/>
    <sheet name="SO 104_104.3" sheetId="8" r:id="rId8"/>
    <sheet name="SO 451" sheetId="9" r:id="rId9"/>
  </sheets>
  <definedNames/>
  <calcPr/>
  <webPublishing/>
</workbook>
</file>

<file path=xl/sharedStrings.xml><?xml version="1.0" encoding="utf-8"?>
<sst xmlns="http://schemas.openxmlformats.org/spreadsheetml/2006/main" count="4751" uniqueCount="1015">
  <si>
    <t>ASPE10</t>
  </si>
  <si>
    <t>S</t>
  </si>
  <si>
    <t>Firma: ÚDRŽBA SILNIC Královéhradeckého kraje a.s.</t>
  </si>
  <si>
    <t>Soupis prací objektu</t>
  </si>
  <si>
    <t xml:space="preserve">Stavba: </t>
  </si>
  <si>
    <t>328 98</t>
  </si>
  <si>
    <t>III/32329 Libčany_17012024_neoceněný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</si>
  <si>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</si>
  <si>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</si>
  <si>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</si>
  <si>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</si>
  <si>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</si>
  <si>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</si>
  <si>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</si>
  <si>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</si>
  <si>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Kácení v k.ú.Libčany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</si>
  <si>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</si>
  <si>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</si>
  <si>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</si>
  <si>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</si>
  <si>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</si>
  <si>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</si>
  <si>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</si>
  <si>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</si>
  <si>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</si>
  <si>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</si>
  <si>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</si>
  <si>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</si>
  <si>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</si>
  <si>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</si>
  <si>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</si>
  <si>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</si>
  <si>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</si>
  <si>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</si>
  <si>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</si>
  <si>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</si>
  <si>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11202</t>
  </si>
  <si>
    <t/>
  </si>
  <si>
    <t>KÁCENÍ STROMŮ D KMENE DO 0,9M S ODSTRANĚNÍM PAŘEZŮ</t>
  </si>
  <si>
    <t>KUS</t>
  </si>
  <si>
    <t>PP</t>
  </si>
  <si>
    <t>strom listantý, DN do 700 mm  
Vytěžené dřevo je vlastnictví majitele pozemku a bude mu odevzdáno (2m dílce, doprava do 1 km).  
Způsob likvidace zbylé dřevní hmoty určí zhotovitel, nepřipouští se však spalování v místě stavby.</t>
  </si>
  <si>
    <t>VV</t>
  </si>
  <si>
    <t>TS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</si>
  <si>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</si>
  <si>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11204</t>
  </si>
  <si>
    <t>KÁCENÍ STROMŮ D KMENE DO 0,3M S ODSTRANĚNÍM PAŘEZŮ</t>
  </si>
  <si>
    <t>kácení stromů listnatých DN do 300mm  
kácení stromů jehličnatých DN do 300mm  
Vytěžené dřevo je vlastnictví majitele pozemku a bude mu odevzdáno (2m dílce, doprava do 1 km).  
Způsob likvidace zbylé dřevní hmoty určí zhotovitel, nepřipouští se však spalování v místě stavby.</t>
  </si>
  <si>
    <t>listnaté - 6ks 
jehličnaté - 4ks 
6+4=10,000 [A]</t>
  </si>
  <si>
    <t>18461</t>
  </si>
  <si>
    <t>MULČOVÁNÍ</t>
  </si>
  <si>
    <t>M2</t>
  </si>
  <si>
    <t>Založení zamulčovaného záhonu pro výsadbu náhradní výsadby v KÚ Libčany.</t>
  </si>
  <si>
    <t>v rovině 7*(1,5*1,5)=15,750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</si>
  <si>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</si>
  <si>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18472</t>
  </si>
  <si>
    <t>R</t>
  </si>
  <si>
    <t>OŠETŘENÍ DŘEVIN SOLITERNÍCH</t>
  </si>
  <si>
    <t>KOMPLET</t>
  </si>
  <si>
    <t>Náhradní výsadba v KÚ Libčany.  
Následná péče náhradní výsadby dle stanoviska orgánu ŽP (5 let).</t>
  </si>
  <si>
    <t>7*5*2=70,000</t>
  </si>
  <si>
    <t>odplevelení s nakypřením, vypletí, řezem, hnojením, odstranění poškozených částí dřevin s případným složením odpadu na hromady, naložením na dopravní prostředek, odvozem a složením</t>
  </si>
  <si>
    <t>184B12</t>
  </si>
  <si>
    <t>VYSAZOVÁNÍ STROMŮ LISTNATÝCH S BALEM OBVOD KMENE DO 10CM, VÝŠ DO 1,7M</t>
  </si>
  <si>
    <t>Náhradní výsadba v KÚ Libčany.  
Listnaté stromy, 3x přesazované sazenice, obvod kmene 7-10 cm, s balem, 10 kg kompostu, 5 tablet anorganického hnojiva, 200g půdního kondicionéru, 3 kůly, chránička, 50% výměna půdy ve výsodbové jamce.</t>
  </si>
  <si>
    <t>Položka vysazování stromů zahrnuje dodávku projektem předepsaných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</si>
  <si>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</si>
  <si>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</si>
  <si>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M3</t>
  </si>
  <si>
    <t>Náhradní výsadba v KÚ Libčany.</t>
  </si>
  <si>
    <t>7*0,15*7=7,350 [A]</t>
  </si>
  <si>
    <t>položka zahrnuje veškerý materiál, výrobky a polotovary, včetně mimostaveništní a vnitrostaveništní dopravy (rovněž přesuny), včetně naložení a složení, případně s uložením</t>
  </si>
  <si>
    <t>Ostatní konstrukce a práce</t>
  </si>
  <si>
    <t>7</t>
  </si>
  <si>
    <t>914112</t>
  </si>
  <si>
    <t>DOPRAVNÍ ZNAČKY ZÁKLAD VELIKOSTI OCEL NEREFLEXNÍ - MONTÁŽ S PŘEMÍST</t>
  </si>
  <si>
    <t>dodávka z dočasné skládky  
+ 6x přesun  
značka A15</t>
  </si>
  <si>
    <t>2*7=14,000 [A]</t>
  </si>
  <si>
    <t>položka zahrnuje:  
- dopravu demontované značky z dočasné skládky  
- osazení a montáž značky na místě určeném projektem  
- nutnou opravu poškozených částí  
nezahrnuje dodávku značky</t>
  </si>
  <si>
    <t>8</t>
  </si>
  <si>
    <t>914113</t>
  </si>
  <si>
    <t>DOPRAVNÍ ZNAČKY ZÁKLADNÍ VELIKOSTI OCELOVÉ NEREFLEXNÍ - DEMONTÁŽ</t>
  </si>
  <si>
    <t>A15</t>
  </si>
  <si>
    <t>Položka zahrnuje odstranění, demontáž a odklizení materiálu s odvozem na předepsané místo</t>
  </si>
  <si>
    <t>914119</t>
  </si>
  <si>
    <t>DOPRAV ZNAČKY ZÁKLAD VEL OCEL NEREFLEXNÍ - NÁJEMNÉ</t>
  </si>
  <si>
    <t>značka A15 - 2ks  
Nájemné za provizorní dopravní značení na potřebnou dobu (předpoklad 5 dní).</t>
  </si>
  <si>
    <t>2*5=10,000 [A]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</si>
  <si>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</si>
  <si>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</si>
  <si>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</si>
  <si>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červeno-bílé sloupky pro dočas.zn. A15  
dodávka z dočas.skládky  
+ 6x přesun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</si>
  <si>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</si>
  <si>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11</t>
  </si>
  <si>
    <t>914923</t>
  </si>
  <si>
    <t>SLOUPKY A STOJKY DZ Z OCEL TRUBEK DO PATKY DEMONTÁŽ</t>
  </si>
  <si>
    <t>12</t>
  </si>
  <si>
    <t>914929</t>
  </si>
  <si>
    <t>SLOUPKY A STOJKY DZ Z OCEL TRUBEK DO PATKY NÁJEMNÉ</t>
  </si>
  <si>
    <t>Nájemné za provizorní dopravní značení na potřebnou dobu (předpoklad 5 dní).</t>
  </si>
  <si>
    <t>položka zahrnuje sazbu za pronájem dopravních značek a zařízení. Počet měrných jednotek se určí jako součin počtu sloupků a počtu dní použití</t>
  </si>
  <si>
    <t>13</t>
  </si>
  <si>
    <t>916112</t>
  </si>
  <si>
    <t>DOPRAV SVĚTLO VÝSTRAŽ SAMOSTATNÉ - MONTÁŽ S PŘESUNEM</t>
  </si>
  <si>
    <t>dodávka z dočas.skládky + 6x přesun - 5ks  
včetně náhradního zdroje napájení  
komplet</t>
  </si>
  <si>
    <t>5*7=35,000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</si>
  <si>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</si>
  <si>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14</t>
  </si>
  <si>
    <t>916113</t>
  </si>
  <si>
    <t>DOPRAV SVĚTLO VÝSTRAŽ SAMOSTATNÉ - DEMONTÁŽ</t>
  </si>
  <si>
    <t>odstranění přechod. DZ</t>
  </si>
  <si>
    <t>Položka zahrnuje odstranění, demontáž a odklizení zařízení s odvozem na předepsané místo</t>
  </si>
  <si>
    <t>15</t>
  </si>
  <si>
    <t>916119</t>
  </si>
  <si>
    <t>DOPRAV SVĚTLO VÝSTRAŽ SAMOSTATNÉ - NÁJEMNÉ</t>
  </si>
  <si>
    <t>5*5=25,000 [A]</t>
  </si>
  <si>
    <t>položka zahrnuje sazbu za pronájem zařízení. Počet měrných jednotek se určí jako součin počtu zařízení a počtu dní použití.</t>
  </si>
  <si>
    <t>16</t>
  </si>
  <si>
    <t>916212</t>
  </si>
  <si>
    <t>DOPRAVNÍ KUŽEL Z1 VÝŠ 30CM - MONTÁŽ S PŘESUNEM</t>
  </si>
  <si>
    <t>dodávka + 6x přesun - 9ks</t>
  </si>
  <si>
    <t>9*7=63,000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</si>
  <si>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</si>
  <si>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17</t>
  </si>
  <si>
    <t>916213</t>
  </si>
  <si>
    <t>DOPRAVNÍ KUŽEL Z1 VÝŠ 30CM - DEMONTÁŽ</t>
  </si>
  <si>
    <t>18</t>
  </si>
  <si>
    <t>916219</t>
  </si>
  <si>
    <t>DOPRAVNÍ KUŽEL Z1 VÝŠ 30CM - NÁJEMNÉ</t>
  </si>
  <si>
    <t>9*5=45,000 [A]</t>
  </si>
  <si>
    <t>SO 002</t>
  </si>
  <si>
    <t>Všeobecné předběžné položky</t>
  </si>
  <si>
    <t>Všeobecné konstrukce a práce</t>
  </si>
  <si>
    <t>02710</t>
  </si>
  <si>
    <t>POMOC PRÁCE ZŘÍZ NEBO ZAJIŠŤ OBJÍŽĎKY A PŘÍSTUP CESTY</t>
  </si>
  <si>
    <t>KPL</t>
  </si>
  <si>
    <t>Inženýrská činnost, zajištění povolení uzavírky, zajištění objízdných tras.  
Dle příloh PD, F.3 DIO - III etapy výstavby.  
Délka stavby 1,340 km  
PEVNÁ CENA</t>
  </si>
  <si>
    <t>1=1,000 [A]</t>
  </si>
  <si>
    <t>zahrnuje veškeré náklady spojené s objednatelem požadovanými zařízeními</t>
  </si>
  <si>
    <t>02730</t>
  </si>
  <si>
    <t>Ra</t>
  </si>
  <si>
    <t>POMOC PRÁCE ZŘÍZ NEBO ZAJIŠŤ OCHRANU INŽENÝRSKÝCH SÍTÍ</t>
  </si>
  <si>
    <t>"Plynovod a jiné produktovody v místě stavby, vč. přípojek - vytýčení, manipulace, ochrana    
Zajištění inženýrských sítí během realizace stavby dle požadavků správců. Nutné    
vytyčení všech podzemních sítí s protokolárním zápisem příslušných správců.    
Přesnou polohu podzemních vedení ověřit ručně kopanými sondami. V trase příčné přechody.    
Přechody nutno ochránit. Zajištění stavby proti škodě na okolních pozemcích a objektech.    
Délka stavby 1,340 km    
PEVNÁ CENA</t>
  </si>
  <si>
    <t>Rb</t>
  </si>
  <si>
    <t>"Vodovod , vytýčení, manipulace, ochrana    
Zajištění inženýrských sítí během realizace stavby dle požadavků správců. Nutné    
vytyčení všech podzemních sítí s protokolárním zápisem příslušných správců.    
Přesnou polohu podzemních vedení ověřit ručně kopanými sondami. V trase příčné přechody.    
Přechody nutno ochránit. Zajištění stavby proti škodě na okolních pozemcích a objektech.    
Délka stavby 1,340 km    
PEVNÁ CENA</t>
  </si>
  <si>
    <t>Rc</t>
  </si>
  <si>
    <t>"Sdělovací vedení různých správců, vytýčení, manipulace, ochrana    
Zajištění inženýrských sítí během realizace stavby dle požadavků správců. Nutné    
vytyčení všech podzemních sítí s protokolárním zápisem příslušných správců.    
Přesnou polohu podzemních vedení ověřit ručně kopanými sondami. V trase příčné přechody.    
Přechody nutno ochránit. Zajištění stavby proti škodě na okolních pozemcích a objektech.    
Délka stavby 1,340 km.    
PEVNÁ CENA</t>
  </si>
  <si>
    <t>Rd</t>
  </si>
  <si>
    <t>"Elektrické vedení ČEZ i jiných správců, vytýčení, manipulace, ochrana    
Zajištění inženýrských sítí během realizace stavby dle požadavků správců. Nutné    
vytyčení všech podzemních sítí s protokolárním zápisem příslušných správců.    
Přesnou polohu podzemních vedení ověřit ručně kopanými sondami. V trase příčné přechody.    
Přechody nutno ochránit. Zajištění stavby proti škodě na okolních pozemcích a objektech.    
Délka stavby 1,340 km    
PEVNÁ CENA</t>
  </si>
  <si>
    <t>02811</t>
  </si>
  <si>
    <t>PRŮZKUMNÉ PRÁCE GEOTECHNICKÉ NA POVRCHU</t>
  </si>
  <si>
    <t>Zjištění a zdokumentování stávajícího stavu objektů sousedících se stavbou, které mohou být dotčeny stavbou před započetím stavebních prací.     
Délka stavby 1,340 km z toho oboustranně zastavěné území cca 0,790 km.    
PEVNÁ CENA</t>
  </si>
  <si>
    <t>zahrnuje veškeré náklady spojené s objednatelem požadovanými pracemi</t>
  </si>
  <si>
    <t>02910</t>
  </si>
  <si>
    <t>OSTATNÍ POŽADAVKY - ZEMĚMĚŘIČSKÁ MĚŘENÍ</t>
  </si>
  <si>
    <t>SOUBOR</t>
  </si>
  <si>
    <t>Zaměření skutečného provedení díla ke kolaudaci stavby (tiskem 3x).    
Délka úseku 1,340 km.    
PEVNÁ CENA</t>
  </si>
  <si>
    <t>zahrnuje veškeré náklady spojené s objednatelem požadovanými pracemi,  
- pro stanovení orientační investorské ceny určete jednotkovou cenu jako 1% odhadované  
ceny stavby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</si>
  <si>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</si>
  <si>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</si>
  <si>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    
Délka úseku 1,340 km.    
PEVNÁ CENA</t>
  </si>
  <si>
    <t>Vytyčení obvodu staveniště a prostorové polohy stavby, kontrola geometrické polohy stavby.     
Délka úseku 1,340 km    
PEVNÁ CENA</t>
  </si>
  <si>
    <t>029112</t>
  </si>
  <si>
    <t>OSTATNÍ POŽADAVKY - GEODETICKÉ ZAMĚŘENÍ - PLOŠNÉ</t>
  </si>
  <si>
    <t>Zaměření vrstev pro určení kubatur výkopů a sanací (dle zaměření příčných řezů v PD) a pro určení kubatur konstrukčních vrstev a celkových plošných a délkových výměr.  
Délka úseku 1,340 km.  
PEVNÁ CENA</t>
  </si>
  <si>
    <t>02940</t>
  </si>
  <si>
    <t>OSTATNÍ POŽADAVKY - VYPRACOVÁNÍ DOKUMENTACE</t>
  </si>
  <si>
    <t>Dokumentace skutečného provedení stavby. Výkresy a související písemnosti    
zhotovené stavby potřebné pro evidenci pozemní komunikace. Výkresy odchylek a    
změn stavby oproti DSP, PDPS. Ověřené podpisem odpovědného zástupce    
zhotovitele a správce stavby - tiskem ve 4 vyhotoveních., 1x kompletní fotodokumentace + 1x digitálně,   
2x měsíčně zpráva o průběhu výstavby s fotodokumentací. Délka úseku 1,340 km. Zadavatel poskytne dokumentaci v otevřeném formátu *DWG.    
PEVNÁ CENA</t>
  </si>
  <si>
    <t>02943</t>
  </si>
  <si>
    <t>OSTATNÍ POŽADAVKY - VYPRACOVÁNÍ RDS</t>
  </si>
  <si>
    <t>Realizační dokumentace stavby (2x tištěné paré + digitální podoba).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Havarijní plán a protipovoďový plán (2x tištěné paré). Zadavatel poskytne otevřený formát *.dwg.    
Délka stavby  1,340 km.    
PEVNÁ CENA</t>
  </si>
  <si>
    <t>02991</t>
  </si>
  <si>
    <t>OSTATNÍ POŽADAVKY - INFORMAČNÍ TABULE</t>
  </si>
  <si>
    <t>"Náklady na zřízení informační tabule (ZÚ + KÚ) s údaji o stavbě s textem dle vzoru objednatele (SFDI), včetně kotvení.     
Po ukončení stavby odstranění.  
PEVNÁ CENA</t>
  </si>
  <si>
    <t>1+1=2,000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</si>
  <si>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</si>
  <si>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</si>
  <si>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</si>
  <si>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"Úhrnná částka musí obsahovat veškeré náklady na dočasné úpravy a regulaci    
dopravy (i pěší) na staveništi a nezbytné značení a opatření vyplývající z    
požadavků BOZP na staveništi. Trasy pro pěší v souladu s vyhl. č. 398/2009 Sb., o    
obecných technických požadavcích zabezpečujících bezbariérové užívání staveb.    
Po dobu realizace stavby zajištěn přístup k objektům pro požární techniku, policie,    
záchranné služby.    
Délka stavby 1,340 km z toho oboustranně zastavěné území cca 0,790 km.   
PEVNÁ CENA</t>
  </si>
  <si>
    <t>zahrnuje objednatelem povolené náklady na požadovaná zařízení zhotovitele</t>
  </si>
  <si>
    <t>SO 101</t>
  </si>
  <si>
    <t>Rekonstrukce silnice III/32329 km 0,000-0,755</t>
  </si>
  <si>
    <t>015111</t>
  </si>
  <si>
    <t>POPLATKY ZA LIKVIDACI ODPADŮ NEKONTAMINOVANÝCH - 17 05 04  VYTĚŽENÉ ZEMINY A HORNINY -  I. TŘÍDA TĚŽITELNOSTI</t>
  </si>
  <si>
    <t>T</t>
  </si>
  <si>
    <t>Zemina z výkopu kód 17 05 04, předpoklad 2000 kg/m3.</t>
  </si>
  <si>
    <t>pol. 11130: (5035*0,07)*1,1=387,695 [A] 
pol. 113327: 398,49*2=796,980 [B] 
pol. 121107.b: 82,6*0,9=74,340 [C] 
pol. 122737: 1085,29*2=2 170,580 [D] 
pol. 122737 X: 483,57*2=967,140 [E] 
pol. 122837: 1*2=2,000 [F] 
pol. 132737: 414,1*2=828,200 [G] 
pol. 93808: (5373*0,003)*2=32,238 [H] 
Celkem: A+B+C+D+E+F+G+H=5 259,173 [I]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</si>
  <si>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</si>
  <si>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015130</t>
  </si>
  <si>
    <t>POPLATKY ZA LIKVIDACI ODPADŮ NEKONTAMINOVANÝCH - 17 03 02  VYBOURANÝ ASFALTOVÝ BETON BEZ DEHTU</t>
  </si>
  <si>
    <t>Asfaltová suť bez dehtu kód 17 03 02, předpoklad 2400 kg/m3.</t>
  </si>
  <si>
    <t>pol. 113337: 154,02*2,4=369,648 [A] 
pol. 93808 po odfrézování: (4800*0,003)*2,4=34,560 [B] 
pol. 919114: (1398*0,05*0,12)*2,4=20,131 [C] 
Celkem: A+B+C=424,339 [D]</t>
  </si>
  <si>
    <t>015140</t>
  </si>
  <si>
    <t>POPLATKY ZA LIKVIDACI ODPADŮ NEKONTAMINOVANÝCH - 17 01 01  BETON Z DEMOLIC OBJEKTŮ, ZÁKLADŮ TV</t>
  </si>
  <si>
    <t>Betonová suť kód 17 01 01, předpoklad 2300 kg/m3.</t>
  </si>
  <si>
    <t>pol. 113187: 1,552*2,3=3,570 [A] t 
pol. 113524: 12*0,16=1,920 [B] (160 kg/m) 
pol. 96615: 2*2,3=4,600 [C] t 
Celkem: A+B+C=10,090 [D] t</t>
  </si>
  <si>
    <t>11130</t>
  </si>
  <si>
    <t>SEJMUTÍ DRNU</t>
  </si>
  <si>
    <t>Včetně naložení, odvozu a uložení na skládku (skládka zvolena zhotovitelem).  
Zhotovitel v ceně zohlední skutečnou vzdálenost odvozu.  
Odměřeno v acad</t>
  </si>
  <si>
    <t>v místech vozovek : 5035=5 035,000 [A]</t>
  </si>
  <si>
    <t>včetně vodorovné dopravy  a uložení na skládku</t>
  </si>
  <si>
    <t>113187</t>
  </si>
  <si>
    <t>ODSTRANĚNÍ KRYTU ZPEVNĚNÝCH PLOCH Z DLAŽDIC, ODVOZ DO 16KM</t>
  </si>
  <si>
    <t>Rozebrání bet.dlažby tl.80 mm.  
Včetně naložení, odvozu a uložení na skládku/recyklační středisko (volba zhotovitele).  
Zhotovitel v ceně zohlední skutečnou vzdálenost odvozu.  
Odměřeno v acad</t>
  </si>
  <si>
    <t>0,08*19,4=1,552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</si>
  <si>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</si>
  <si>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113327</t>
  </si>
  <si>
    <t>ODSTRAN PODKL ZPEVNĚNÝCH PLOCH Z KAMENIVA NESTMEL, ODVOZ DO 16KM</t>
  </si>
  <si>
    <t>Odstranění nestmelených vrstev stáv.vozovky, včetně naložení, odvozu a uložení na skládku (skládka zvolena zhotovitelem).  
Zhotovitel v ceně zohlední skutečnou vzdálenost odvozu.  
Zhotovitel v ceně zohlední možnost zpětného využití materiálu na stavbě.  
Odměřeno v acad</t>
  </si>
  <si>
    <t>276,65+121,84=398,490 [A]</t>
  </si>
  <si>
    <t>113337</t>
  </si>
  <si>
    <t>ODSTRAN PODKL ZPEVNĚNÝCH PLOCH S ASFALT POJIVEM, ODVOZ DO 16KM</t>
  </si>
  <si>
    <t>Vybourání ložní/podkladní vrstvy stávající asfalt.vozovky - sanace ulámaných okrajů vozovky tl. 200 mm.  
Včetně naložení, odvozu a uložení na skládku/recyklační středisko (volba zhotovitele).  
Zhotovitel v ceně zohlední skutečnou vzdálenost odvozu.  
Odměřeno v acad</t>
  </si>
  <si>
    <t>113524</t>
  </si>
  <si>
    <t>ODSTRANĚNÍ CHODNÍKOVÝCH A SILNIČNÍCH OBRUBNÍKŮ BETONOVÝCH, ODVOZ DO 5KM</t>
  </si>
  <si>
    <t>M</t>
  </si>
  <si>
    <t>Vybourání stáv.silnič.obrubníků š. 150 mm vč. bet. lože.  
Včetně naložení, odvozu a uložení na skládku/recyklační středisko (volba zhotovitele).  
Zhotovitel v ceně zohlední skutečnou vzdálenost odvozu.  
Odměřeno v acad</t>
  </si>
  <si>
    <t>113727</t>
  </si>
  <si>
    <t>FRÉZOVÁNÍ ZPEVNĚNÝCH PLOCH ASFALTOVÝCH, ODVOZ DO 16KM</t>
  </si>
  <si>
    <t>tl. 30 mm  
Včetně naložení, odvozu a uložení na skládku zhotovitele. Zhotovitel v ceně zohlední možnost zpětného využití vyfrézovaného materiálu na stavbě a také  
případně skutečnou vzdálenost skládky.  
Odměřeno v acad</t>
  </si>
  <si>
    <t>12110</t>
  </si>
  <si>
    <t>a</t>
  </si>
  <si>
    <t>SEJMUTÍ ORNICE NEBO LESNÍ PŮDY</t>
  </si>
  <si>
    <t>Sejmutí ornice tl. 300 mm.  
Odvoz na okolní ornou půdu nebo na mezideponii (doprava do 1 km).  
Včetně naložení, přemístění, rozprostření.  
odměřeno v acad</t>
  </si>
  <si>
    <t>položka zahrnuje sejmutí ornice bez ohledu na tloušťku vrstvy a její vodorovnou dopravu  
nezahrnuje uložení na trvalou skládku</t>
  </si>
  <si>
    <t>121107</t>
  </si>
  <si>
    <t>b</t>
  </si>
  <si>
    <t>SEJMUTÍ ORNICE NEBO LESNÍ PŮDY S ODVOZEM DO 16KM</t>
  </si>
  <si>
    <t>Sejmutí lesní hrabanky tl.200 mm  
Včetně naložení, odvozu a uložení na skládku (skládka zvolena zhotovitelem).  
Zhotovitel v ceně zohlední skutečnou vzdálenost odvozu.  
Odměřeno v acad</t>
  </si>
  <si>
    <t>122737</t>
  </si>
  <si>
    <t>ODKOPÁVKY A PROKOPÁVKY OBECNÉ TŘ. I, ODVOZ DO 16KM</t>
  </si>
  <si>
    <t>Včetně naložení, odvozu a uložení na skládku (skládka zvolena zhotovitelem).  
Zhotovitel v ceně zohlední možnost zpětného využití materiálu na stavbě a skutečnou vzdálenost odvozu.  
Odměřeno v acad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</si>
  <si>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</si>
  <si>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X</t>
  </si>
  <si>
    <t>Výměna podloží v aktivní zóně zpev. ploch a komunikací  
Včetně naložení, odvozu a uložení na skládku (skládka zvolena zhotovitelem).  
Zhotovitel v ceně zohlední skutečnou vzdálenost odvozu.  
ČERPÁNÍ POUZE SE SOUHLASEM TDI  A GEOTECHNIKA STAVBY NA ZÁKLADĚ SKUTEČNĚ ZASTIŽENÝCH POMĚRŮ BĚHEM STAVBY</t>
  </si>
  <si>
    <t>předpoklad 20% z plochy 
5373*0,20*0,45=483,570 [A]</t>
  </si>
  <si>
    <t>122837</t>
  </si>
  <si>
    <t>ODKOPÁVKY A PROKOPÁVKY OBECNÉ TŘ. II, ODVOZ DO 16KM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</si>
  <si>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</si>
  <si>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</si>
  <si>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</si>
  <si>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Dovoz vhodné vytěžené zeminy do násypů z mezideponie dodavatel.  
Zhotovitel v ceně zohlední skutečnou vzdálenost dovozu.</t>
  </si>
  <si>
    <t>398,49+509,3=907,790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</si>
  <si>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</si>
  <si>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125731</t>
  </si>
  <si>
    <t>VYKOPÁVKY ZE ZEMNÍKŮ A SKLÁDEK TŘ. I, ODVOZ DO 1KM</t>
  </si>
  <si>
    <t>Ornice pro zpětné ohumusování tl. 0,15 m, vč. ošetření ornice na mezideponii nebo dodávky ornice.  
odměřeno v acad</t>
  </si>
  <si>
    <t>2766*0,15=414,900 [A]</t>
  </si>
  <si>
    <t>132737</t>
  </si>
  <si>
    <t>HLOUBENÍ RÝH ŠÍŘ DO 2M PAŽ I NEPAŽ TŘ. I, ODVOZ DO 16KM</t>
  </si>
  <si>
    <t>Pro drenážní žebra š. 600 mm, s urovnáním dna do předepsaného profilu a spádu  
Včetně naložení, odvozu a uložení na skládku (skládka zvolena zhotovitelem).  
Zhotovitel v ceně zohlední skutečnou vzdálenost odvozu.  
Odměřeno v acad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</si>
  <si>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</si>
  <si>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171103</t>
  </si>
  <si>
    <t>ULOŽENÍ SYPANINY DO NÁSYPŮ SE ZHUTNĚNÍM NA 100% PS</t>
  </si>
  <si>
    <t>s rozprostřením a zhutněním po vrstvách  
použit vhodný vytěžený materiál z mezideponie dodavatele  
odměřeno v acad</t>
  </si>
  <si>
    <t>násypy v aktivní zóně komunikace - 398,49m3 
násypy mimo aktivní zónu - 509,30m3 
398,49+509,30=907,790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</si>
  <si>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</si>
  <si>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</si>
  <si>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17180</t>
  </si>
  <si>
    <t>ULOŽENÍ SYPANINY DO NÁSYPŮ Z NAKUPOVANÝCH MATERIÁLŮ</t>
  </si>
  <si>
    <t>v aktivní zóně komunikací, zhutnění na 100% PS  
s rozprostřením a zhutněním po vrstvách  
odměřeno v acad</t>
  </si>
  <si>
    <t>násypy v aktivní zóně komunikace : 962,76=962,760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</si>
  <si>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</si>
  <si>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</si>
  <si>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MIMO AKTIVNÍ ZÓNU  
předpoklad využití materiálu z odkopávek</t>
  </si>
  <si>
    <t>21</t>
  </si>
  <si>
    <t>Výměna podloží v aktivní zóně zp. ploch a komunikací.  
Z vhodných zemin popř. recyklátů vč. dodávky materiálu.  
Rozprostření a zhutnění po vrstvách na 100% PS  
ČERPÁNÍ POUZE SE SOUHLASEM TDI  A GEOTECHNIKA STAVBY NA ZÁKLADĚ SKUTEČNĚ ZASTIŽENÝCH POMĚRŮ BĚHEM STAVBY</t>
  </si>
  <si>
    <t>22</t>
  </si>
  <si>
    <t>17390</t>
  </si>
  <si>
    <t>ZEMNÍ KRAJNICE A DOSYPÁVKY Z JINÝCH MATERIÁLŮ</t>
  </si>
  <si>
    <t>Zřízení nezpevněných krajnic z asf.recyklátu, včetně dodávky recyklátu.  
tl.100mm</t>
  </si>
  <si>
    <t>1470*0,1=147,000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</si>
  <si>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</si>
  <si>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23</t>
  </si>
  <si>
    <t>17481</t>
  </si>
  <si>
    <t>ZÁSYP JAM A RÝH Z NAKUPOVANÝCH MATERIÁLŮ</t>
  </si>
  <si>
    <t>Zásyp drenážního žebra hrubým drceným kamenivem fr.16/32  
Odměřeno v acad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</si>
  <si>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</si>
  <si>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24</t>
  </si>
  <si>
    <t>18110</t>
  </si>
  <si>
    <t>ÚPRAVA PLÁNĚ SE ZHUTNĚNÍM V HORNINĚ TŘ. I</t>
  </si>
  <si>
    <t>Dle předepsaných sklonů, vč.případných hutnících pokusů.  
Vystavení protokolů o zkoušce ověření modulu přetvárnosti.</t>
  </si>
  <si>
    <t>pod komunikacemi  Edef2=60MPa : 2769,8=2 769,800 [A] 
pod sjezdy Edef2 =45MPa: 270=270,000 [B] 
pod chodníky Edef2=30MPa : 23=23,000 [C] 
a+b+c=3 062,800 [D]</t>
  </si>
  <si>
    <t>položka zahrnuje úpravu pláně včetně vyrovnání výškových rozdílů. Míru zhutnění určuje projekt.</t>
  </si>
  <si>
    <t>25</t>
  </si>
  <si>
    <t>18222</t>
  </si>
  <si>
    <t>ROZPROSTŘENÍ ORNICE VE SVAHU V TL DO 0,15M</t>
  </si>
  <si>
    <t>Zpětné ohumusování ve sklonu 1:2</t>
  </si>
  <si>
    <t>položka zahrnuje:  
nutné přemístění ornice z dočasných skládek vzdálených do 50m  
rozprostření ornice v předepsané tloušťce ve svahu přes 1:5</t>
  </si>
  <si>
    <t>26</t>
  </si>
  <si>
    <t>18241</t>
  </si>
  <si>
    <t>ZALOŽENÍ TRÁVNÍKU RUČNÍM VÝSEVEM</t>
  </si>
  <si>
    <t>ve sklonu 1:2, vč. prvního pokosení</t>
  </si>
  <si>
    <t>Zahrnuje dodání předepsané travní směsi, její výsev na ornici, zalévání, první pokosení, to vše bez ohledu na sklon terénu</t>
  </si>
  <si>
    <t>27</t>
  </si>
  <si>
    <t>18246</t>
  </si>
  <si>
    <t>ZALOŽENÍ TRÁVNÍKU POLOŽENÍM TRAVNATÉHO KOBERCE</t>
  </si>
  <si>
    <t>založení travnaté plochy "drnováním" - dna příkopů a rigolů</t>
  </si>
  <si>
    <t>Zahrnuje naložení, dopravu a položení travnatého koberce bez ohledu na sklon terénu, zalévání, první pokosení</t>
  </si>
  <si>
    <t>28</t>
  </si>
  <si>
    <t>18481</t>
  </si>
  <si>
    <t>OCHRANA STROMŮ BEDNĚNÍM</t>
  </si>
  <si>
    <t>5 ks, výška 2,5 m.  
Pevně spojené do čtverc. průřezu.  
Komplet vč. následného odstranění.</t>
  </si>
  <si>
    <t>5*(2,5*0,4*4)=20,000 [A]</t>
  </si>
  <si>
    <t>Základy</t>
  </si>
  <si>
    <t>29</t>
  </si>
  <si>
    <t>21461</t>
  </si>
  <si>
    <t>SEPARAČNÍ GEOTEXTILIE</t>
  </si>
  <si>
    <t>Drenážní žebra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</si>
  <si>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není-li v zadávací dokumentaci uvedeno jinak, jedná se o nakupovaný materiál</t>
  </si>
  <si>
    <t>Komunikace</t>
  </si>
  <si>
    <t>30</t>
  </si>
  <si>
    <t>56314</t>
  </si>
  <si>
    <t>VOZOVKOVÉ VRSTVY Z MECHANICKY ZPEVNĚNÉHO KAMENIVA TL. DO 200MM</t>
  </si>
  <si>
    <t>Sjezdy s nestmeleným krytem  
tl. 200 mm  
odměřeno v acad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</si>
  <si>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</si>
  <si>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31</t>
  </si>
  <si>
    <t>56333</t>
  </si>
  <si>
    <t>VOZOVKOVÉ VRSTVY ZE ŠTĚRKODRTI TL. DO 150MM</t>
  </si>
  <si>
    <t>Vyrovnání nevyhovujících příč. sklonů rekonstruované vozovky - štěrkodrť fr. 0/45, tl. cca110 mm  
Konstrukce 3,4 ( chodníky, sjezdy) - ŠDa 0/32 tl. 150 mm  
Odměřeno v acad</t>
  </si>
  <si>
    <t>fr. 0/45, tl.110mm : 495/0,11=4 500,000 [A] 
ŠDa 0/32 tl.150mm : 23+33=56,000 [B] 
a+b=4 556,000 [C]</t>
  </si>
  <si>
    <t>32</t>
  </si>
  <si>
    <t>56334</t>
  </si>
  <si>
    <t>VOZOVKOVÉ VRSTVY ZE ŠTĚRKODRTI TL. DO 200MM</t>
  </si>
  <si>
    <t>fr. 0/63 tl. 180 mm, 200 mm  
fr. 0/32 tl. 200 mm  
Odměřeno v acad</t>
  </si>
  <si>
    <t>fr.0/63, tl.200mm : 256,2/0,2=1 281,000 [A] 
fr.0/63, tl.180mm ( sjezdy) : 38=38,000 [B] 
fr.0/32, nestmel.sjezdy tl.200mm : 148=148,000 [C] 
a+b+c=1 467,000 [D]</t>
  </si>
  <si>
    <t>33</t>
  </si>
  <si>
    <t>567326</t>
  </si>
  <si>
    <t>VRSTVY PRO OBNOVU A OPRAVY Z RECYKL MATERIÁLU TL DO 100MM</t>
  </si>
  <si>
    <t>Doplnění materiálu recyklované vrstvy v tl. cca 70 mm  
Získaný v rámci stavby, dovoz z mezideponie dodavatele - 143 m3  
Nákup materiálu - 182 m3  
Odměřeno v acad</t>
  </si>
  <si>
    <t>(143+182)/0,07=4 642,857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</si>
  <si>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</si>
  <si>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34</t>
  </si>
  <si>
    <t>567346</t>
  </si>
  <si>
    <t>VRSTVY PRO OBNOVU A OPRAVY Z RECYKL MATERIÁLU TL DO 200MM</t>
  </si>
  <si>
    <t>Konstrukce 1 ( recykl.vozovka)  
Recyklace za studena RS 0/45 CA tl.180mm  
Odměřeno v acad  
Pro směsi stmelené cementem + asfaltovou emulzí / zpěněným asfaltem se dávkování asfaltové emulze/zpěněného asfaltu  
 navrhuje v rozmezí 2,0% až 3,5% v množství zbytkového asfaltu a dávkování cementu 2,5% až 5,0% při splnění TP 208.  
Finální množství bude upřesněno dle průkazních zkoušek ze vzorků odebraných na stavbě, vč. rozfrézování, reprofilace,  
 zhutnění, předrcení, přesun hmot a doplnění chybějícího materiálu a bude odsouhlaseno TDS.</t>
  </si>
  <si>
    <t>35</t>
  </si>
  <si>
    <t>572123</t>
  </si>
  <si>
    <t>INFILTRAČNÍ POSTŘIK Z EMULZE DO 1,0KG/M2</t>
  </si>
  <si>
    <t>Konstrukce 1 ( recykl. vozovka)  
PI-E 0,9kg/m2  
Odměřeno v acad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</si>
  <si>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</si>
  <si>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36</t>
  </si>
  <si>
    <t>572213</t>
  </si>
  <si>
    <t>SPOJOVACÍ POSTŘIK Z EMULZE DO 0,5KG/M2</t>
  </si>
  <si>
    <t>Konstrukce 1 ( recykl.vozovka)  
PS-E 0,30kg/m2  
Odměřeno v acad</t>
  </si>
  <si>
    <t>37</t>
  </si>
  <si>
    <t>57476</t>
  </si>
  <si>
    <t>VOZOVKOVÉ VÝZTUŽNÉ VRSTVY Z GEOMŘÍŽOVINY S TKANINOU</t>
  </si>
  <si>
    <t>Výztužná tkanina š. 2,0 m  
Vložená mezi recyklovanou vrstvu a ACP 16+  
Odměřeno v acad</t>
  </si>
  <si>
    <t>- dodání geomříže v požadované kvalitě a v množství včetně přesahů (přesahy započteny v jednotkové ceně)  
- očištění podkladu  
- pokládka geomříže dle předepsaného technologického předpisu</t>
  </si>
  <si>
    <t>38</t>
  </si>
  <si>
    <t>574A34</t>
  </si>
  <si>
    <t>ASFALTOVÝ BETON PRO OBRUSNÉ VRSTVY ACO 11+, 11S TL. 40MM</t>
  </si>
  <si>
    <t>Konstrukce 1 ( recykl. vozovka).  
ACO 11+ tl. 40 mm  
Odměřeno v acad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</si>
  <si>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</si>
  <si>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39</t>
  </si>
  <si>
    <t>574E56</t>
  </si>
  <si>
    <t>ASFALTOVÝ BETON PRO PODKLADNÍ VRSTVY ACP 16+, 16S TL. 60MM</t>
  </si>
  <si>
    <t>Konstrukce 1 ( recykl. vozovka)  
ACP 16+ tl. 60mm  
Odměřeno v acad</t>
  </si>
  <si>
    <t>40</t>
  </si>
  <si>
    <t>57633</t>
  </si>
  <si>
    <t>POSYP LOMOVÝMI VÝSIVKAMI 35KG/M2</t>
  </si>
  <si>
    <t>Sjezdy s nestmeleným krytem  
Zavibrování výplňového kameniva v množství 20-35kg/m2 (dle zrnitosti kostry)</t>
  </si>
  <si>
    <t>- dodání kameniva předepsané kvality a zrnitosti  
- posyp předepsaným množstvím</t>
  </si>
  <si>
    <t>41</t>
  </si>
  <si>
    <t>582611</t>
  </si>
  <si>
    <t>KRYTY Z BETON DLAŽDIC SE ZÁMKEM ŠEDÝCH TL 60MM DO LOŽE Z KAM</t>
  </si>
  <si>
    <t>Skladebná dlažba.  
Lože z drc.kameniva fr.4/8 tl.40 mm  
Odměřeno v acad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</si>
  <si>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</si>
  <si>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42</t>
  </si>
  <si>
    <t>582612</t>
  </si>
  <si>
    <t>KRYTY Z BETON DLAŽDIC SE ZÁMKEM ŠEDÝCH TL 80MM DO LOŽE Z KAM</t>
  </si>
  <si>
    <t>Skladebná dlažba.  
Konstrukce 4 - sjezdy  
Lože z kameniva drceného fr.4/8 tl. 40 mm  
Odměřeno v acad</t>
  </si>
  <si>
    <t>43</t>
  </si>
  <si>
    <t>58261A</t>
  </si>
  <si>
    <t>KRYTY Z BETON DLAŽDIC SE ZÁMKEM BAREV RELIÉF TL 60MM DO LOŽE Z KAM</t>
  </si>
  <si>
    <t>Skladebná dlažba.  
Dlažba reliéfní červená, tl.60 mm.  
Lože z drc.kameniva fr.4/8 tl.40mm  
Odměřeno v acad</t>
  </si>
  <si>
    <t>44</t>
  </si>
  <si>
    <t>58261B</t>
  </si>
  <si>
    <t>KRYTY Z BETON DLAŽDIC SE ZÁMKEM BAREV RELIÉF TL 80MM DO LOŽE Z KAM</t>
  </si>
  <si>
    <t>Skladebná dlažba.  
Konstrukce 4 - sjezdy  
Dlažba reliéfní červená tl.80 mm.  
Lože z kameniva drceného fr. 4/8 tl.40 mm.  
Odměřeno v acad</t>
  </si>
  <si>
    <t>45</t>
  </si>
  <si>
    <t>9113A1</t>
  </si>
  <si>
    <t>SVODIDLO OCEL SILNIČ JEDNOSTR, ÚROVEŇ ZADRŽ N1, N2 - DODÁVKA A MONTÁŽ</t>
  </si>
  <si>
    <t>Úroveň zadržení N2.  
Odměřeno v acad</t>
  </si>
  <si>
    <t>svodidlo : 492=492,000 [A] 
náběh krátký dl.4m, 4ks : 4*4=16,000 [B] 
náběh dlouhý dl.12m, 4ks : 4*12=48,000 [C] 
a+b+c=556,000 [D]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</si>
  <si>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</si>
  <si>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46</t>
  </si>
  <si>
    <t>91228</t>
  </si>
  <si>
    <t>SMĚROVÉ SLOUPKY Z PLAST HMOT VČETNĚ ODRAZNÉHO PÁSKU</t>
  </si>
  <si>
    <t>Výšky 0,8 m.  
Odměřeno v acad.</t>
  </si>
  <si>
    <t>bílé : 23=23,000 [A] 
červené : 4=4,000 [B] 
a+b=27,000 [C]</t>
  </si>
  <si>
    <t>položka zahrnuje:  
- dodání a osazení sloupku včetně nutných zemních prací  
- vnitrostaveništní a mimostaveništní doprava  
- odrazky plastové nebo z retroreflexní fólie</t>
  </si>
  <si>
    <t>47</t>
  </si>
  <si>
    <t>91267</t>
  </si>
  <si>
    <t>ODRAZKY NA SVODIDLA</t>
  </si>
  <si>
    <t>- kompletní dodávka se všemi pomocnými a doplňujícími pracemi a součástmi</t>
  </si>
  <si>
    <t>48</t>
  </si>
  <si>
    <t>9 ks samostatných  
6 ks ze sdíleného sloupku nebo stožáru VO  
Včetně odvozu a uložení na skládku zhotovitele, zhotovitel v ceně zohlední výzisk z materiálu a skutečnou vzdálenost odvozu.</t>
  </si>
  <si>
    <t>9+6=15,000 [A]</t>
  </si>
  <si>
    <t>49</t>
  </si>
  <si>
    <t>914121</t>
  </si>
  <si>
    <t>DOPRAVNÍ ZNAČKY ZÁKLADNÍ VELIKOSTI OCELOVÉ FÓLIE TŘ 1 - DODÁVKA A MONTÁŽ</t>
  </si>
  <si>
    <t>IP22, 2x P2, 3x E2b, 3x A14, P4, IS3c, IS3a, IS3c, IS12a, IS12b, P2  
Svislé dopravní značky v provedení podkladový plech lisovaný pozinkovaný s dvojím ohybem bez hliníkových komponentů.</t>
  </si>
  <si>
    <t>na ocelový sloupek 10 ks 
na stožár VO 6 ks</t>
  </si>
  <si>
    <t>položka zahrnuje:  
- dodávku a montáž značek v požadovaném provedení</t>
  </si>
  <si>
    <t>50</t>
  </si>
  <si>
    <t>914911</t>
  </si>
  <si>
    <t>SLOUPKY A STOJKY DOPRAVNÍCH ZNAČEK Z OCEL TRUBEK SE ZABETONOVÁNÍM - DODÁVKA A MONTÁŽ</t>
  </si>
  <si>
    <t>Ocelové sloupky FeZN 60 mm s bezpečnostní hliníkovou patkou.  
Výšky 2 m.  
Do bet. patky z bet. C25/30 XF2  
Komplet</t>
  </si>
  <si>
    <t>položka zahrnuje:  
- sloupky a upevňovací zařízení včetně jejich osazení (betonová patka, zemní práce)</t>
  </si>
  <si>
    <t>51</t>
  </si>
  <si>
    <t>914913</t>
  </si>
  <si>
    <t>SLOUPKY A STOJKY DZ Z OCEL TRUBEK ZABETON DEMONTÁŽ</t>
  </si>
  <si>
    <t>Včetně odvozu a uložení na skládku zhotovitele, zhotovitel v ceně zohlední výzisk z materiálu a skutečnou vzdálenost odvozu.</t>
  </si>
  <si>
    <t>52</t>
  </si>
  <si>
    <t>915111</t>
  </si>
  <si>
    <t>VODOROVNÉ DOPRAVNÍ ZNAČENÍ BARVOU HLADKÉ - DODÁVKA A POKLÁDKA</t>
  </si>
  <si>
    <t>VDZ bílou barvou.  
Vč. předznačení a očištění vozovky.  
Odměřeno v acad.</t>
  </si>
  <si>
    <t>VDZ:V4 (0,125) = 1 525 m 
V1a (0,125) = 70 m 
V2b (3/1,5/0,125) = 680 m 
V2b (1,5/1,5/0,125) = 65 m 
V13 = 15 m2</t>
  </si>
  <si>
    <t>položka zahrnuje:  
- dodání a pokládku nátěrového materiálu (měří se pouze natíraná plocha)  
- předznačení a reflexní úpravu</t>
  </si>
  <si>
    <t>53</t>
  </si>
  <si>
    <t>917212</t>
  </si>
  <si>
    <t>ZÁHONOVÉ OBRUBY Z BETONOVÝCH OBRUBNÍKŮ ŠÍŘ 80MM</t>
  </si>
  <si>
    <t>Do bet. lože C20/25 XF3 s boční opěrou.  
Odměřeno v acad.</t>
  </si>
  <si>
    <t>Položka zahrnuje:  
dodání a pokládku betonových obrubníků o rozměrech předepsaných zadávací dokumentací  
betonové lože i boční betonovou opěrku.</t>
  </si>
  <si>
    <t>54</t>
  </si>
  <si>
    <t>917224</t>
  </si>
  <si>
    <t>SILNIČNÍ A CHODNÍKOVÉ OBRUBY Z BETONOVÝCH OBRUBNÍKŮ ŠÍŘ 150MM</t>
  </si>
  <si>
    <t>silniční obruba 150/250/1000 : 6=6,000 [A] 
nájezdová obruba 150/150/1000 : 66=66,000 [B] 
přechodová obruba 150/150-250/1000 : 1=1,000 [C] 
a+b+c=73,000 [D]</t>
  </si>
  <si>
    <t>55</t>
  </si>
  <si>
    <t>919114</t>
  </si>
  <si>
    <t>ŘEZÁNÍ ASFALTOVÉHO KRYTU VOZOVEK TL DO 200MM</t>
  </si>
  <si>
    <t>Řezání hrany včetně provedení odstupňované pracovní spáry v podkladní vrstvě.  
Zaříznutí spáry v místě sanace ulámaných okrajů vozovky v ložní asf. vrstvě.  
Odměřeno v acad.</t>
  </si>
  <si>
    <t>položka zahrnuje řezání vozovkové vrstvy v předepsané tloušťce, včetně spotřeby vody</t>
  </si>
  <si>
    <t>56</t>
  </si>
  <si>
    <t>931326</t>
  </si>
  <si>
    <t>TĚSNĚNÍ DILATAČ SPAR ASF ZÁLIVKOU MODIFIK PRŮŘ DO 800MM2</t>
  </si>
  <si>
    <t>položka zahrnuje dodávku a osazení předepsaného materiálu, očištění ploch spáry před úpravou, očištění okolí spáry po úpravě  
nezahrnuje těsnící profil</t>
  </si>
  <si>
    <t>57</t>
  </si>
  <si>
    <t>93808</t>
  </si>
  <si>
    <t>OČIŠTĚNÍ VOZOVEK ZAMETENÍM</t>
  </si>
  <si>
    <t>Čištění vozovek s krytem betonovým nebo asfaltovým.  
Metením bláta, prachu nebo hlinitého nánosu s jeho odklizením.</t>
  </si>
  <si>
    <t>4800+5373=10 173,000 [A]</t>
  </si>
  <si>
    <t>položka zahrnuje očištění předepsaným způsobem včetně odklizení vzniklého odpadu</t>
  </si>
  <si>
    <t>58</t>
  </si>
  <si>
    <t>96615</t>
  </si>
  <si>
    <t>BOURÁNÍ KONSTRUKCÍ Z PROSTÉHO BETONU</t>
  </si>
  <si>
    <t>Vybourání konstrukcí v úrovni terénu,  
Včetně naložení, odvozu a uložení na skládku/recyklační středisko (volba zhotovitele).  
Zhotovitel v ceně zohlední skutečnou vzdálenost odvozu.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</si>
  <si>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</si>
  <si>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102</t>
  </si>
  <si>
    <t>Rekonstrukce silnice III/32329 km 0,755-1,261</t>
  </si>
  <si>
    <t>pol. 11130: (762*0,07)*1,1=58,674 [A] 
pol. 122737: 723,35*2=1 446,700 [B] 
pol. 122737 X: 1033,83*2=2 067,660 [C] 
pol. 132737: 514,04*2=1 028,080 [D] 
pol. 93808: (7669*0,003)*2=46,014 [E] 
Celkem: A+B+C+D+E=4 647,128 [F]</t>
  </si>
  <si>
    <t>pol. 113337: 255,4*2,4=612,960 [A] 
pol. 919114: (294*0,025*0,2)*2,4=3,528 [B] 
pol. 93808 po odfrézování: (7669*0,003)*2,4=55,217 [C] 
Celkem: A+B+C=671,705 [D]</t>
  </si>
  <si>
    <t>pol. 113157: 84*2,3=193,200 [A] t 
pol. 113187: 27,84*2,3=64,032 [B] t 
pol. 113524: 220*0,16=35,200 [C] (160 kg/m) 
pol. 113534: 801*0,08=64,080 [D] (lože 80 kg/m) 
pol. 96615: 54,4*2,3=125,120 [E] t 
pol. 96687: 16*0,35=5,600 [F] (kus 350 kg) 
pol. 969234: 38*0,07=2,660 [G] (70 kg/m) 
Celkem: A+B+C+D+E+F+G=489,892 [H] t</t>
  </si>
  <si>
    <t>tl.150mm  
Včetně naložení, odvozu a uložení na skládku (skládka zvolena zhotovitelem).  
Zhotovitel v ceně zohlední skutečnou vzdálenost odvozu.  
Odměřeno v acad</t>
  </si>
  <si>
    <t>ostatní : 762=762,000 [A]</t>
  </si>
  <si>
    <t>113157</t>
  </si>
  <si>
    <t>ODSTRANĚNÍ KRYTU ZPEVNĚNÝCH PLOCH Z BETONU, ODVOZ DO 16KM</t>
  </si>
  <si>
    <t>Rýha po kanalizaci.  
Včetně naložení, odvozu a uložení na skládku/recyklační středisko (volba zhotovitele).  
Zhotovitel v ceně zohlední skutečnou vzdálenost odvozu.</t>
  </si>
  <si>
    <t>350*1,6*0,15=84,000 [A]</t>
  </si>
  <si>
    <t>113177</t>
  </si>
  <si>
    <t>ODSTRAN KRYTU ZPEVNĚNÝCH PLOCH Z DLAŽEB KOSTEK, ODVOZ DO 16KM</t>
  </si>
  <si>
    <t>Vybourání krytu z kostek z přírodního kamene do 120 mm.  
Včetně odvozu a uložení na skládku zhotovitele, zhotovitel v ceně zohlední možnost zpětného využití materiálu na stavbě a skutečnou vzdálenost odvozu.  
Odměřeno v acad.</t>
  </si>
  <si>
    <t>3035*0,12=364,200 [A]</t>
  </si>
  <si>
    <t>Rozebrání krytu z bet. dlažby tl. 80 mm.  
Včetně naložení, odvozu a uložení na skládku/recyklační středisko (volba zhotovitele).  
Zhotovitel v ceně zohlední skutečnou vzdálenost odvozu.  
Odměřeno v acad</t>
  </si>
  <si>
    <t>348*0,08=27,840 [A]</t>
  </si>
  <si>
    <t>113322</t>
  </si>
  <si>
    <t>ODSTRAN PODKL ZPEVNĚNÝCH PLOCH Z KAMENIVA NESTMEL, ODVOZ DO 2KM</t>
  </si>
  <si>
    <t>Odstranění nestmeleného krytu a podkladních vrstev komunikací.  
Odvoz na mezideponii dodavatele.  
Zhotovitel v ceně zohlední možnost zpětného využití materiálu na stavbě.  
Odměřeno v acad.</t>
  </si>
  <si>
    <t>84+1071,85=1 155,850 [A]</t>
  </si>
  <si>
    <t>Vybourání stáv. asf. vozovky, tl. 200 mm.  
Včetně naložení, odvozu a uložení na skládku/recyklační středisko (volba zhotovitele).  
Zhotovitel v ceně zohlední skutečnou vzdálenost odvozu.  
Odměřeno v acad.</t>
  </si>
  <si>
    <t>Odstranění stáv.obrubníků š.150 mm, vč.bet.lože  
Včetně naložení, odvozu a uložení na skládku/recyklační středisko (volba zhotovitele).  
Zhotovitel v ceně zohlední skutečnou vzdálenost odvozu.  
Odměřeno v acad.</t>
  </si>
  <si>
    <t>113534</t>
  </si>
  <si>
    <t>ODSTRANĚNÍ CHODNÍKOVÝCH KAMENNÝCH OBRUBNÍKŮ, ODVOZ DO 5KM</t>
  </si>
  <si>
    <t>Vybourání stávajících kamenných obrub, vč.bet.lože  
Včetně naložení, odvozu a uložení na skládku/recyklační středisko (volba zhotovitele).  
Zhotovitel v ceně zohlední možnost zpětného využití materiálu na stavbě a skutečnou vzdálenost odvozu.  
Odměřeno v acad.</t>
  </si>
  <si>
    <t>Odfrézování v tl.30 mm.  
Včetně naložení, odvozu a uložení na skládku zhotovitele. Zhotovitel v ceně zohlední možnost zpětného využití vyfrézovaného materiálu na stavbě a také  
případně skutečnou vzdálenost skládky.  
Odměřeno v acad.</t>
  </si>
  <si>
    <t>Včetně naložení, odvozu a uložení na skládku (skládka zvolena zhotovitelem).  
Zhotovitel v ceně zohlední skutečnou vzdálenost odvozu.  
Odměřeno v acad.</t>
  </si>
  <si>
    <t>předpoklad 60% z plochy 
3829*0,60*0,45=1 033,830 [A]</t>
  </si>
  <si>
    <t>125732</t>
  </si>
  <si>
    <t>VYKOPÁVKY ZE ZEMNÍKŮ A SKLÁDEK TŘ. I, ODVOZ DO 2KM</t>
  </si>
  <si>
    <t>Dovoz zeminy do násypů z mezideponie dodavatele</t>
  </si>
  <si>
    <t>pol. 113322  ...1155,85 m3=1 155,850 [A] m3</t>
  </si>
  <si>
    <t>0,15*523,7=78,555 [A]</t>
  </si>
  <si>
    <t>výkop rýh pro demontáž kanalizačních přípojek a stáv.vpustí  
výkop rýh pro drenážní žebra a trativody š.0,6m  
výkop rýh pro uliční vpusti a kanal. přípojky  
Včetně naložení, odvozu a uložení na skládku (skládka zvolena zhotovitelem).  
Zhotovitel v ceně zohlední skutečnou vzdálenost odvozu.  
Odměřeno v acad.</t>
  </si>
  <si>
    <t>demontáž přípojek a vpustí :56+63=119,000 [A] 
pro drenáž.žebra a trativody : 214,64=214,640 [B] 
pro ul.vpusti : 180,4=180,400 [C] 
a+b+c=514,040 [D]</t>
  </si>
  <si>
    <t>S rozprostřením a zhutněním po vrstvách.  
Použit vhodný vytěžený materiál dovezený z mezideponie dodavatele stavby.  
Odměřeno v acad.</t>
  </si>
  <si>
    <t>násypy v aktivní zóně komunikace : 12=12,000 [A] 
násypy mimo aktivní zónu : 261,75=261,750 [B] 
a+b=273,750 [C]</t>
  </si>
  <si>
    <t>Výměna podloží v aktivní zóně zp. ploch a komunikací.  
Z vhodných zemin popř. recyklátů vč. dodávky materiálu (chybí cca 353,36 m3)  
Rozprostření a zhutnění po vrstvách na 100% PS  
ČERPÁNÍ POUZE SE SOUHLASEM TDI  A GEOTECHNIKA STAVBY NA ZÁKLADĚ SKUTEČNĚ ZASTIŽENÝCH POMĚRŮ BĚHEM STAVBY</t>
  </si>
  <si>
    <t>Zřízení nezpev.krajnice z asf.recyklátu v tl.100 mm - 40 m2.  
Vč.naložení a přemístění z mezideponie dodavatele stavby.</t>
  </si>
  <si>
    <t>0,1*40=4,000 [A]</t>
  </si>
  <si>
    <t>17411</t>
  </si>
  <si>
    <t>ZÁSYP JAM A RÝH ZEMINOU SE ZHUTNĚNÍM</t>
  </si>
  <si>
    <t>Pod vozovkou Edef2&gt;45Mpa, hutnění po vrstvách na 96% P.S.  
Po vybouraných kanal.přípojkách a UV  
Použit vhodný vytěžený materiál z mezideponie dodavatele stavby.  
Odměřeno v acad.</t>
  </si>
  <si>
    <t>82,63+56+63=201,630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</si>
  <si>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</si>
  <si>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Zřízení drenážního žebra.  
Kamenivo hrubé drcené fr.16/32.</t>
  </si>
  <si>
    <t>17581</t>
  </si>
  <si>
    <t>OBSYP POTRUBÍ A OBJEKTŮ Z NAKUPOVANÝCH MATERIÁLŮ</t>
  </si>
  <si>
    <t>Obsyp potrubí po vrstvách max.200 mm, zrno max.20 mm.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</si>
  <si>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</si>
  <si>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Úprava zemní pláně dle předepsaných sklonů,  
Včetně případných hutnících pokusů a vystavení protokolů o zkoušce ověření modulu přetvárnosti.</t>
  </si>
  <si>
    <t>pod komunikacemi - Edef2=60MPa : 4983=4 983,000 [A] 
pod sjezdy - Edef2=45MPa : 140=140,000 [B] 
pod chodníky a nepojížděnými dlážděnými plochami - Edef2=30MPa : 818=818,000 [C] 
a+b+c=5 941,000 [D]</t>
  </si>
  <si>
    <t>Zpětné ohumusování ve svahu 1:2</t>
  </si>
  <si>
    <t>Ve sklonu 1:2.  
Včetně nákladů nazalévání.</t>
  </si>
  <si>
    <t>Založení travnaté plochy "drnováním" - dna příkopů a rigolů.</t>
  </si>
  <si>
    <t>Výška 2,5 m, pevně spojené do čtvercového průřezu.  
3 ks</t>
  </si>
  <si>
    <t>3*(2,5*0,4*4)=12,000 [A]</t>
  </si>
  <si>
    <t>465923</t>
  </si>
  <si>
    <t>PŘEDLÁŽDĚNÍ DLAŽBY Z BETON DLAŽDIC</t>
  </si>
  <si>
    <t>Rozebrání krytu stáv. parkoviště ze zámk.dl. 10x10x8  
Přetřídění k opětovnému použití, očištění  
Odvoz na meziskládku dodavatele stavby, uskladnění na paletě, dovoz zpět na místo  
Následná zpětná pokládka ( konstrukce 5) do lože z kameniva fr.4/8 tl.40 mm.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</si>
  <si>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</si>
  <si>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212625</t>
  </si>
  <si>
    <t>TRATIVODY KOMPL Z TRUB Z PLAST HM DN DO 100MM, RÝHA TŘ I</t>
  </si>
  <si>
    <t>Trativod z drenážních trub DN100  
Vč. štěrkopískového lože tl.50 mm  
Vč. obsypu HDK fr.16/32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</si>
  <si>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</si>
  <si>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Netkaná separační geotextilie pod kačírkem 200 kg/m2.  
Netkaná separač.geotext.drenáž.žeber, trativodů 250 kg/m2.</t>
  </si>
  <si>
    <t>kačírek : 200kg/m2 - 33m2 
žebra, trativody : 250kg/m2 - (87+1890)m2 
33+87+1890=2 010,000 [A]</t>
  </si>
  <si>
    <t>27231A</t>
  </si>
  <si>
    <t>ZÁKLADY Z PROSTÉHO BETONU DO C20/25</t>
  </si>
  <si>
    <t>Základ pro opěrnou zídku 3800x600x600  
Beton C20/25 XF3  
Včetně bednění a odbednění.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</si>
  <si>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</si>
  <si>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</si>
  <si>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31814</t>
  </si>
  <si>
    <t>ZDI ODDĚLOVACÍ A OHRADNÍ Z DÍLCŮ Z LEHK BETONU</t>
  </si>
  <si>
    <t>Opěrná zídka ze štípaných plotových tvárnic 400x200x200mm.  
Okrová barva  
Výplň betonem C30/37 XF3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</si>
  <si>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</si>
  <si>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318325</t>
  </si>
  <si>
    <t>ZDI ODDĚLOVACÍ A OHRADNÍ ZE ŽELEZOBET DO C30/37</t>
  </si>
  <si>
    <t>Výplň štípaných plotových tvárnic   
Z betonu C 30/37 XF3  
Odměřeno v acad.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</si>
  <si>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</si>
  <si>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Vodorovné konstrukce</t>
  </si>
  <si>
    <t>45157</t>
  </si>
  <si>
    <t>PODKLADNÍ A VÝPLŇOVÉ VRSTVY Z KAMENIVA TĚŽENÉHO</t>
  </si>
  <si>
    <t>Hutněné lože z písku nebo štěrkopísku, zrno max.8 mm, praný kačírek fr.16/32 v tl.150 mm - plochy z dekoračního kameniva mezi obrubou a budovami ( č.p.8 a č.p.71)  
Uložený na separač.geotextilii.  
Odměřeno v acad.</t>
  </si>
  <si>
    <t>lože z písku ( štěrkopísku) : 10,51+13,1=23,610 [A] 
kačírek : 0,15*33=4,950 [B] 
a+b=28,560 [C]</t>
  </si>
  <si>
    <t>položka zahrnuje dodávku předepsaného kameniva, mimostaveništní a vnitrostaveništní dopravu a jeho uložení  
není-li v zadávací dokumentaci uvedeno jinak, jedná se o nakupovaný materiál</t>
  </si>
  <si>
    <t>45169</t>
  </si>
  <si>
    <t>PODKL A VÝPLŇ VRSTVY ZE STABILIZOVANÉHO POPÍLKU</t>
  </si>
  <si>
    <t>Zaslepení bouraného potrubí cementopopílkovou suspenzí.  
DN do 200 mm, délka 20 m.</t>
  </si>
  <si>
    <t>0,126*20=2,520 [A]</t>
  </si>
  <si>
    <t>Položka zahrnuje dodávku stabilizovaného popílku a jeho uložení se zhutněním, včetně mimostaveništní a vnitrostaveništní dopravy (rovněž přesuny)</t>
  </si>
  <si>
    <t>Sjezdy a pojížděné plochy s nestmeleným krytem.  
Odměřeno v acad.</t>
  </si>
  <si>
    <t>Konstrukce 2, 3, 4  
ŠDa fr.0/32 - tl.150 mm  
ŠDa fr.0/63 - tl.150 mm   
Odměřeno v acad.</t>
  </si>
  <si>
    <t>vozovka : 3870+4620=8 490,000 [A] 
chodník fr.0/32 : 728=728,000 [B] 
sjezdy : 231+241=472,000 [C] 
parkoviště : 2*16=32,000 [D] 
a+b+c+d=9 722,000 [E]</t>
  </si>
  <si>
    <t>Sjezdy a pojížděné plochy s nezpevněným krytem.  
Štěrkodrť ŠDa fr.0/32 tl.200 mm.  
Odměřeno v acad.</t>
  </si>
  <si>
    <t>Konstrukce 2  
PI-E 0,90kg/m2  
odměřeno v acad</t>
  </si>
  <si>
    <t>Konstrukce 2  
PS-E 0,30kg/m2  
dvě vrstvy  
odměřeno v acad</t>
  </si>
  <si>
    <t>3840+3850=7 690,000 [A]</t>
  </si>
  <si>
    <t>57280B</t>
  </si>
  <si>
    <t>PROTISMYKOVÁ ÚPRAVA POVRCHU VOZOVKY ZA HORKA</t>
  </si>
  <si>
    <t>kontrastně-adhezní nátěr ( kaučuková pryskyřice+kvalitní kamenivo s vysokou tvrdostí PSV vyšší než 70 dle EN 1097-8)  
systém "Rocbinda", barva červená</t>
  </si>
  <si>
    <t>- termoplastické pojivo  
- zdrsňující materiál (kamenivo)  
- provedení dle předepsaného technologického předpisu  
- zřízení vrstvy bez rozlišení šířky, pokládání vrstvy po etapách</t>
  </si>
  <si>
    <t>zabudování pásu výztužné tkaniny mezi recykl.vrstvu a ACP16+  
š.2,00m</t>
  </si>
  <si>
    <t>konstrukce 2</t>
  </si>
  <si>
    <t>574C56</t>
  </si>
  <si>
    <t>ASFALTOVÝ BETON PRO LOŽNÍ VRSTVY ACL 16+, 16S TL. 60MM</t>
  </si>
  <si>
    <t>Konstrukce 2  
ACL 16+ tl.60mm  
odměřeno v acad</t>
  </si>
  <si>
    <t>574E46</t>
  </si>
  <si>
    <t>ASFALTOVÝ BETON PRO PODKLADNÍ VRSTVY ACP 16+, 16S TL. 50MM</t>
  </si>
  <si>
    <t>Konstrukce 2  
ACP 16+ tl.50mm  
odměřeno v acad</t>
  </si>
  <si>
    <t>POSYP LOMOVÝMI VÝSIVKAMI 15KG/M2</t>
  </si>
  <si>
    <t>Sjezdy a pojížděné plochy s nestmeleným krytem  
zavibrování výplňového kameniva v množství 20-35kg/m2 ( dle zrnitosti kostry)  
odměřeno v acad</t>
  </si>
  <si>
    <t>konstrukce 3  
Skladebná dlažba bet.šedá 20x10x6 do lože z kameniva fr.4/8 tl.40 mm.  
Odměřeno v acad.</t>
  </si>
  <si>
    <t>konstrukce 4  
Skladebná bet.dlažba 20x10x8 do lože z kameniva fr.4/8 tl.40mm  
Odměřeno v acad.</t>
  </si>
  <si>
    <t>Reliéfní skladebná dlažba červená 20x10x6.  
Lože z kam.drceného fr.4/8 tl.40 mm.  
Odměřeno v acad.</t>
  </si>
  <si>
    <t>Skladebná bet. dlažba reliéfní červená.  
20x10x8 do lože z kam.4/8 tl.40mm  
Odměřeno v acad.</t>
  </si>
  <si>
    <t>Přidružená stavební výroba</t>
  </si>
  <si>
    <t>702112</t>
  </si>
  <si>
    <t>KABELOVÝ ŽLAB ZEMNÍ VČETNĚ KRYTU SVĚTLÉ ŠÍŘKY PŘES 120 DO 250 MM</t>
  </si>
  <si>
    <t>Kabelový žlab betonový, uložený pevně výšky 150 mm.  
Vč. naznačení trasy, rozměření, řezání trubek, kladení, osazení, zajištění a upevnění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</si>
  <si>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</si>
  <si>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702212</t>
  </si>
  <si>
    <t>KABELOVÁ CHRÁNIČKA ZEMNÍ DN PŘES 100 DO 200 MM</t>
  </si>
  <si>
    <t>z tvrdého PE, uložených pevně  
včeteně naznačení trasy, rozměření, řezání trubek, kladení, osazení, zajištění a upevnění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</si>
  <si>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</si>
  <si>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711117</t>
  </si>
  <si>
    <t>IZOLACE BĚŽNÝCH KONSTRUKCÍ PROTI ZEMNÍ VLHKOSTI Z PE FÓLIÍ</t>
  </si>
  <si>
    <t>Nopová folie  
Izolace přilehlých budov od konstrukčních vrstev nových chodníků a zpevněných ploch.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</si>
  <si>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</si>
  <si>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Potrubí</t>
  </si>
  <si>
    <t>87134</t>
  </si>
  <si>
    <t>POTRUBÍ Z TRUB PLASTOVÝCH TLAKOVÝCH HRDLOVÝCH DN DO 200MM</t>
  </si>
  <si>
    <t>Potrubí plnostěnné PVC SN8 , DN200  
Spojované hrdly s pryž.těs.kroužky  
Komplet včetně všeho spojovacího materiálu, tvarovek, zajišťovacích bet.bloků.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</si>
  <si>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</si>
  <si>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894171</t>
  </si>
  <si>
    <t>ŠACHTY KANALIZAČ Z BETON DÍLCŮ NA POTRUBÍ DN DO 1000MM</t>
  </si>
  <si>
    <t>Rekonstrukce stáv.šachty s funkcí ul.vpusti z bet.dílců.  
Litin.mříž D400 s rámem, kónus pro osazení rámu vpusti, vyrovn.prstenec, kalový koš, průběž. skruž, odtokový dílec DN 150, kalové dno, výška cca 1,8 m.  
Vč. montáže a spoj.materiálu.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</si>
  <si>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</si>
  <si>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89712</t>
  </si>
  <si>
    <t>VPUSŤ KANALIZAČNÍ ULIČNÍ KOMPLETNÍ Z BETONOVÝCH DÍLCŮ</t>
  </si>
  <si>
    <t>Zřízení uliční vpusti  
"hradecký typ" - z bet.dílců - litinová mříž D400 s rámem, vyrovn.prstenec, kalový koš, průběž.skruž, odtok.dílec DN150, kalové dno  
"obrubníková vpust" - z bet.dílců - litinová obrubníková vtoková mříž B125, vyrovn.prstenec, kalový koš, průběž.skruž, odtok.dílec DN150, kalové dno  
celkové výšky 2,1m  
Včetně montáže a spoj.materiálu.</t>
  </si>
  <si>
    <t>"hradecký typ" - 16ks 
"obrubníková" - 2ks 
16+2=18,000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</si>
  <si>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</si>
  <si>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89921</t>
  </si>
  <si>
    <t>VÝŠKOVÁ ÚPRAVA POKLOPŮ</t>
  </si>
  <si>
    <t>do 200 mm.  
demontáž a zpětná montáž rámu, poklopu, vyrov. prstenců  
zarovnání plochy nadezdívky cementovou maltou  
podbetonování nebo podezdění rámu  
odměřeno v acad</t>
  </si>
  <si>
    <t>- položka výškové úpravy zahrnuje všechny nutné práce a materiály pro zvýšení nebo snížení zařízení (včetně nutné úpravy stávajícího povrchu vozovky nebo chodníku).</t>
  </si>
  <si>
    <t>59</t>
  </si>
  <si>
    <t>89923</t>
  </si>
  <si>
    <t>VÝŠKOVÁ ÚPRAVA KRYCÍCH HRNCŮ</t>
  </si>
  <si>
    <t>výšková úprava šoupěte nebo hydrantu do 500mm  
včetně úpravy armatur  
zarovnání plochy nadezdívky cementovou maltou  
podbetonování nebo podezdění rámu  
odměřeno v acad</t>
  </si>
  <si>
    <t>60</t>
  </si>
  <si>
    <t>899309</t>
  </si>
  <si>
    <t>DOPLŇKY NA POTRUBÍ - VÝSTRAŽNÁ FÓLIE</t>
  </si>
  <si>
    <t>signalizační folie š.0,5m</t>
  </si>
  <si>
    <t>- Položka zahrnuje veškerý materiál, výrobky a polotovary, včetně mimostaveništní a vnitrostaveništní dopravy (rovněž přesuny), včetně naložení a složení,případně s uložením.</t>
  </si>
  <si>
    <t>61</t>
  </si>
  <si>
    <t>899522</t>
  </si>
  <si>
    <t>OBETONOVÁNÍ POTRUBÍ Z PROSTÉHO BETONU DO C12/15</t>
  </si>
  <si>
    <t>potrubí : 12=12,000 [A] 
chráničky : 28,82=28,820 [B] 
a+b=40,820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</si>
  <si>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</si>
  <si>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62</t>
  </si>
  <si>
    <t>odstranění stáv.značek  
14 ks samostatně  
9 ks ze sdíleného sloupku n. sloupu VO  
zhotovitel v ceně zohlední možnost zpětného využití materiálu na stavbě</t>
  </si>
  <si>
    <t>14+9=23,000 [A]</t>
  </si>
  <si>
    <t>63</t>
  </si>
  <si>
    <t>osazení stálého svislého DZ  
na ocelový sloupek - 13ks  
na sdílený sloupek/stožár VO - 16ks</t>
  </si>
  <si>
    <t>A24, 2x IJ4b, 2x C4a, 2x P2, 2x E2b, 3x P4, IP26a, B13, E13, 2x A6a, 2x B20a, P6, 2x A6b, IS3a, IS3b, A2b, 4x IP6</t>
  </si>
  <si>
    <t>64</t>
  </si>
  <si>
    <t>ocel.sloupky FeZN 60mm s bezpeč.hliníkovou patkou v.200mm  
kotvené do základ.patky z bet. C25/30 XF2  
komplet</t>
  </si>
  <si>
    <t>65</t>
  </si>
  <si>
    <t>odstranění stáv.sloupků pro SDZ  
zhotovitel v ceně zohlední možnost zpětného využití materiálu na stavbě</t>
  </si>
  <si>
    <t>66</t>
  </si>
  <si>
    <t>provedení VDZ bílou barvou  
vč. předznačení a očištění vozovky  
odměřeno v acad</t>
  </si>
  <si>
    <t>VDZ:V11a (dl. 13m) = 2 x 8 m2 
V13a = 60 m2 
V2b (3/1,5/0,125) = 198 m 
V1a (0,125) = 245 m 
V7a = 15 m2</t>
  </si>
  <si>
    <t>67</t>
  </si>
  <si>
    <t>915221</t>
  </si>
  <si>
    <t>VODOR DOPRAV ZNAČ PLASTEM STRUKTURÁLNÍ NEHLUČNÉ - DOD A POKLÁDKA</t>
  </si>
  <si>
    <t>vodící pás přechodu pro chodce / místa pro přecházení  
2x3 proužky, dl.12m  
strukturovaný plast  
odměřeno v acad</t>
  </si>
  <si>
    <t>2*3*12*0,03=2,160 [A]</t>
  </si>
  <si>
    <t>68</t>
  </si>
  <si>
    <t>915641</t>
  </si>
  <si>
    <t>VODOR DOPRAV ZNAČ - KNOFLÍKY SKLENĚNÉ OBRUBNÍKOVÉ - DOD A POKLÁD</t>
  </si>
  <si>
    <t>čelo ochr.ostrůvku u místa pro přecházení  
z tvrzeného skla  
včetně frézování otvoru pro osazení</t>
  </si>
  <si>
    <t>zahrnuje dodávku a osazení knoflíků předepsaným způsobem</t>
  </si>
  <si>
    <t>69</t>
  </si>
  <si>
    <t>80/250/1000 do bet.lože C20/25 XF3 s boč.opěrou</t>
  </si>
  <si>
    <t>70</t>
  </si>
  <si>
    <t>osazení obrubníků do bet.lože C20/25 XF3 s boční opěrou</t>
  </si>
  <si>
    <t>silniční 150/250/1000 : 721=721,000 [A] 
"půlka" 150/250/500: 63=63,000 [B] 
nájezdový 150/150/1000 : 164=164,000 [C] 
náběhový levý 150/150-250/1000 NL : 23=23,000 [D] 
náběhový pravý 150/150-250/1000 NP : 23=23,000 [E] 
obloukový 150/250/780 R 0,5m vnější : 1=1,000 [F] 
obloukový 150/250/780 R 2,0m vnější : 4=4,000 [G] 
a+b+c+d+e+f+g=999,000 [H]</t>
  </si>
  <si>
    <t>71</t>
  </si>
  <si>
    <t>91725</t>
  </si>
  <si>
    <t>NÁSTUPIŠTNÍ OBRUBNÍKY BETONOVÉ</t>
  </si>
  <si>
    <t>obrubníky "Kesselské" do bet.lože C20/25 n XF3 s boční opěrou</t>
  </si>
  <si>
    <t>bezbariérový přímý 290/400/1000 : 26=26,000 [A] 
bezbariérový náběhový levý 250-290/400/1000 NL : 2=2,000 [B] 
bezbariérový náběhový pravý 290-250/400/1000 NP :2=2,000 [C] 
a+b+c=30,000 [D]</t>
  </si>
  <si>
    <t>72</t>
  </si>
  <si>
    <t>917425</t>
  </si>
  <si>
    <t>SILNIČNÍ OBRUBY Z KAMENNÝCH OBRUBNÍKŮ ŠÍŘ 200MM</t>
  </si>
  <si>
    <t>obrubníky s převýšením 200 mm na ochr.děl.ostrůvku místa pro přecházení  
osazení do bet.lože C20/25 XF3 s boční opěrou</t>
  </si>
  <si>
    <t>200/300/1000 - 17m 
200/300/780 R0,5 vnější - 4ks 
17+4*0,78=20,120 [A]</t>
  </si>
  <si>
    <t>Položka zahrnuje:  
dodání a pokládku kamenných obrubníků o rozměrech předepsaných zadávací dokumentací  
betonové lože i boční betonovou opěrku.</t>
  </si>
  <si>
    <t>73</t>
  </si>
  <si>
    <t>91797</t>
  </si>
  <si>
    <t>ZPOMALOVACÍ PRAHY Z PLASTŮ</t>
  </si>
  <si>
    <t>zpomal. práh dl.0,5m, výšky 50 mm  
kotvený do asfatl.vozovky  
komplet vč.průběžných i koncových dílů, spojovacího a kotevního mat.  
barva žluto-černá</t>
  </si>
  <si>
    <t>Položka zahrnuje:  
dodávku a pokládku prahů z plastu o rozměrech předepsaných zadávací dokumentací  
podkladní vrstvu předepsanou zadávací dokumentací</t>
  </si>
  <si>
    <t>74</t>
  </si>
  <si>
    <t>řezání hrany včetně provedení odstupňované pracovní spáry v podkladní vrstvě  
zaříznutí spáry v místě sanace ulámaných okrajů vozovky v ložní asf.vrstvě  
tl.200mm  
odměřeno v acad</t>
  </si>
  <si>
    <t>75</t>
  </si>
  <si>
    <t>zalití spár  
odměřeno v acad</t>
  </si>
  <si>
    <t>76</t>
  </si>
  <si>
    <t>Strojní čištění vozovek s krytem beton. n. asfalt.  
Metením bláta, prachu nebo hlinitého nánosu s jeho odklizením.</t>
  </si>
  <si>
    <t>3840+3829=7 669,000 [A]</t>
  </si>
  <si>
    <t>77</t>
  </si>
  <si>
    <t>vybourání zpev.ploch z betonu tl.200mm  
vybourání bet.konstrukcí v úrovni terénu  
četně naložení, odvozu a uložení na skládku/recyklační středisko (volba zhotovitele).  
Zhotovitel v ceně zohlední skutečnou vzdálenost odvozu.  
Odměřeno v acad</t>
  </si>
  <si>
    <t>39,4+15=54,400 [A]</t>
  </si>
  <si>
    <t>78</t>
  </si>
  <si>
    <t>96687</t>
  </si>
  <si>
    <t>VYBOURÁNÍ ULIČNÍCH VPUSTÍ KOMPLETNÍCH</t>
  </si>
  <si>
    <t>komplet  
četně naložení, odvozu a uložení na skládku/recyklační středisko (volba zhotovitele).  
Zhotovitel v ceně zohlední skutečnou vzdálenost odvozu.  
Odměřeno v acad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</si>
  <si>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</si>
  <si>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79</t>
  </si>
  <si>
    <t>96718</t>
  </si>
  <si>
    <t>VYBOURÁNÍ ČÁSTÍ KONSTRUKCÍ KOVOVÝCH</t>
  </si>
  <si>
    <t>vybourání ocel. trubk. zábradlí ( předpoklad 20kg/mb) - 15m  
Včetně odvozu a uložení na skládku zhotovitele, zhotovitel v ceně zohlední možnost zpětné využití materiálu ve stavbě.  
Zhotovitel v ceně zohlední skutečnou vzdálenost odvozu.  
Odměřeno v acad</t>
  </si>
  <si>
    <t>0,02*15=0,300 [A]</t>
  </si>
  <si>
    <t>80</t>
  </si>
  <si>
    <t>969234</t>
  </si>
  <si>
    <t>VYBOURÁNÍ POTRUBÍ DN DO 200MM KANALIZAČ</t>
  </si>
  <si>
    <t>Betonového, komple.  
Včetně naložení, odvozu a uložení na skládku/recyklační středisko (volba zhotovitele).  
Zhotovitel v ceně zohlední skutečnou vzdálenost odvozu.  
Odměřeno v acad.</t>
  </si>
  <si>
    <t>SO 103</t>
  </si>
  <si>
    <t>Okružní křižovatka III/32329 a III/32317</t>
  </si>
  <si>
    <t>pol. 11130: (503*0,07)*1,1=38,731 [A] 
pol. 122737: 32*2=64,000 [B] 
pol. 122737 X: 272,70*2=545,400 [C] 
pol. 132737: 159,9*2=319,800 [D] 
pol. 93808: (1990*0,003)*2=11,940 [E] 
Celkem: A+B+C+D+E=979,871 [F]</t>
  </si>
  <si>
    <t>pol. 113337: 31*2,4=74,400 [A] 
pol. 919114: (60*0,025*0,2)*2,4=0,720 [B] 
Celkem: A+B=75,120 [C]</t>
  </si>
  <si>
    <t>pol. 113157: 16,8*2,3=38,640 [A] t 
pol. 113187: 18,8*2,3=43,240 [B] t 
pol. 113524: 146*0,16=23,360 [C] (160 kg/m) 
pol. 113534: 185*0,08=14,800 [D] (lože 80 kg/m) 
pol. 96615: 5*2,3=11,500 [E] t 
pol. 96687: 4*0,35=1,400 [F] (kus 350 kg) 
pol. 969234: 10*0,07=0,700 [G] (70 kg/m) 
Celkem: A+B+C+D+E+F+G=133,640 [H] t</t>
  </si>
  <si>
    <t>70*1,6*0,15=16,800 [A]</t>
  </si>
  <si>
    <t>0,12*1010=121,200 [A]</t>
  </si>
  <si>
    <t>Rozebrání krytu z bet. dlažby tl.80 mm.  
Včetně naložení, odvozu a uložení na skládku/recyklační středisko (volba zhotovitele).  
Zhotovitel v ceně zohlední skutečnou vzdálenost odvozu.  
Odměřeno v acad</t>
  </si>
  <si>
    <t>0,08*235=18,800 [A]</t>
  </si>
  <si>
    <t>D</t>
  </si>
  <si>
    <t>Odstranění nestmelených podkladních vrstev komunikací  
Odvoz na mezideponii dodavatele.  
Zhotovitel v ceně zohlední možnost zpětného využití materiálu na stavbě.  
Odměřeno v acad.</t>
  </si>
  <si>
    <t>Vybourání stáv.asf.vozovky v tl.do 200 mm.  
Včetně naložení, odvozu a uložení na skládku/recyklační středisko (volba zhotovitele).  
Zhotovitel v ceně zohlední skutečnou vzdálenost odvozu.  
Odměřeno v acad.</t>
  </si>
  <si>
    <t>Stávající bet. obruby vč. lože.  
Včetně naložení, odvozu a uložení na skládku/recyklační středisko (volba zhotovitele).  
Zhotovitel v ceně zohlední možnost zpětného využití materiálu na stavbě a skutečnou vzdálenost odvozu.  
Odměřeno v acad.</t>
  </si>
  <si>
    <t>Odstranění kamenných obrub š.150 mm, včetně odstranění bet. lože.  
Včetně naložení, odvozu a uložení na skládku/recyklační středisko (volba zhotovitele).  
Zhotovitel v ceně zohlední možnost zpětného využití materiálu na stavbě a skutečnou vzdálenost odvozu.  
Odměřeno v acad.</t>
  </si>
  <si>
    <t>předpoklad 60% z plochy 
1010*0,60*0,45=272,700 [A]</t>
  </si>
  <si>
    <t>Dovoz vhodné vytěžené zeminy z mezideponie dodavatele stavby</t>
  </si>
  <si>
    <t>283,75=283,750 [A]</t>
  </si>
  <si>
    <t>RO</t>
  </si>
  <si>
    <t>Ornice pro zpětné ohumusování tl.0,15 m, vč.dodávky ornice.</t>
  </si>
  <si>
    <t>0,15*420=63,000 [A]</t>
  </si>
  <si>
    <t>výkop rýh pro demontáž kanalizačních přípojek š.1,0 m a stáv.vpustí  
výkop rýh pro trativody š.0,6m  
pro ulič.vpusti a kanal.přípojky nové   
do předepsaného profilu a spádu  
Včetně naložení, odvozu a uložení na skládku (skládka zvolena zhotovitelem).  
Zhotovitel v ceně zohlední skutečnou vzdálenost odvozu.  
Odměřeno v acad.</t>
  </si>
  <si>
    <t>demont. přípojek a vpustí : 17+14=31,000 [A] 
trativody : 51,9=51,900 [B] 
nové přípojky a UV: 77=77,000 [C] 
a+b+c=159,900 [D]</t>
  </si>
  <si>
    <t>násypy v aktivní zóně komunikace : 34,64=34,640 [A] 
mimo aktivní zńu : 53,82=53,820 [B] 
a+b=88,460 [C]</t>
  </si>
  <si>
    <t>Výměna podloží v aktivní zóně zp. ploch a komunikací.  
Z vhodných zemin popř. recyklátů vč. dodávky materiálu (chybí cca 108 m3)  
Rozprostření a zhutnění po vrstvách na 100% PS  
ČERPÁNÍ POUZE SE SOUHLASEM TDI  A GEOTECHNIKA STAVBY NA ZÁKLADĚ SKUTEČNĚ ZASTIŽENÝCH POMĚRŮ BĚHEM STAVBY</t>
  </si>
  <si>
    <t>Se zhutněním po vrstvách na 96%P.S:  
Pod vozovku Edef2&gt;45 MPa  
Použit vhodný vytěžený materiál z mezideponie dodavatele stavby.  
Odměřeno v acad.</t>
  </si>
  <si>
    <t>hutnění po vrstvách max 200 mm, zrno max.8 mm  
odměřeno v acad</t>
  </si>
  <si>
    <t>dle předepsaných sklonů,  
vč.případných hutnících pokusů a vystavení protokolů o zkoušce ověření modulu přetvárnosti  
odměřeno v acad</t>
  </si>
  <si>
    <t>pod komunikacemi, Edef2=60MPa: 1265=1 265,000 [A] 
pod parkovištěm, Edef2=45MPa : 70=70,000 [B] 
pod chodníky a nepojížděnými dlážděnými plochami, Edef2=30MPa : 254=254,000 [C] 
a+b+c=1 589,000 [D]</t>
  </si>
  <si>
    <t>zpětné ohumusování tl.150mm ve sklonu 1:2</t>
  </si>
  <si>
    <t>založení trávníku ve sklonu 1:2  
vč.dodávky a nákladů na údržbu do prvního pokosení  
odměřeno z acad</t>
  </si>
  <si>
    <t>založení zamulčovaného záhonu pro výsadbu nižších dřevin</t>
  </si>
  <si>
    <t>184A1</t>
  </si>
  <si>
    <t>VYSAZOVÁNÍ KEŘŮ LISTNATÝCH S BALEM VČETNĚ VÝKOPU JAMKY</t>
  </si>
  <si>
    <t>výsadba dřevin v pravidelných kruzích</t>
  </si>
  <si>
    <t>Rosa hybrida, the Fairy ( půdopokryvná růže) - 260ks 
Lavandula angustifolia ( levandule) - 160ks 
260+160=420,000 [A]</t>
  </si>
  <si>
    <t>Položka vysazování keřů zahrnuje dodávku projektem předepsaných keřů, hloubení jamek (min. rozměry pro keře 30/30/30cm) s event. výměnou půdy, s hnojením anorganickým hnojivem a přídavkem organického hnojiva dle PD, zálivku, a pod.  
položka zahrnuje veškerý materiál, výrobky a polotovary, včetně mimostaveništní a vnitrostaveništní dopravy (rovněž přesuny), včetně naložení a složení, případně s uložením</t>
  </si>
  <si>
    <t>Trativod z drenážních trub DN100  
vč. štěrkopískového lože tl.50 mm.  
vč.obsypu HDK fr.16/32</t>
  </si>
  <si>
    <t>Netkaná separač. geotextilie trativodů 250 kg/m2.</t>
  </si>
  <si>
    <t>hutněné lože z písku nebo štěrkopísku, zrno max. 8mm</t>
  </si>
  <si>
    <t>lože z písku ( štěrkopísku) : 4,24+0,6=4,840 [A]</t>
  </si>
  <si>
    <t>zaslepení stáv.potrubí DN400 - 2m  
zalití cementopopílkovou suspenzí  
komplet</t>
  </si>
  <si>
    <t>0,5*2=1,000 [A]</t>
  </si>
  <si>
    <t>rozebrání krytu ze zámk.dlažby 10x10x8cm  
přetřídění k opětovnému použití, očištění, uskladnění na paletě  
vč. odvoz na meziskládku dodavatele 5 km a dovozu zpět</t>
  </si>
  <si>
    <t>561431</t>
  </si>
  <si>
    <t>KAMENIVO ZPEVNĚNÉ CEMENTEM TŘ. I TL. DO 150MM</t>
  </si>
  <si>
    <t>konstrukce 6  
vrstva ze směsi stmelené cementem SC 0/32 C 8/10 tl.150mm  
odměřeno v acad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</si>
  <si>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</si>
  <si>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Konstrukce 2,2',3,3',5, 6  
ŠDa 0/32 tl.150mm  
ŠDa 0/63 tl.150mm  
odměřeno v acad</t>
  </si>
  <si>
    <t>asfalt.vozovka ( KCE 2) : 715+850=1 565,000 [A] 
asfalt okruž.pás ( KCE 2') : 265=265,000 [B] 
chodník ( KCE 3) - fr.0/32 : 1*254=254,000 [C] 
dopr.ostrůvky ( KCE 3') - fr.0/32 : 1*7=7,000 [D] 
parkoviště ( KCE 5) : 57+70=127,000 [E] 
pojížděný prstenec, srp.krajnice ( KCE 6) - fr.0/63 : 231=231,000 [F] 
a+b+c+d+e+f=2 449,000 [G]</t>
  </si>
  <si>
    <t>56335</t>
  </si>
  <si>
    <t>VOZOVKOVÉ VRSTVY ZE ŠTĚRKODRTI TL. DO 250MM</t>
  </si>
  <si>
    <t>Konstrukce 2'  
ŠDa 0/63 tl.210mm  
odměřeno v acad</t>
  </si>
  <si>
    <t>konstrukce 2, 2'  
PI-E 0,90kg/m2  
odměřeno v acad</t>
  </si>
  <si>
    <t>asf.vozovka - 715m2 
asf.okružní pás - 265m2 
715+265=980,000 [A]</t>
  </si>
  <si>
    <t>konstrukce 2,2'  
PS-E 0,30kg/m2  
2 vrstvy  
odměřeno v acad</t>
  </si>
  <si>
    <t>asf.vozovka - 715m2 
asf.okružní pás - 265m2 
2*715+2*265=1 960,000 [A]</t>
  </si>
  <si>
    <t>konstrukce 2, 2'  
ACO 11+ 40mm  
odměřeno v acad</t>
  </si>
  <si>
    <t>konstrukce 2, 2'  
ACL 16+ tl.60mm  
odměřeno v acad</t>
  </si>
  <si>
    <t>konstrukce 2, 2'  
ACP 16+ tl.50mm  
odměřeno v acad</t>
  </si>
  <si>
    <t>58212</t>
  </si>
  <si>
    <t>DLÁŽDĚNÉ KRYTY Z VELKÝCH KOSTEK DO LOŽE Z MC</t>
  </si>
  <si>
    <t>konstrukce 6  
dlažba z kostek velkých tl.160mm, spárovaná maltou M10  
lože z cement.malty M10 tl.50mm  
odměřeno v acad</t>
  </si>
  <si>
    <t>58222</t>
  </si>
  <si>
    <t>DLÁŽDĚNÉ KRYTY Z DROBNÝCH KOSTEK DO LOŽE Z MC</t>
  </si>
  <si>
    <t>konstrukce 3'  
dlažba z kostek drobných tl.100mm, spárovaná cem.maltou M10  
do lože z cem malty M10 tl.50mm  
odměřeno v acad</t>
  </si>
  <si>
    <t>konstrukce 3  
Skladebná dlažba 20x10x6 šedá, do lože z kameniva fr.4/8 tl.40mm  
odměřeno v acad</t>
  </si>
  <si>
    <t>Konstrukce 5  
Skladebná dlažba 20x10x8 do lože z drceného kameniva fr.4/8, tl.40mm  
odměřeno v acad</t>
  </si>
  <si>
    <t>konstrukce 3  
Skladebná dlažba reliéfní červená, do lože z kam. drceného fr.4/8 tl.40mm  
odměřeno v acad</t>
  </si>
  <si>
    <t>konstrukce 5  
Skladebná betonová dlažba reliéfní červená 20x10x8.  
do lože z kameniva drceného fr.4/8 tl.40 mm  
odměřeno v acad</t>
  </si>
  <si>
    <t>betonový, uložený pevně, výšky do 150mm  
vč.naznačení trasy, rozměření, řezání, kladení... atd. - komplet  
odměřeno v acad</t>
  </si>
  <si>
    <t>z tvrdého PE, uložená pevně, prům.do 150mm  
vč.naznačení trasy, rozměření, řezání trubek, kladení, osazení, zajištění a upevnění  
odměřeno v acad</t>
  </si>
  <si>
    <t>potrubí PVC SN8 DN150  
spojované hrdly s pryžovými těsnícími kroužky  
vč.všech tvareovek, spoj.materiálu a zajišťovacích bet.bloků  
odměřeno v acad</t>
  </si>
  <si>
    <t>zřízení uliční vpusti  
"hradecký typ" - z bet.dílců - litinová mříž D400 s rámem, vyrovn.prstenec, kalový koš, průběž.skruž, odtok.dílec DN150, kalové dno  
celkové výšky 2,1m  
včetně montáže a spoj.materiálu</t>
  </si>
  <si>
    <t>výšková úprava do 200mm  
demontáž a zpětná montáž rámu, poklopu, vyrov. prstenců  
zarovnání plochy nadezdívky cementovou maltou  
podbetonování nebo podezdění rámu  
odměřeno v acad</t>
  </si>
  <si>
    <t>výšková úprava do 500mm vč.úpravy armatur  
demontáž a zpětná montáž rámu, poklopu, krycího hrnce nebo hydrantu  
zarovnání plochy nadezdívky cementovou maltou  
podbetonování nebo podezdění rámu  
odměřeno v acad</t>
  </si>
  <si>
    <t>obetonování potrubí, chrániček betonem C12/15  
odměřeno v acad</t>
  </si>
  <si>
    <t>potrubí - 3m3 
chráničky - 1,32m3 
3+1,32=4,320 [A]</t>
  </si>
  <si>
    <t>demontáž svislého DZ  
zhotovitel v ceně zohlední možnost zpětného využití materiálu na stavbě  
odměřeno v acad</t>
  </si>
  <si>
    <t>samostatně - 14ks 
ze sdíleného sloupku nebo stožáru VO - 8ks 
14+8=22,000 [A]</t>
  </si>
  <si>
    <t>osazení svislých DZ  
4x P4, 4x C1, 2x IJ4b, 2x IS3a, IS3b, 2x IS3c, IS4c, IP12a+O1, 2x IS19a, 2x IS21a, IS21c  
odměřeno v acad</t>
  </si>
  <si>
    <t>samostatně na sloupek - 8ks 
na sdílený sloupek/ stožár VO - 14ks 
14+8=22,000 [A]</t>
  </si>
  <si>
    <t>sloupky pro SDZ FeZN 60mm s bezpečnostní hliník.patkou v.200mm kotvenou kotev.šrouby do základu z bet.tř. C25/30 XF2  
komplet včetně spoj.materiálu, základ.patky</t>
  </si>
  <si>
    <t>odtranění stáv.sloupků SDZ vč.zákl.konstrukce  
možnost zpětného využití na stavbě</t>
  </si>
  <si>
    <t>provedení VDZ bílou barvou   
vč.předznačení a očištění vozovky  
odměřeno v acad</t>
  </si>
  <si>
    <t>V11a (dl. 13m) = 2 x 8 m2 
V13 = 6 m2 
V2b (1,5/1,5/0,125) = 42 m 
V1a (0,125) = 20 m 
V1b (0,125 x2) = 38 m 
V4 (0,25) = 51 m</t>
  </si>
  <si>
    <t>nepojížděný středový ostroc OK, ve vzájemné vzd.1,0m  
z tvrzeného skla  
vč.frézování otvoru pro jeho osazení  
odměřeno v acad</t>
  </si>
  <si>
    <t>916C3</t>
  </si>
  <si>
    <t>DOPRAVNÍ MAJÁČKY NEPROSVĚTLOVANÉ</t>
  </si>
  <si>
    <t>pružný výstražný maják 290mm  
neprosvětlený, žluté barvy  
vč.kotevního a spojovacího materiálu  
součástí dodávky je i polep příkazovým značením C4a a směrovací deska Z4b z reflexivní folie</t>
  </si>
  <si>
    <t>položka zahrnuje:  
- dodání zařízení v předepsaném provedení včetně jeho osazení  
- základy</t>
  </si>
  <si>
    <t>80/250/1000 do bet.lože C20/25 XF3 s boční opěrou  
odměřeno v acad</t>
  </si>
  <si>
    <t>osazení silničních bet.obrubníků do bet.lože C20/25 XF3 s boční opěrou  
odměřeno v acad</t>
  </si>
  <si>
    <t>150/250/1000 : 155=155,000 [A] 
"půlka" 150/250/500 : 28=28,000 [B] 
nájezdový 150/150/1000 : 15=15,000 [C] 
náběhový levý 150-250/250/1000 NL : 4=4,000 [D] 
náběhový pravý 250-150/250/1000 NP : 3=3,000 [E] 
obloukový 780/150/250 R2,0m (vnější) : 8=8,000 [F] 
a+b+c+d+e+f=213,000 [G]</t>
  </si>
  <si>
    <t>obrubníky bezbariérové "kesselské" do bet.lože C20/25 XF3 s boční opěrou  
odměřeno v acad</t>
  </si>
  <si>
    <t>přímý 1000/290/400 - 26m 
náběhový levý 1000/400/250-290 NL - 2m 
náběhový pravý 1000/400/290-250 NP - 2m 
26+2+2=30,000 [A]</t>
  </si>
  <si>
    <t>91726</t>
  </si>
  <si>
    <t>KO OBRUBNÍKY BETONOVÉ</t>
  </si>
  <si>
    <t>do bet.lože C20/25 n XF3 s boční opěrou  
se šikmou hranou s převýšením 100mm  
odměřeno v acad</t>
  </si>
  <si>
    <t>60/31/20  - 28m 
26/31/20 R0,5m ( vnější) - 24ks 
28+24*0,26=34,240 [A]</t>
  </si>
  <si>
    <t>91744</t>
  </si>
  <si>
    <t>CHODNÍK OBRUBY Z KAMEN ŘEZANÝCH STUPŇŮ</t>
  </si>
  <si>
    <t>kamen.obrubník z šedé žuly se šikmou hranou s převýšením 200mm - OBLOUKOVÝ ATYP - R3,0m ( vnější)  
do bet.lože C20/25 XF3  
odměřeno v acad</t>
  </si>
  <si>
    <t>Položka zahrnuje:  
dodání a pokládku kamenných řezaných stupňů o rozměrech předepsaných zadávací dokumentací  
betonové lože i boční betonovou opěrku.</t>
  </si>
  <si>
    <t>91771</t>
  </si>
  <si>
    <t>OBRUBA Z DLAŽEBNÍCH KOSTEK VELKÝCH</t>
  </si>
  <si>
    <t>jednořádek z dlažeb.kostek 160/260 do bet.lože C20/25 n XF3 s boční opěrou</t>
  </si>
  <si>
    <t>Položka zahrnuje:  
dodání a pokládku jedné řady dlažebních kostek o rozměrech předepsaných zadávací dokumentací  
betonové lože i boční betonovou opěrku.</t>
  </si>
  <si>
    <t>řezání hrany včetně provedení odstupňované pracovní spáry v podkladní vrstvě  
zaříznutí spáry v místě sanace ulámaných okrajů vozovky v ložní asf.vrstvě  
tl.200 mm  
odměřeno v acad</t>
  </si>
  <si>
    <t>zalití spár modif.zálivkou  
odměřeno v acad</t>
  </si>
  <si>
    <t>Strojní čištění vozovek s krytem bet.n.asfalt.  
Metením bláta, prachu n. hlinitého nánosu s jeho odklizením.</t>
  </si>
  <si>
    <t>1010+980=1 990,000 [A]</t>
  </si>
  <si>
    <t>bourání bet.konstrukcí v úrovni terénu  
Včetně naložení, odvozu a uložení na skládku/recyklační středisko (volba zhotovitele).  
Zhotovitel v ceně zohlední skutečnou vzdálenost odvozu.  
Odměřeno v acad.</t>
  </si>
  <si>
    <t>komplet  
Včetně naložení, odvozu a uložení na skládku/recyklační středisko (volba zhotovitele).  
Zhotovitel v ceně zohlední skutečnou vzdálenost odvozu.  
Odměřeno v acad.</t>
  </si>
  <si>
    <t>odstranění stáv.přípojek z betonu DN 100-200  
Včetně naložení, odvozu a uložení na skládku/recyklační středisko (volba zhotovitele).  
Zhotovitel v ceně zohlední skutečnou vzdálenost odvozu.  
Odměřeno v acad.</t>
  </si>
  <si>
    <t>Objekt:</t>
  </si>
  <si>
    <t>SO 104</t>
  </si>
  <si>
    <t>Objížďky a dopravní značení</t>
  </si>
  <si>
    <t>O1</t>
  </si>
  <si>
    <t>104.1</t>
  </si>
  <si>
    <t>Etapa I</t>
  </si>
  <si>
    <t>pol. 113327: 228*2=456,000 [A]</t>
  </si>
  <si>
    <t>Odstranění nestmel. krytu objízdné komun. v tl.0,4 m  
(veřejně přístup.účel.komun. v maj.obce, která má char.vyježděné polní cesty)  
Včetně naložení, odvozu a uložení na skládku (skládka zvolena zhotovitelem).  
Zhotovitel v ceně zohlední skutečnou vzdálenost odvozu.  
Odměřeno v acad.</t>
  </si>
  <si>
    <t>570*0,4=228,000 [A]</t>
  </si>
  <si>
    <t>úprava pláně dle požadovaných sklonů</t>
  </si>
  <si>
    <t>objízdná komunikace  
MZK tl.200mm  
odměřeno v acad</t>
  </si>
  <si>
    <t>objízdná komunikace  
ŠDa fr.0/32 tl.200mm  
odměřeno v acad</t>
  </si>
  <si>
    <t>objízdná komunikace  
zavibrování výplňového kameniva v množství 20-35kg/m2 ( dle zrnistosti kostry)  
odměřeno v acad</t>
  </si>
  <si>
    <t>91400</t>
  </si>
  <si>
    <t>DOČASNÉ ZAKRYTÍ NEBO OTOČENÍ STÁVAJÍCÍCH DOPRAVNÍCH ZNAČEK</t>
  </si>
  <si>
    <t>zneplatnění stávajícího svislého dopr.značení škrtací páskou  
vč.jejího následného odstranění a očištění značky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</si>
  <si>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</si>
  <si>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</si>
  <si>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</si>
  <si>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přechodné dopravní značení</t>
  </si>
  <si>
    <t>samostatně : 5x IS11a, P4, 2x IP10a, 3x IS11b,  15x IS11c - 26ks 
na sdíleném sloupku :  4x B1, 3x E13, C2c, E9, E3a, 11x IS11b, 9x IS11c  - 30ks 
26+30=56,000 [A]</t>
  </si>
  <si>
    <t>914123</t>
  </si>
  <si>
    <t>DOPRAVNÍ ZNAČKY ZÁKLADNÍ VELIKOSTI OCELOVÉ FÓLIE TŘ 1 - DEMONTÁŽ</t>
  </si>
  <si>
    <t>odstranění přechod.DZ</t>
  </si>
  <si>
    <t>914129</t>
  </si>
  <si>
    <t>DOPRAV ZNAČKY ZÁKLAD VEL OCEL FÓLIE TŘ 1 - NÁJEMNÉ</t>
  </si>
  <si>
    <t>celek</t>
  </si>
  <si>
    <t>přechod.DZ - 56ks  
pronájem 2 měsíce</t>
  </si>
  <si>
    <t>56*30*2=3 360,000 [A]</t>
  </si>
  <si>
    <t>sloupky pro přechodné DZ - červenobílé  
komplet</t>
  </si>
  <si>
    <t>svislé DZ - 26ks 
zábrany - 8ks 
26+8=34,000 [A]</t>
  </si>
  <si>
    <t>odstranění sloupků pro přechod.DZ</t>
  </si>
  <si>
    <t>pronájem sloupků pro přechod.DZ - 34ks  
2 měsíce</t>
  </si>
  <si>
    <t>34*30*2=2 040,000 [A]</t>
  </si>
  <si>
    <t>916122</t>
  </si>
  <si>
    <t>DOPRAV SVĚTLO VÝSTRAŽ SOUPRAVA 3KS - MONTÁŽ S PŘESUNEM</t>
  </si>
  <si>
    <t>typ I,  
včetně nezávisl.napájení, veškerého spoj. a upev.materiálu</t>
  </si>
  <si>
    <t>916123</t>
  </si>
  <si>
    <t>DOPRAV SVĚTLO VÝSTRAŽ SOUPRAVA 3KS - DEMONTÁŽ</t>
  </si>
  <si>
    <t>916129</t>
  </si>
  <si>
    <t>DOPRAV SVĚTLO VÝSTRAŽ SOUPRAVA 3KS - NÁJEMNÉ</t>
  </si>
  <si>
    <t>3*30*2=180,000 [A]</t>
  </si>
  <si>
    <t>916152</t>
  </si>
  <si>
    <t>SEMAFOROVÁ PŘENOSNÁ SOUPRAVA - MONTÁŽ S PŘESUNEM</t>
  </si>
  <si>
    <t>pronájem po dobu výstavby</t>
  </si>
  <si>
    <t>916153</t>
  </si>
  <si>
    <t>SEMAFOROVÁ PŘENOSNÁ SOUPRAVA - DEMONTÁŽ</t>
  </si>
  <si>
    <t>odstranění po ukončení výstavby</t>
  </si>
  <si>
    <t>916159</t>
  </si>
  <si>
    <t>SEMAFOROVÁ PŘENOSNÁ SOUPRAVA - NÁJEMNÉ</t>
  </si>
  <si>
    <t>pronájem 2 měsíce - 3ks</t>
  </si>
  <si>
    <t>916312</t>
  </si>
  <si>
    <t>DOPRAVNÍ ZÁBRANY Z2 S FÓLIÍ TŘ 1 - MONTÁŽ S PŘESUNEM</t>
  </si>
  <si>
    <t>osazené na dvojici červenobílých sloupků do patky</t>
  </si>
  <si>
    <t>916313</t>
  </si>
  <si>
    <t>DOPRAVNÍ ZÁBRANY Z2 S FÓLIÍ TŘ 1 - DEMONTÁŽ</t>
  </si>
  <si>
    <t>odstranění přechod.doprav.zábran</t>
  </si>
  <si>
    <t>916319</t>
  </si>
  <si>
    <t>DOPRAVNÍ ZÁBRANY Z2 - NÁJEMNÉ</t>
  </si>
  <si>
    <t>pronájem po dobu výstavby - 4ks  
2 měsíce</t>
  </si>
  <si>
    <t>4*30*2=240,000 [A]</t>
  </si>
  <si>
    <t>104.2</t>
  </si>
  <si>
    <t>Etapa II</t>
  </si>
  <si>
    <t>přechod.DZ osazené na červenobílé sloupky</t>
  </si>
  <si>
    <t>samostatně : 5x IS11a, 2x IP10a, 3x IS11b, 8x IS11c - 18ks 
na sdílený sloupek : 4x B1, 2x E13, E3a, 10x IS11b, 9x IS11c - 26ks 
18+26=44,000 [A]</t>
  </si>
  <si>
    <t>pronájem po dobu výstavby  
2 měsíce</t>
  </si>
  <si>
    <t>44*30*2=2 640,000 [A]</t>
  </si>
  <si>
    <t>sloupky pro přechod.DZ - červenobílé do patek  
komplet vč.upev.a spoj.mat.</t>
  </si>
  <si>
    <t>pro svislé DZ - 18ks 
pro doprav.zábrany - 8ks 
18+8=26,000 [A]</t>
  </si>
  <si>
    <t>pronájem sloupků pro přechod.DZ - 18ks  
2 měsíce</t>
  </si>
  <si>
    <t>26*30*2=1 560,000 [A]</t>
  </si>
  <si>
    <t>typ I  
vč.nezávisl.napájení, příslušného spoj. a upev.mat.</t>
  </si>
  <si>
    <t>2*30*2=120,000 [A]</t>
  </si>
  <si>
    <t>provizorní DZ, osazené na dvojici červenobílých sloupků</t>
  </si>
  <si>
    <t>odstranění provizor.DZ</t>
  </si>
  <si>
    <t>104.3</t>
  </si>
  <si>
    <t>Etapa III</t>
  </si>
  <si>
    <t>samostatně : 5x IS11a, 4x IP10a, 4x IS11b, 5x IS11c - 18ks 
na sdíleném sloupku : 3x B1, 2x E13, 6x IS11b, 9x IS11c - 20ks 
18+20=38,000 [A]</t>
  </si>
  <si>
    <t>pronájem přechod.DZ  
2 měsíce</t>
  </si>
  <si>
    <t>38*30*2=2 280,000 [A]</t>
  </si>
  <si>
    <t>pro svislé DZ - 18ks 
pro doprav.zábrany - 6ks 
18+6=24,000 [A]</t>
  </si>
  <si>
    <t>pronájem sloupků pro přechod.DZ - 24ks  
2 měsíce</t>
  </si>
  <si>
    <t>24*30*2=1 440,000 [A]</t>
  </si>
  <si>
    <t>pronájem po dobu výstavby - 3ks  
2 měsíce</t>
  </si>
  <si>
    <t>SO 451</t>
  </si>
  <si>
    <t>Osvětlení pozemní komunikace</t>
  </si>
  <si>
    <t>pol. 13173 a 13273 nevyužitý zbytek: 57,88*2=115,760 [A]</t>
  </si>
  <si>
    <t>digitální zaměření</t>
  </si>
  <si>
    <t>zahrnuje veškeré náklady spojené s objednatelem požadovanými pracemi,   
- pro stanovení orientační investorské ceny určete jednotkovou cenu jako 1% odhadované ceny stavby</t>
  </si>
  <si>
    <t>029111</t>
  </si>
  <si>
    <t>OSTATNÍ POŽADAVKY - GEODETICKÉ ZAMĚŘENÍ - DÉLKOVÉ</t>
  </si>
  <si>
    <t>vytyčení trasy</t>
  </si>
  <si>
    <t>02950</t>
  </si>
  <si>
    <t>OSTATNÍ POŽADAVKY - POSUDKY, KONTROLY, REVIZNÍ ZPRÁVY</t>
  </si>
  <si>
    <t>měření intenzity osvětlení  
měření skutečného jasu pozadí</t>
  </si>
  <si>
    <t>029522</t>
  </si>
  <si>
    <t>OSTATNÍ POŽADAVKY - REVIZNÍ ZPRÁVY</t>
  </si>
  <si>
    <t>výchozí revize el.zařízení včetně vyhotovení revizní zprávy</t>
  </si>
  <si>
    <t>03620</t>
  </si>
  <si>
    <t>DOPRAVNÍ ZAŘÍZENÍ - JEŘÁBY STAVEBNÍ</t>
  </si>
  <si>
    <t>montáž svítidel pomocí vysokozdvižné plošiny, vč.připojení  
39ks</t>
  </si>
  <si>
    <t>zahrnuje objednatelem povolené náklady na dopravní zařízení zhotovitele</t>
  </si>
  <si>
    <t>03630</t>
  </si>
  <si>
    <t>DOPRAVNÍ ZAŘÍZENÍ - AUTOJEŘÁBY</t>
  </si>
  <si>
    <t>montáž stožáru a výložníku pomocí jeřábu  
39ks</t>
  </si>
  <si>
    <t>03730</t>
  </si>
  <si>
    <t>POMOC PRÁCE ZAJIŠŤ NEBO ZŘÍZ OCHRANU INŽENÝRSKÝCH SÍTÍ</t>
  </si>
  <si>
    <t>napojení na stávající rozvod VO</t>
  </si>
  <si>
    <t>13173</t>
  </si>
  <si>
    <t>HLOUBENÍ JAM ZAPAŽ I NEPAŽ TŘ. I</t>
  </si>
  <si>
    <t>výkop jámy pro základ stožáru L=6m, 600x600x1200mm - 35ks  
výkop jámy pro základ stožáru L=7m, 650x650x1200mm - 4ks  
výkop pro rozvaděč, 540x700x800 - 1ks  
výkop pro rozpoj.skříň, 530x675x800 - 6ks  
včetně naložení, přemístění a uložení zeminy na skládku dodavatele stavby</t>
  </si>
  <si>
    <t>0,6*0,6*1,2*35=15,120 [A] 
0,65*0,65*1,2*4=2,028 [B] 
0,54*0,7*0,8*1=0,302 [C] 
0,53*0,675*0,8*6=1,717 [D] 
a+b+c+d=19,167 [E]</t>
  </si>
  <si>
    <t>13273</t>
  </si>
  <si>
    <t>HLOUBENÍ RÝH ŠÍŘ DO 2M PAŽ I NEPAŽ TŘ. I</t>
  </si>
  <si>
    <t>ruční výkop rýhy 500x1200mm, dl.258m  
ruční výkop rýhy 350x800mm, dl.469m  
ruční výkop rýhy 350x600mm, dl.569m  
zemina z výkopu zůstane ponechána podél výkopu pro zpětný zásyp</t>
  </si>
  <si>
    <t>0,5*1,2*258=154,800 [A] 
0,35*0,8*469=131,320 [B] 
0,35*0,6*569=119,490 [C] 
a+b+c=405,610 [D]</t>
  </si>
  <si>
    <t>zához rýh zeminou z výkopu včetně hutnění</t>
  </si>
  <si>
    <t>0,5*0,9*258=116,100 [A] 
0,35*0,8*469=131,320 [B] 
0,35*0,6*569=119,490 [C] 
a+b+c=366,910 [D]</t>
  </si>
  <si>
    <t>pískový zásyp 500x200mm, dl.258m  
pískový zásyp 250x100mm, dl.469m  
pískový zásyp 350x100mm, dl.569m</t>
  </si>
  <si>
    <t>0,5*0,2*258=25,800 [A] 
0,35*0,1*469=16,415 [B] 
0,35*0,1*569=19,915 [C] 
a+b+c=62,130 [D]</t>
  </si>
  <si>
    <t>18090</t>
  </si>
  <si>
    <t>VŠEOBECNÉ ÚPRAVY OSTATNÍCH PLOCH</t>
  </si>
  <si>
    <t>provizorní úprava terénu</t>
  </si>
  <si>
    <t>Všeobecné úpravy musí zahrnovat úpravu území po uskutečnění stavby, tak jak je požadováno v zadávací dokumentaci s výjimkou těch prací, pro které jsou uvedeny samostatné položky.</t>
  </si>
  <si>
    <t>272315</t>
  </si>
  <si>
    <t>ZÁKLADY Z PROSTÉHO BETONU DO C30/37</t>
  </si>
  <si>
    <t>betonový základ pro stožár 600x600x1200, otvor prům.250mm - 39x  
betonový základ pro stožár 650x650x1200, otvor prům.250mm - 4x  
z betonu C30/37 XC4, XF3  
včetně zřízení a odstranění bednění</t>
  </si>
  <si>
    <t>39*0,4=15,600 [A] 
4*0,507=2,028 [B] 
a+b=17,628 [C]</t>
  </si>
  <si>
    <t>45131</t>
  </si>
  <si>
    <t>PODKL A VÝPLŇ VRSTVY Z PROST BET</t>
  </si>
  <si>
    <t>betonové lože 500x100mm, dl.129m</t>
  </si>
  <si>
    <t>0,5*0,1*129=6,450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</si>
  <si>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</si>
  <si>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betonový žlab vč.víka  
1000x170x140</t>
  </si>
  <si>
    <t>702211</t>
  </si>
  <si>
    <t>KABELOVÁ CHRÁNIČKA ZEMNÍ DN DO 100 MM</t>
  </si>
  <si>
    <t>korugovaná chránička DN63</t>
  </si>
  <si>
    <t>702222</t>
  </si>
  <si>
    <t>KABELOVÁ CHRÁNIČKA ZEMNÍ UV STABILNÍ DN PŘES 100 DO 200 MM</t>
  </si>
  <si>
    <t>korugovaná chránička DN110</t>
  </si>
  <si>
    <t>1. Položka obsahuje:  
 – přípravu podkladu pro osazení  
2. Položka neobsahuje:  
 X  
3. Způsob měření:  
Měří se metr délkový.</t>
  </si>
  <si>
    <t>703762</t>
  </si>
  <si>
    <t>KABELOVÁ UCPÁVKA VODĚ ODOLNÁ PRO VNITŘNÍ PRŮMĚR OTVORU 65 - 110MM</t>
  </si>
  <si>
    <t>utěsnění kabelu v chráničce proti vodě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</si>
  <si>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</si>
  <si>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741572</t>
  </si>
  <si>
    <t>SVÍTIDLO LED IP 66 TŘÍDA II, OD 11 DO 25 W</t>
  </si>
  <si>
    <t>svítidlo LED 15W, 230V, IP66  
montáž na dřík, hliníkové provedení, vč.světelného zdroje se světel.tokem žárovky 1910 lm</t>
  </si>
  <si>
    <t>1. Položka obsahuje:  
 – kompletní svítidlo vč. zdroje a příslušenství  
2. Položka neobsahuje:  
 X  
3. Způsob měření:  
Udává se počet kusů kompletní konstrukce nebo práce.</t>
  </si>
  <si>
    <t>741573</t>
  </si>
  <si>
    <t>SVÍTIDLO LED IP 66 TŘÍDA II, OD 26 DO 45 W</t>
  </si>
  <si>
    <t>svítidlo LED, 34W, 230V, IP66  
montáž na dřík, hliníkové provedení, vč.světelného zdroje se světel.tokem žárovky 3985 lm</t>
  </si>
  <si>
    <t>742G11</t>
  </si>
  <si>
    <t>KABEL NN DVOU- A TŘÍŽÍLOVÝ CU S PLASTOVOU IZOLACÍ DO 2,5 MM2</t>
  </si>
  <si>
    <t>kabel s měděným jádrem CYKY-J 3x1,5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</si>
  <si>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</si>
  <si>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742H13</t>
  </si>
  <si>
    <t>KABEL NN ČTYŘ- A PĚTIŽÍLOVÝ CU S PLASTOVOU IZOLACÍ OD 25 DO 50 MM2</t>
  </si>
  <si>
    <t>kabel s měděným jádrem 1-AYKY-J 4x25</t>
  </si>
  <si>
    <t>742J26</t>
  </si>
  <si>
    <t>SYKFY 25X2X0,5, KABEL SDĚLOVACÍ IZOLACE PVC</t>
  </si>
  <si>
    <t>zelenožlutý izolační návlek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</si>
  <si>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</si>
  <si>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742L11</t>
  </si>
  <si>
    <t>UKONČENÍ DVOU AŽ PĚTIŽÍLOVÉHO KABELU V ROZVADĚČI NEBO NA PŘÍSTROJI DO 2,5 MM2</t>
  </si>
  <si>
    <t>ukončení kabelů do 3x1,5mm2 - 39ks  
ukončení kabelů do 4x25mm2 - 97ks</t>
  </si>
  <si>
    <t>39+97=136,000 [A]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</si>
  <si>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</si>
  <si>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742Z11</t>
  </si>
  <si>
    <t>DEMONTÁŽ SLOUPU/STOŽÁRU NN VČETNĚ VEŠKERÉ VÝSTROJE</t>
  </si>
  <si>
    <t>demontáž stávajícího stožáru VO - ocelový silniční,  
vč.svítidla, kabelu, základu</t>
  </si>
  <si>
    <t>1. Položka obsahuje:  
 – veškeré práce a materiál obsažený v názvu položky  
2. Položka neobsahuje:  
 X  
3. Způsob měření:  
Udává se počet kusů kompletní konstrukce nebo práce.</t>
  </si>
  <si>
    <t>743121</t>
  </si>
  <si>
    <t>OSVĚTLOVACÍ STOŽÁR PEVNÝ ŽÁROVĚ ZINKOVANÝ DÉLKY DO 6 M</t>
  </si>
  <si>
    <t>stožár ocelový silniční, oboustranně žárově zinkovaný  
výška svítidla nad terénem L=6m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</si>
  <si>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betonový základ, svítidlo, výložník  
3. Způsob měření:  
Udává se počet kusů kompletní konstrukce nebo práce.</t>
  </si>
  <si>
    <t>743122</t>
  </si>
  <si>
    <t>OSVĚTLOVACÍ STOŽÁR PEVNÝ ŽÁROVĚ ZINKOVANÝ DÉLKY PŘES 6,5 DO 12 M</t>
  </si>
  <si>
    <t>stožár ocelový silniční, oboustarnně žárově zinkovaný  
výška svítidla nad terénem L=7m</t>
  </si>
  <si>
    <t>743161</t>
  </si>
  <si>
    <t>OSVĚTLOVACÍ STOŽÁR  - ÚPRAVA PRO MONTÁŽ PŘÍDAVNÉHO ZAŘÍZENÍ (ROZHLAS, KAMERA, ČIDLO APOD.)</t>
  </si>
  <si>
    <t>PVC manžeta ochranná termoplastová po spodní okraj stožárových dvířek</t>
  </si>
  <si>
    <t>1. Položka obsahuje:  
 – veškeré příslušenství, technický popis viz. projektová dokumentace  
2. Položka neobsahuje:  
 X  
3. Způsob měření:  
Udává se počet kusů kompletní konstrukce nebo práce.</t>
  </si>
  <si>
    <t>743311</t>
  </si>
  <si>
    <t>VÝLOŽNÍK PRO MONTÁŽ SVÍTIDLA NA STOŽÁR JEDNORAMENNÝ DÉLKA VYLOŽENÍ DO 1 M</t>
  </si>
  <si>
    <t>výložník ocelový, oboustranně žárově zinkovaný  
1-ramenný, vyložení 0,5m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</si>
  <si>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</si>
  <si>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743711</t>
  </si>
  <si>
    <t>ROZVADĚČ PRO VEŘEJNÉ OSVĚTLENÍ</t>
  </si>
  <si>
    <t>typový rozvaděč pro venkovní osvětlení v plastovém pilířku s 3 fáz.el.měřením  
hl.jistič 25A/B/3, s jističovými vývody 6x20A/B/1, se stykači, ovládací prvky  
ovládání soumrakovým spínačem+spínací hodiny, přívodní svorky 4x25mm2,   
vývodové svorky 2x4x25mm2  
rozměry: š.400, v.1930, hl.240mm  
barva šedá RAL 7035  
přívody, vývody spodem, přívod AYKY-J 4x25, vývody AYKY -J 4x25</t>
  </si>
  <si>
    <t>1. Položka obsahuje:  
 – instalaci rozvaděče do terénu/rozvodny včetně nastavení a oživení, zhotovení výrobní dokumentace  
 – technický popis viz. projektová dokumentace  
2. Položka neobsahuje:  
 – zemní práce  
3. Způsob měření:  
Udává se počet kusů kompletní konstrukce nebo práce.</t>
  </si>
  <si>
    <t>743E13</t>
  </si>
  <si>
    <t>SKŘÍŇ ROZPOJOVACÍ</t>
  </si>
  <si>
    <t>rozpojovací skříň MX1-MX6  
typová, plastová skříň veřejného osvětlení  
9x pojistkový řad.odpínač 1-pólový + PEN,  
vč. pojistek 20AgG  
rozměry: š.375, v.1660, hl.230mm, barva šedá RAL 7035  
přívody, vývody spodem, kabelová vývodka P42 - 3ks, svorka 25mm2 - 20ks</t>
  </si>
  <si>
    <t>1. Položka obsahuje:  
 – instalaci vč. vybourání niky ve zdi pro skříň a kabely a zapravení zdiva, omítky a fasády po dokončené montáži  
 – technický popis viz. projektová dokumentace  
2. Položka neobsahuje:  
 X  
3. Způsob měření:  
Udává se počet kusů kompletní konstrukce nebo práce.</t>
  </si>
  <si>
    <t>744I01</t>
  </si>
  <si>
    <t>POJISTKOVÁ VLOŽKA DO 160 A</t>
  </si>
  <si>
    <t>pojistka E27, 6A</t>
  </si>
  <si>
    <t>1. Položka obsahuje:  
 – technický popis viz. projektová dokumentace  
2. Položka neobsahuje:  
 X  
3. Způsob měření:  
Udává se počet kusů kompletní konstrukce nebo práce.</t>
  </si>
  <si>
    <t>744R12</t>
  </si>
  <si>
    <t>SVORKA OD 4 DO 16 MM2</t>
  </si>
  <si>
    <t>svorka spojovací DRÁT-DRÁT, ochrana proti korozi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</si>
  <si>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</si>
  <si>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74F210</t>
  </si>
  <si>
    <t>OBOUSTRANNÉ OZNAČENÍ STOŽÁRU ČÍSLY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</si>
  <si>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</si>
  <si>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75B427</t>
  </si>
  <si>
    <t>STOJANOVÁ ŘADA PRO 2 STOJANY - MONTÁŽ</t>
  </si>
  <si>
    <t>Dodávka elektrovýzbroje stožáru pro 1 okruh, pro styk dvou kabelů průřezu 4x25mm2, včetně krytu, pro pojistku 1xE27</t>
  </si>
  <si>
    <t>1. Položka obsahuje:  
 – sestavení stojanové řady na místě určení, zapojení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</si>
  <si>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75IG71</t>
  </si>
  <si>
    <t>VEDENÍ UZEMŇOVACÍ V ZEMI Z FEZN DRÁTU PRŮMĚRU DO 10 MM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</si>
  <si>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</si>
  <si>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93134</t>
  </si>
  <si>
    <t>TĚSNĚNÍ DILATAČNÍCH SPAR ASFALTOVOU PÁSKOU</t>
  </si>
  <si>
    <t>utěsnění prostupů</t>
  </si>
  <si>
    <t>VÝSTRAŽNÁ FÓLIE</t>
  </si>
  <si>
    <t>výstražná folie PVC š.330mm</t>
  </si>
  <si>
    <t>89952</t>
  </si>
  <si>
    <t>OBETONOVÁNÍ POTRUBÍ Z PROSTÉHO BETONU</t>
  </si>
  <si>
    <t>obetonování chrániček pod komunikací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</si>
</sst>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0+O8+O33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6">
        <f>0+I8+I33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65.75">
      <c r="A12" t="s">
        <v>43</v>
      </c>
      <c r="E12" s="29" t="s">
        <v>44</v>
      </c>
    </row>
    <row r="13" spans="1:16" ht="12.75">
      <c r="A13" s="19" t="s">
        <v>35</v>
      </c>
      <c s="23" t="s">
        <v>13</v>
      </c>
      <c s="23" t="s">
        <v>45</v>
      </c>
      <c s="19" t="s">
        <v>37</v>
      </c>
      <c s="24" t="s">
        <v>46</v>
      </c>
      <c s="25" t="s">
        <v>39</v>
      </c>
      <c s="26">
        <v>10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76.5">
      <c r="A14" s="28" t="s">
        <v>40</v>
      </c>
      <c r="E14" s="29" t="s">
        <v>47</v>
      </c>
    </row>
    <row r="15" spans="1:5" ht="51">
      <c r="A15" s="30" t="s">
        <v>42</v>
      </c>
      <c r="E15" s="31" t="s">
        <v>48</v>
      </c>
    </row>
    <row r="16" spans="1:5" ht="165.75">
      <c r="A16" t="s">
        <v>43</v>
      </c>
      <c r="E16" s="29" t="s">
        <v>44</v>
      </c>
    </row>
    <row r="17" spans="1:16" ht="12.75">
      <c r="A17" s="19" t="s">
        <v>35</v>
      </c>
      <c s="23" t="s">
        <v>12</v>
      </c>
      <c s="23" t="s">
        <v>49</v>
      </c>
      <c s="19" t="s">
        <v>37</v>
      </c>
      <c s="24" t="s">
        <v>50</v>
      </c>
      <c s="25" t="s">
        <v>51</v>
      </c>
      <c s="26">
        <v>15.75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52</v>
      </c>
    </row>
    <row r="19" spans="1:5" ht="12.75">
      <c r="A19" s="30" t="s">
        <v>42</v>
      </c>
      <c r="E19" s="31" t="s">
        <v>53</v>
      </c>
    </row>
    <row r="20" spans="1:5" ht="38.25">
      <c r="A20" t="s">
        <v>43</v>
      </c>
      <c r="E20" s="29" t="s">
        <v>54</v>
      </c>
    </row>
    <row r="21" spans="1:16" ht="12.75">
      <c r="A21" s="19" t="s">
        <v>35</v>
      </c>
      <c s="23" t="s">
        <v>23</v>
      </c>
      <c s="23" t="s">
        <v>55</v>
      </c>
      <c s="19" t="s">
        <v>56</v>
      </c>
      <c s="24" t="s">
        <v>57</v>
      </c>
      <c s="25" t="s">
        <v>58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59</v>
      </c>
    </row>
    <row r="23" spans="1:5" ht="12.75">
      <c r="A23" s="30" t="s">
        <v>42</v>
      </c>
      <c r="E23" s="31" t="s">
        <v>60</v>
      </c>
    </row>
    <row r="24" spans="1:5" ht="38.25">
      <c r="A24" t="s">
        <v>43</v>
      </c>
      <c r="E24" s="29" t="s">
        <v>61</v>
      </c>
    </row>
    <row r="25" spans="1:16" ht="25.5">
      <c r="A25" s="19" t="s">
        <v>35</v>
      </c>
      <c s="23" t="s">
        <v>25</v>
      </c>
      <c s="23" t="s">
        <v>62</v>
      </c>
      <c s="19" t="s">
        <v>56</v>
      </c>
      <c s="24" t="s">
        <v>63</v>
      </c>
      <c s="25" t="s">
        <v>39</v>
      </c>
      <c s="26">
        <v>7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64</v>
      </c>
    </row>
    <row r="27" spans="1:5" ht="12.75">
      <c r="A27" s="30" t="s">
        <v>42</v>
      </c>
      <c r="E27" s="31" t="s">
        <v>37</v>
      </c>
    </row>
    <row r="28" spans="1:5" ht="114.75">
      <c r="A28" t="s">
        <v>43</v>
      </c>
      <c r="E28" s="29" t="s">
        <v>65</v>
      </c>
    </row>
    <row r="29" spans="1:16" ht="12.75">
      <c r="A29" s="19" t="s">
        <v>35</v>
      </c>
      <c s="23" t="s">
        <v>27</v>
      </c>
      <c s="23" t="s">
        <v>66</v>
      </c>
      <c s="19" t="s">
        <v>37</v>
      </c>
      <c s="24" t="s">
        <v>67</v>
      </c>
      <c s="25" t="s">
        <v>68</v>
      </c>
      <c s="26">
        <v>7.35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69</v>
      </c>
    </row>
    <row r="31" spans="1:5" ht="12.75">
      <c r="A31" s="30" t="s">
        <v>42</v>
      </c>
      <c r="E31" s="31" t="s">
        <v>70</v>
      </c>
    </row>
    <row r="32" spans="1:5" ht="38.25">
      <c r="A32" t="s">
        <v>43</v>
      </c>
      <c r="E32" s="29" t="s">
        <v>71</v>
      </c>
    </row>
    <row r="33" spans="1:18" ht="12.75" customHeight="1">
      <c r="A33" s="5" t="s">
        <v>33</v>
      </c>
      <c s="5"/>
      <c s="34" t="s">
        <v>30</v>
      </c>
      <c s="5"/>
      <c s="21" t="s">
        <v>72</v>
      </c>
      <c s="5"/>
      <c s="5"/>
      <c s="5"/>
      <c s="35">
        <f>0+Q33</f>
      </c>
      <c r="O33">
        <f>0+R33</f>
      </c>
      <c r="Q33">
        <f>0+I34+I38+I42+I46+I50+I54+I58+I62+I66+I70+I74+I78</f>
      </c>
      <c>
        <f>0+O34+O38+O42+O46+O50+O54+O58+O62+O66+O70+O74+O78</f>
      </c>
    </row>
    <row r="34" spans="1:16" ht="25.5">
      <c r="A34" s="19" t="s">
        <v>35</v>
      </c>
      <c s="23" t="s">
        <v>73</v>
      </c>
      <c s="23" t="s">
        <v>74</v>
      </c>
      <c s="19" t="s">
        <v>37</v>
      </c>
      <c s="24" t="s">
        <v>75</v>
      </c>
      <c s="25" t="s">
        <v>39</v>
      </c>
      <c s="26">
        <v>14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38.25">
      <c r="A35" s="28" t="s">
        <v>40</v>
      </c>
      <c r="E35" s="29" t="s">
        <v>76</v>
      </c>
    </row>
    <row r="36" spans="1:5" ht="12.75">
      <c r="A36" s="30" t="s">
        <v>42</v>
      </c>
      <c r="E36" s="31" t="s">
        <v>77</v>
      </c>
    </row>
    <row r="37" spans="1:5" ht="63.75">
      <c r="A37" t="s">
        <v>43</v>
      </c>
      <c r="E37" s="29" t="s">
        <v>78</v>
      </c>
    </row>
    <row r="38" spans="1:16" ht="25.5">
      <c r="A38" s="19" t="s">
        <v>35</v>
      </c>
      <c s="23" t="s">
        <v>79</v>
      </c>
      <c s="23" t="s">
        <v>80</v>
      </c>
      <c s="19" t="s">
        <v>37</v>
      </c>
      <c s="24" t="s">
        <v>81</v>
      </c>
      <c s="25" t="s">
        <v>39</v>
      </c>
      <c s="26">
        <v>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82</v>
      </c>
    </row>
    <row r="40" spans="1:5" ht="12.75">
      <c r="A40" s="30" t="s">
        <v>42</v>
      </c>
      <c r="E40" s="31" t="s">
        <v>37</v>
      </c>
    </row>
    <row r="41" spans="1:5" ht="25.5">
      <c r="A41" t="s">
        <v>43</v>
      </c>
      <c r="E41" s="29" t="s">
        <v>83</v>
      </c>
    </row>
    <row r="42" spans="1:16" ht="12.75">
      <c r="A42" s="19" t="s">
        <v>35</v>
      </c>
      <c s="23" t="s">
        <v>30</v>
      </c>
      <c s="23" t="s">
        <v>84</v>
      </c>
      <c s="19" t="s">
        <v>56</v>
      </c>
      <c s="24" t="s">
        <v>85</v>
      </c>
      <c s="25" t="s">
        <v>58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86</v>
      </c>
    </row>
    <row r="44" spans="1:5" ht="12.75">
      <c r="A44" s="30" t="s">
        <v>42</v>
      </c>
      <c r="E44" s="31" t="s">
        <v>87</v>
      </c>
    </row>
    <row r="45" spans="1:5" ht="25.5">
      <c r="A45" t="s">
        <v>43</v>
      </c>
      <c r="E45" s="29" t="s">
        <v>88</v>
      </c>
    </row>
    <row r="46" spans="1:16" ht="12.75">
      <c r="A46" s="19" t="s">
        <v>35</v>
      </c>
      <c s="23" t="s">
        <v>32</v>
      </c>
      <c s="23" t="s">
        <v>89</v>
      </c>
      <c s="19" t="s">
        <v>37</v>
      </c>
      <c s="24" t="s">
        <v>90</v>
      </c>
      <c s="25" t="s">
        <v>39</v>
      </c>
      <c s="26">
        <v>14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91</v>
      </c>
    </row>
    <row r="48" spans="1:5" ht="12.75">
      <c r="A48" s="30" t="s">
        <v>42</v>
      </c>
      <c r="E48" s="31" t="s">
        <v>77</v>
      </c>
    </row>
    <row r="49" spans="1:5" ht="63.75">
      <c r="A49" t="s">
        <v>43</v>
      </c>
      <c r="E49" s="29" t="s">
        <v>92</v>
      </c>
    </row>
    <row r="50" spans="1:16" ht="12.75">
      <c r="A50" s="19" t="s">
        <v>35</v>
      </c>
      <c s="23" t="s">
        <v>93</v>
      </c>
      <c s="23" t="s">
        <v>94</v>
      </c>
      <c s="19" t="s">
        <v>37</v>
      </c>
      <c s="24" t="s">
        <v>95</v>
      </c>
      <c s="25" t="s">
        <v>39</v>
      </c>
      <c s="26">
        <v>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37</v>
      </c>
    </row>
    <row r="53" spans="1:5" ht="25.5">
      <c r="A53" t="s">
        <v>43</v>
      </c>
      <c r="E53" s="29" t="s">
        <v>83</v>
      </c>
    </row>
    <row r="54" spans="1:16" ht="12.75">
      <c r="A54" s="19" t="s">
        <v>35</v>
      </c>
      <c s="23" t="s">
        <v>96</v>
      </c>
      <c s="23" t="s">
        <v>97</v>
      </c>
      <c s="19" t="s">
        <v>56</v>
      </c>
      <c s="24" t="s">
        <v>98</v>
      </c>
      <c s="25" t="s">
        <v>58</v>
      </c>
      <c s="26">
        <v>1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99</v>
      </c>
    </row>
    <row r="56" spans="1:5" ht="12.75">
      <c r="A56" s="30" t="s">
        <v>42</v>
      </c>
      <c r="E56" s="31" t="s">
        <v>87</v>
      </c>
    </row>
    <row r="57" spans="1:5" ht="25.5">
      <c r="A57" t="s">
        <v>43</v>
      </c>
      <c r="E57" s="29" t="s">
        <v>100</v>
      </c>
    </row>
    <row r="58" spans="1:16" ht="12.75">
      <c r="A58" s="19" t="s">
        <v>35</v>
      </c>
      <c s="23" t="s">
        <v>101</v>
      </c>
      <c s="23" t="s">
        <v>102</v>
      </c>
      <c s="19" t="s">
        <v>37</v>
      </c>
      <c s="24" t="s">
        <v>103</v>
      </c>
      <c s="25" t="s">
        <v>39</v>
      </c>
      <c s="26">
        <v>35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38.25">
      <c r="A59" s="28" t="s">
        <v>40</v>
      </c>
      <c r="E59" s="29" t="s">
        <v>104</v>
      </c>
    </row>
    <row r="60" spans="1:5" ht="12.75">
      <c r="A60" s="30" t="s">
        <v>42</v>
      </c>
      <c r="E60" s="31" t="s">
        <v>105</v>
      </c>
    </row>
    <row r="61" spans="1:5" ht="76.5">
      <c r="A61" t="s">
        <v>43</v>
      </c>
      <c r="E61" s="29" t="s">
        <v>106</v>
      </c>
    </row>
    <row r="62" spans="1:16" ht="12.75">
      <c r="A62" s="19" t="s">
        <v>35</v>
      </c>
      <c s="23" t="s">
        <v>107</v>
      </c>
      <c s="23" t="s">
        <v>108</v>
      </c>
      <c s="19" t="s">
        <v>37</v>
      </c>
      <c s="24" t="s">
        <v>109</v>
      </c>
      <c s="25" t="s">
        <v>39</v>
      </c>
      <c s="26">
        <v>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110</v>
      </c>
    </row>
    <row r="64" spans="1:5" ht="12.75">
      <c r="A64" s="30" t="s">
        <v>42</v>
      </c>
      <c r="E64" s="31" t="s">
        <v>37</v>
      </c>
    </row>
    <row r="65" spans="1:5" ht="25.5">
      <c r="A65" t="s">
        <v>43</v>
      </c>
      <c r="E65" s="29" t="s">
        <v>111</v>
      </c>
    </row>
    <row r="66" spans="1:16" ht="12.75">
      <c r="A66" s="19" t="s">
        <v>35</v>
      </c>
      <c s="23" t="s">
        <v>112</v>
      </c>
      <c s="23" t="s">
        <v>113</v>
      </c>
      <c s="19" t="s">
        <v>56</v>
      </c>
      <c s="24" t="s">
        <v>114</v>
      </c>
      <c s="25" t="s">
        <v>58</v>
      </c>
      <c s="26">
        <v>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99</v>
      </c>
    </row>
    <row r="68" spans="1:5" ht="12.75">
      <c r="A68" s="30" t="s">
        <v>42</v>
      </c>
      <c r="E68" s="31" t="s">
        <v>115</v>
      </c>
    </row>
    <row r="69" spans="1:5" ht="25.5">
      <c r="A69" t="s">
        <v>43</v>
      </c>
      <c r="E69" s="29" t="s">
        <v>116</v>
      </c>
    </row>
    <row r="70" spans="1:16" ht="12.75">
      <c r="A70" s="19" t="s">
        <v>35</v>
      </c>
      <c s="23" t="s">
        <v>117</v>
      </c>
      <c s="23" t="s">
        <v>118</v>
      </c>
      <c s="19" t="s">
        <v>37</v>
      </c>
      <c s="24" t="s">
        <v>119</v>
      </c>
      <c s="25" t="s">
        <v>39</v>
      </c>
      <c s="26">
        <v>63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120</v>
      </c>
    </row>
    <row r="72" spans="1:5" ht="12.75">
      <c r="A72" s="30" t="s">
        <v>42</v>
      </c>
      <c r="E72" s="31" t="s">
        <v>121</v>
      </c>
    </row>
    <row r="73" spans="1:5" ht="63.75">
      <c r="A73" t="s">
        <v>43</v>
      </c>
      <c r="E73" s="29" t="s">
        <v>122</v>
      </c>
    </row>
    <row r="74" spans="1:16" ht="12.75">
      <c r="A74" s="19" t="s">
        <v>35</v>
      </c>
      <c s="23" t="s">
        <v>123</v>
      </c>
      <c s="23" t="s">
        <v>124</v>
      </c>
      <c s="19" t="s">
        <v>37</v>
      </c>
      <c s="24" t="s">
        <v>125</v>
      </c>
      <c s="25" t="s">
        <v>39</v>
      </c>
      <c s="26">
        <v>9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12.75">
      <c r="A76" s="30" t="s">
        <v>42</v>
      </c>
      <c r="E76" s="31" t="s">
        <v>37</v>
      </c>
    </row>
    <row r="77" spans="1:5" ht="25.5">
      <c r="A77" t="s">
        <v>43</v>
      </c>
      <c r="E77" s="29" t="s">
        <v>111</v>
      </c>
    </row>
    <row r="78" spans="1:16" ht="12.75">
      <c r="A78" s="19" t="s">
        <v>35</v>
      </c>
      <c s="23" t="s">
        <v>126</v>
      </c>
      <c s="23" t="s">
        <v>127</v>
      </c>
      <c s="19" t="s">
        <v>56</v>
      </c>
      <c s="24" t="s">
        <v>128</v>
      </c>
      <c s="25" t="s">
        <v>58</v>
      </c>
      <c s="26">
        <v>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99</v>
      </c>
    </row>
    <row r="80" spans="1:5" ht="12.75">
      <c r="A80" s="30" t="s">
        <v>42</v>
      </c>
      <c r="E80" s="31" t="s">
        <v>129</v>
      </c>
    </row>
    <row r="81" spans="1:5" ht="25.5">
      <c r="A81" t="s">
        <v>43</v>
      </c>
      <c r="E81" s="29" t="s">
        <v>116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130</v>
      </c>
      <c s="36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130</v>
      </c>
      <c s="5"/>
      <c s="14" t="s">
        <v>131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132</v>
      </c>
      <c s="15"/>
      <c s="15"/>
      <c s="15"/>
      <c s="22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19" t="s">
        <v>35</v>
      </c>
      <c s="23" t="s">
        <v>19</v>
      </c>
      <c s="23" t="s">
        <v>133</v>
      </c>
      <c s="19" t="s">
        <v>37</v>
      </c>
      <c s="24" t="s">
        <v>134</v>
      </c>
      <c s="25" t="s">
        <v>135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51">
      <c r="A10" s="28" t="s">
        <v>40</v>
      </c>
      <c r="E10" s="29" t="s">
        <v>136</v>
      </c>
    </row>
    <row r="11" spans="1:5" ht="12.75">
      <c r="A11" s="30" t="s">
        <v>42</v>
      </c>
      <c r="E11" s="31" t="s">
        <v>137</v>
      </c>
    </row>
    <row r="12" spans="1:5" ht="12.75">
      <c r="A12" t="s">
        <v>43</v>
      </c>
      <c r="E12" s="29" t="s">
        <v>138</v>
      </c>
    </row>
    <row r="13" spans="1:16" ht="12.75">
      <c r="A13" s="19" t="s">
        <v>35</v>
      </c>
      <c s="23" t="s">
        <v>13</v>
      </c>
      <c s="23" t="s">
        <v>139</v>
      </c>
      <c s="19" t="s">
        <v>140</v>
      </c>
      <c s="24" t="s">
        <v>141</v>
      </c>
      <c s="25" t="s">
        <v>135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7.5">
      <c r="A14" s="28" t="s">
        <v>40</v>
      </c>
      <c r="E14" s="29" t="s">
        <v>142</v>
      </c>
    </row>
    <row r="15" spans="1:5" ht="12.75">
      <c r="A15" s="30" t="s">
        <v>42</v>
      </c>
      <c r="E15" s="31" t="s">
        <v>137</v>
      </c>
    </row>
    <row r="16" spans="1:5" ht="12.75">
      <c r="A16" t="s">
        <v>43</v>
      </c>
      <c r="E16" s="29" t="s">
        <v>138</v>
      </c>
    </row>
    <row r="17" spans="1:16" ht="12.75">
      <c r="A17" s="19" t="s">
        <v>35</v>
      </c>
      <c s="23" t="s">
        <v>12</v>
      </c>
      <c s="23" t="s">
        <v>139</v>
      </c>
      <c s="19" t="s">
        <v>143</v>
      </c>
      <c s="24" t="s">
        <v>141</v>
      </c>
      <c s="25" t="s">
        <v>135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14.75">
      <c r="A18" s="28" t="s">
        <v>40</v>
      </c>
      <c r="E18" s="29" t="s">
        <v>144</v>
      </c>
    </row>
    <row r="19" spans="1:5" ht="12.75">
      <c r="A19" s="30" t="s">
        <v>42</v>
      </c>
      <c r="E19" s="31" t="s">
        <v>137</v>
      </c>
    </row>
    <row r="20" spans="1:5" ht="12.75">
      <c r="A20" t="s">
        <v>43</v>
      </c>
      <c r="E20" s="29" t="s">
        <v>138</v>
      </c>
    </row>
    <row r="21" spans="1:16" ht="12.75">
      <c r="A21" s="19" t="s">
        <v>35</v>
      </c>
      <c s="23" t="s">
        <v>23</v>
      </c>
      <c s="23" t="s">
        <v>139</v>
      </c>
      <c s="19" t="s">
        <v>145</v>
      </c>
      <c s="24" t="s">
        <v>141</v>
      </c>
      <c s="25" t="s">
        <v>135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14.75">
      <c r="A22" s="28" t="s">
        <v>40</v>
      </c>
      <c r="E22" s="29" t="s">
        <v>146</v>
      </c>
    </row>
    <row r="23" spans="1:5" ht="12.75">
      <c r="A23" s="30" t="s">
        <v>42</v>
      </c>
      <c r="E23" s="31" t="s">
        <v>137</v>
      </c>
    </row>
    <row r="24" spans="1:5" ht="12.75">
      <c r="A24" t="s">
        <v>43</v>
      </c>
      <c r="E24" s="29" t="s">
        <v>138</v>
      </c>
    </row>
    <row r="25" spans="1:16" ht="12.75">
      <c r="A25" s="19" t="s">
        <v>35</v>
      </c>
      <c s="23" t="s">
        <v>25</v>
      </c>
      <c s="23" t="s">
        <v>139</v>
      </c>
      <c s="19" t="s">
        <v>147</v>
      </c>
      <c s="24" t="s">
        <v>141</v>
      </c>
      <c s="25" t="s">
        <v>135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14.75">
      <c r="A26" s="28" t="s">
        <v>40</v>
      </c>
      <c r="E26" s="29" t="s">
        <v>148</v>
      </c>
    </row>
    <row r="27" spans="1:5" ht="12.75">
      <c r="A27" s="30" t="s">
        <v>42</v>
      </c>
      <c r="E27" s="31" t="s">
        <v>137</v>
      </c>
    </row>
    <row r="28" spans="1:5" ht="12.75">
      <c r="A28" t="s">
        <v>43</v>
      </c>
      <c r="E28" s="29" t="s">
        <v>138</v>
      </c>
    </row>
    <row r="29" spans="1:16" ht="12.75">
      <c r="A29" s="19" t="s">
        <v>35</v>
      </c>
      <c s="23" t="s">
        <v>27</v>
      </c>
      <c s="23" t="s">
        <v>149</v>
      </c>
      <c s="19" t="s">
        <v>37</v>
      </c>
      <c s="24" t="s">
        <v>150</v>
      </c>
      <c s="25" t="s">
        <v>135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151</v>
      </c>
    </row>
    <row r="31" spans="1:5" ht="12.75">
      <c r="A31" s="30" t="s">
        <v>42</v>
      </c>
      <c r="E31" s="31" t="s">
        <v>137</v>
      </c>
    </row>
    <row r="32" spans="1:5" ht="12.75">
      <c r="A32" t="s">
        <v>43</v>
      </c>
      <c r="E32" s="29" t="s">
        <v>152</v>
      </c>
    </row>
    <row r="33" spans="1:16" ht="12.75">
      <c r="A33" s="19" t="s">
        <v>35</v>
      </c>
      <c s="23" t="s">
        <v>73</v>
      </c>
      <c s="23" t="s">
        <v>153</v>
      </c>
      <c s="19" t="s">
        <v>37</v>
      </c>
      <c s="24" t="s">
        <v>154</v>
      </c>
      <c s="25" t="s">
        <v>155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156</v>
      </c>
    </row>
    <row r="35" spans="1:5" ht="12.75">
      <c r="A35" s="30" t="s">
        <v>42</v>
      </c>
      <c r="E35" s="31" t="s">
        <v>137</v>
      </c>
    </row>
    <row r="36" spans="1:5" ht="51">
      <c r="A36" t="s">
        <v>43</v>
      </c>
      <c r="E36" s="29" t="s">
        <v>157</v>
      </c>
    </row>
    <row r="37" spans="1:16" ht="12.75">
      <c r="A37" s="19" t="s">
        <v>35</v>
      </c>
      <c s="23" t="s">
        <v>79</v>
      </c>
      <c s="23" t="s">
        <v>158</v>
      </c>
      <c s="19" t="s">
        <v>140</v>
      </c>
      <c s="24" t="s">
        <v>159</v>
      </c>
      <c s="25" t="s">
        <v>155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51">
      <c r="A38" s="28" t="s">
        <v>40</v>
      </c>
      <c r="E38" s="29" t="s">
        <v>160</v>
      </c>
    </row>
    <row r="39" spans="1:5" ht="12.75">
      <c r="A39" s="30" t="s">
        <v>42</v>
      </c>
      <c r="E39" s="31" t="s">
        <v>137</v>
      </c>
    </row>
    <row r="40" spans="1:5" ht="12.75">
      <c r="A40" t="s">
        <v>43</v>
      </c>
      <c r="E40" s="29" t="s">
        <v>152</v>
      </c>
    </row>
    <row r="41" spans="1:16" ht="12.75">
      <c r="A41" s="19" t="s">
        <v>35</v>
      </c>
      <c s="23" t="s">
        <v>30</v>
      </c>
      <c s="23" t="s">
        <v>158</v>
      </c>
      <c s="19" t="s">
        <v>143</v>
      </c>
      <c s="24" t="s">
        <v>159</v>
      </c>
      <c s="25" t="s">
        <v>155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161</v>
      </c>
    </row>
    <row r="43" spans="1:5" ht="12.75">
      <c r="A43" s="30" t="s">
        <v>42</v>
      </c>
      <c r="E43" s="31" t="s">
        <v>137</v>
      </c>
    </row>
    <row r="44" spans="1:5" ht="12.75">
      <c r="A44" t="s">
        <v>43</v>
      </c>
      <c r="E44" s="29" t="s">
        <v>152</v>
      </c>
    </row>
    <row r="45" spans="1:16" ht="12.75">
      <c r="A45" s="19" t="s">
        <v>35</v>
      </c>
      <c s="23" t="s">
        <v>32</v>
      </c>
      <c s="23" t="s">
        <v>162</v>
      </c>
      <c s="19" t="s">
        <v>56</v>
      </c>
      <c s="24" t="s">
        <v>163</v>
      </c>
      <c s="25" t="s">
        <v>155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63.75">
      <c r="A46" s="28" t="s">
        <v>40</v>
      </c>
      <c r="E46" s="29" t="s">
        <v>164</v>
      </c>
    </row>
    <row r="47" spans="1:5" ht="12.75">
      <c r="A47" s="30" t="s">
        <v>42</v>
      </c>
      <c r="E47" s="31" t="s">
        <v>137</v>
      </c>
    </row>
    <row r="48" spans="1:5" ht="12.75">
      <c r="A48" t="s">
        <v>43</v>
      </c>
      <c r="E48" s="29" t="s">
        <v>152</v>
      </c>
    </row>
    <row r="49" spans="1:16" ht="12.75">
      <c r="A49" s="19" t="s">
        <v>35</v>
      </c>
      <c s="23" t="s">
        <v>93</v>
      </c>
      <c s="23" t="s">
        <v>165</v>
      </c>
      <c s="19" t="s">
        <v>56</v>
      </c>
      <c s="24" t="s">
        <v>166</v>
      </c>
      <c s="25" t="s">
        <v>155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14.75">
      <c r="A50" s="28" t="s">
        <v>40</v>
      </c>
      <c r="E50" s="29" t="s">
        <v>167</v>
      </c>
    </row>
    <row r="51" spans="1:5" ht="12.75">
      <c r="A51" s="30" t="s">
        <v>42</v>
      </c>
      <c r="E51" s="31" t="s">
        <v>137</v>
      </c>
    </row>
    <row r="52" spans="1:5" ht="12.75">
      <c r="A52" t="s">
        <v>43</v>
      </c>
      <c r="E52" s="29" t="s">
        <v>152</v>
      </c>
    </row>
    <row r="53" spans="1:16" ht="12.75">
      <c r="A53" s="19" t="s">
        <v>35</v>
      </c>
      <c s="23" t="s">
        <v>96</v>
      </c>
      <c s="23" t="s">
        <v>168</v>
      </c>
      <c s="19" t="s">
        <v>37</v>
      </c>
      <c s="24" t="s">
        <v>169</v>
      </c>
      <c s="25" t="s">
        <v>135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7.5">
      <c r="A54" s="28" t="s">
        <v>40</v>
      </c>
      <c r="E54" s="29" t="s">
        <v>170</v>
      </c>
    </row>
    <row r="55" spans="1:5" ht="12.75">
      <c r="A55" s="30" t="s">
        <v>42</v>
      </c>
      <c r="E55" s="31" t="s">
        <v>137</v>
      </c>
    </row>
    <row r="56" spans="1:5" ht="12.75">
      <c r="A56" t="s">
        <v>43</v>
      </c>
      <c r="E56" s="29" t="s">
        <v>152</v>
      </c>
    </row>
    <row r="57" spans="1:16" ht="12.75">
      <c r="A57" s="19" t="s">
        <v>35</v>
      </c>
      <c s="23" t="s">
        <v>101</v>
      </c>
      <c s="23" t="s">
        <v>171</v>
      </c>
      <c s="19" t="s">
        <v>37</v>
      </c>
      <c s="24" t="s">
        <v>172</v>
      </c>
      <c s="25" t="s">
        <v>39</v>
      </c>
      <c s="26">
        <v>2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51">
      <c r="A58" s="28" t="s">
        <v>40</v>
      </c>
      <c r="E58" s="29" t="s">
        <v>173</v>
      </c>
    </row>
    <row r="59" spans="1:5" ht="12.75">
      <c r="A59" s="30" t="s">
        <v>42</v>
      </c>
      <c r="E59" s="31" t="s">
        <v>174</v>
      </c>
    </row>
    <row r="60" spans="1:5" ht="89.25">
      <c r="A60" t="s">
        <v>43</v>
      </c>
      <c r="E60" s="29" t="s">
        <v>175</v>
      </c>
    </row>
    <row r="61" spans="1:16" ht="12.75">
      <c r="A61" s="19" t="s">
        <v>35</v>
      </c>
      <c s="23" t="s">
        <v>107</v>
      </c>
      <c s="23" t="s">
        <v>176</v>
      </c>
      <c s="19" t="s">
        <v>37</v>
      </c>
      <c s="24" t="s">
        <v>177</v>
      </c>
      <c s="25" t="s">
        <v>135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7.5">
      <c r="A62" s="28" t="s">
        <v>40</v>
      </c>
      <c r="E62" s="29" t="s">
        <v>178</v>
      </c>
    </row>
    <row r="63" spans="1:5" ht="12.75">
      <c r="A63" s="30" t="s">
        <v>42</v>
      </c>
      <c r="E63" s="31" t="s">
        <v>137</v>
      </c>
    </row>
    <row r="64" spans="1:5" ht="12.75">
      <c r="A64" t="s">
        <v>43</v>
      </c>
      <c r="E64" s="29" t="s">
        <v>179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0+O8+O21+O122+O127+O188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180</v>
      </c>
      <c s="36">
        <f>0+I8+I21+I122+I127+I188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180</v>
      </c>
      <c s="5"/>
      <c s="14" t="s">
        <v>181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132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182</v>
      </c>
      <c s="19" t="s">
        <v>37</v>
      </c>
      <c s="24" t="s">
        <v>183</v>
      </c>
      <c s="25" t="s">
        <v>184</v>
      </c>
      <c s="26">
        <v>5259.173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185</v>
      </c>
    </row>
    <row r="11" spans="1:5" ht="127.5">
      <c r="A11" s="30" t="s">
        <v>42</v>
      </c>
      <c r="E11" s="31" t="s">
        <v>186</v>
      </c>
    </row>
    <row r="12" spans="1:5" ht="140.25">
      <c r="A12" t="s">
        <v>43</v>
      </c>
      <c r="E12" s="29" t="s">
        <v>187</v>
      </c>
    </row>
    <row r="13" spans="1:16" ht="25.5">
      <c r="A13" s="19" t="s">
        <v>35</v>
      </c>
      <c s="23" t="s">
        <v>13</v>
      </c>
      <c s="23" t="s">
        <v>188</v>
      </c>
      <c s="19" t="s">
        <v>37</v>
      </c>
      <c s="24" t="s">
        <v>189</v>
      </c>
      <c s="25" t="s">
        <v>184</v>
      </c>
      <c s="26">
        <v>424.339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190</v>
      </c>
    </row>
    <row r="15" spans="1:5" ht="63.75">
      <c r="A15" s="30" t="s">
        <v>42</v>
      </c>
      <c r="E15" s="31" t="s">
        <v>191</v>
      </c>
    </row>
    <row r="16" spans="1:5" ht="140.25">
      <c r="A16" t="s">
        <v>43</v>
      </c>
      <c r="E16" s="29" t="s">
        <v>187</v>
      </c>
    </row>
    <row r="17" spans="1:16" ht="25.5">
      <c r="A17" s="19" t="s">
        <v>35</v>
      </c>
      <c s="23" t="s">
        <v>12</v>
      </c>
      <c s="23" t="s">
        <v>192</v>
      </c>
      <c s="19" t="s">
        <v>37</v>
      </c>
      <c s="24" t="s">
        <v>193</v>
      </c>
      <c s="25" t="s">
        <v>184</v>
      </c>
      <c s="26">
        <v>10.09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194</v>
      </c>
    </row>
    <row r="19" spans="1:5" ht="63.75">
      <c r="A19" s="30" t="s">
        <v>42</v>
      </c>
      <c r="E19" s="31" t="s">
        <v>195</v>
      </c>
    </row>
    <row r="20" spans="1:5" ht="140.25">
      <c r="A20" t="s">
        <v>43</v>
      </c>
      <c r="E20" s="29" t="s">
        <v>187</v>
      </c>
    </row>
    <row r="21" spans="1:18" ht="12.75" customHeight="1">
      <c r="A21" s="5" t="s">
        <v>33</v>
      </c>
      <c s="5"/>
      <c s="34" t="s">
        <v>19</v>
      </c>
      <c s="5"/>
      <c s="21" t="s">
        <v>34</v>
      </c>
      <c s="5"/>
      <c s="5"/>
      <c s="5"/>
      <c s="35">
        <f>0+Q21</f>
      </c>
      <c r="O21">
        <f>0+R21</f>
      </c>
      <c r="Q21">
        <f>0+I22+I26+I30+I34+I38+I42+I46+I50+I54+I58+I62+I66+I70+I74+I78+I82+I86+I90+I94+I98+I102+I106+I110+I114+I118</f>
      </c>
      <c>
        <f>0+O22+O26+O30+O34+O38+O42+O46+O50+O54+O58+O62+O66+O70+O74+O78+O82+O86+O90+O94+O98+O102+O106+O110+O114+O118</f>
      </c>
    </row>
    <row r="22" spans="1:16" ht="12.75">
      <c r="A22" s="19" t="s">
        <v>35</v>
      </c>
      <c s="23" t="s">
        <v>23</v>
      </c>
      <c s="23" t="s">
        <v>196</v>
      </c>
      <c s="19" t="s">
        <v>37</v>
      </c>
      <c s="24" t="s">
        <v>197</v>
      </c>
      <c s="25" t="s">
        <v>51</v>
      </c>
      <c s="26">
        <v>5035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198</v>
      </c>
    </row>
    <row r="24" spans="1:5" ht="12.75">
      <c r="A24" s="30" t="s">
        <v>42</v>
      </c>
      <c r="E24" s="31" t="s">
        <v>199</v>
      </c>
    </row>
    <row r="25" spans="1:5" ht="12.75">
      <c r="A25" t="s">
        <v>43</v>
      </c>
      <c r="E25" s="29" t="s">
        <v>200</v>
      </c>
    </row>
    <row r="26" spans="1:16" ht="12.75">
      <c r="A26" s="19" t="s">
        <v>35</v>
      </c>
      <c s="23" t="s">
        <v>25</v>
      </c>
      <c s="23" t="s">
        <v>201</v>
      </c>
      <c s="19" t="s">
        <v>37</v>
      </c>
      <c s="24" t="s">
        <v>202</v>
      </c>
      <c s="25" t="s">
        <v>68</v>
      </c>
      <c s="26">
        <v>1.552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63.75">
      <c r="A27" s="28" t="s">
        <v>40</v>
      </c>
      <c r="E27" s="29" t="s">
        <v>203</v>
      </c>
    </row>
    <row r="28" spans="1:5" ht="12.75">
      <c r="A28" s="30" t="s">
        <v>42</v>
      </c>
      <c r="E28" s="31" t="s">
        <v>204</v>
      </c>
    </row>
    <row r="29" spans="1:5" ht="63.75">
      <c r="A29" t="s">
        <v>43</v>
      </c>
      <c r="E29" s="29" t="s">
        <v>205</v>
      </c>
    </row>
    <row r="30" spans="1:16" ht="25.5">
      <c r="A30" s="19" t="s">
        <v>35</v>
      </c>
      <c s="23" t="s">
        <v>27</v>
      </c>
      <c s="23" t="s">
        <v>206</v>
      </c>
      <c s="19" t="s">
        <v>37</v>
      </c>
      <c s="24" t="s">
        <v>207</v>
      </c>
      <c s="25" t="s">
        <v>68</v>
      </c>
      <c s="26">
        <v>398.49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63.75">
      <c r="A31" s="28" t="s">
        <v>40</v>
      </c>
      <c r="E31" s="29" t="s">
        <v>208</v>
      </c>
    </row>
    <row r="32" spans="1:5" ht="12.75">
      <c r="A32" s="30" t="s">
        <v>42</v>
      </c>
      <c r="E32" s="31" t="s">
        <v>209</v>
      </c>
    </row>
    <row r="33" spans="1:5" ht="63.75">
      <c r="A33" t="s">
        <v>43</v>
      </c>
      <c r="E33" s="29" t="s">
        <v>205</v>
      </c>
    </row>
    <row r="34" spans="1:16" ht="25.5">
      <c r="A34" s="19" t="s">
        <v>35</v>
      </c>
      <c s="23" t="s">
        <v>73</v>
      </c>
      <c s="23" t="s">
        <v>210</v>
      </c>
      <c s="19" t="s">
        <v>37</v>
      </c>
      <c s="24" t="s">
        <v>211</v>
      </c>
      <c s="25" t="s">
        <v>68</v>
      </c>
      <c s="26">
        <v>154.02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76.5">
      <c r="A35" s="28" t="s">
        <v>40</v>
      </c>
      <c r="E35" s="29" t="s">
        <v>212</v>
      </c>
    </row>
    <row r="36" spans="1:5" ht="12.75">
      <c r="A36" s="30" t="s">
        <v>42</v>
      </c>
      <c r="E36" s="31" t="s">
        <v>37</v>
      </c>
    </row>
    <row r="37" spans="1:5" ht="63.75">
      <c r="A37" t="s">
        <v>43</v>
      </c>
      <c r="E37" s="29" t="s">
        <v>205</v>
      </c>
    </row>
    <row r="38" spans="1:16" ht="25.5">
      <c r="A38" s="19" t="s">
        <v>35</v>
      </c>
      <c s="23" t="s">
        <v>79</v>
      </c>
      <c s="23" t="s">
        <v>213</v>
      </c>
      <c s="19" t="s">
        <v>37</v>
      </c>
      <c s="24" t="s">
        <v>214</v>
      </c>
      <c s="25" t="s">
        <v>215</v>
      </c>
      <c s="26">
        <v>12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63.75">
      <c r="A39" s="28" t="s">
        <v>40</v>
      </c>
      <c r="E39" s="29" t="s">
        <v>216</v>
      </c>
    </row>
    <row r="40" spans="1:5" ht="12.75">
      <c r="A40" s="30" t="s">
        <v>42</v>
      </c>
      <c r="E40" s="31" t="s">
        <v>37</v>
      </c>
    </row>
    <row r="41" spans="1:5" ht="63.75">
      <c r="A41" t="s">
        <v>43</v>
      </c>
      <c r="E41" s="29" t="s">
        <v>205</v>
      </c>
    </row>
    <row r="42" spans="1:16" ht="12.75">
      <c r="A42" s="19" t="s">
        <v>35</v>
      </c>
      <c s="23" t="s">
        <v>30</v>
      </c>
      <c s="23" t="s">
        <v>217</v>
      </c>
      <c s="19" t="s">
        <v>37</v>
      </c>
      <c s="24" t="s">
        <v>218</v>
      </c>
      <c s="25" t="s">
        <v>68</v>
      </c>
      <c s="26">
        <v>143.97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63.75">
      <c r="A43" s="28" t="s">
        <v>40</v>
      </c>
      <c r="E43" s="29" t="s">
        <v>219</v>
      </c>
    </row>
    <row r="44" spans="1:5" ht="12.75">
      <c r="A44" s="30" t="s">
        <v>42</v>
      </c>
      <c r="E44" s="31" t="s">
        <v>37</v>
      </c>
    </row>
    <row r="45" spans="1:5" ht="63.75">
      <c r="A45" t="s">
        <v>43</v>
      </c>
      <c r="E45" s="29" t="s">
        <v>205</v>
      </c>
    </row>
    <row r="46" spans="1:16" ht="12.75">
      <c r="A46" s="19" t="s">
        <v>35</v>
      </c>
      <c s="23" t="s">
        <v>32</v>
      </c>
      <c s="23" t="s">
        <v>220</v>
      </c>
      <c s="19" t="s">
        <v>221</v>
      </c>
      <c s="24" t="s">
        <v>222</v>
      </c>
      <c s="25" t="s">
        <v>68</v>
      </c>
      <c s="26">
        <v>427.5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51">
      <c r="A47" s="28" t="s">
        <v>40</v>
      </c>
      <c r="E47" s="29" t="s">
        <v>223</v>
      </c>
    </row>
    <row r="48" spans="1:5" ht="12.75">
      <c r="A48" s="30" t="s">
        <v>42</v>
      </c>
      <c r="E48" s="31" t="s">
        <v>37</v>
      </c>
    </row>
    <row r="49" spans="1:5" ht="38.25">
      <c r="A49" t="s">
        <v>43</v>
      </c>
      <c r="E49" s="29" t="s">
        <v>224</v>
      </c>
    </row>
    <row r="50" spans="1:16" ht="12.75">
      <c r="A50" s="19" t="s">
        <v>35</v>
      </c>
      <c s="23" t="s">
        <v>93</v>
      </c>
      <c s="23" t="s">
        <v>225</v>
      </c>
      <c s="19" t="s">
        <v>226</v>
      </c>
      <c s="24" t="s">
        <v>227</v>
      </c>
      <c s="25" t="s">
        <v>68</v>
      </c>
      <c s="26">
        <v>82.6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51">
      <c r="A51" s="28" t="s">
        <v>40</v>
      </c>
      <c r="E51" s="29" t="s">
        <v>228</v>
      </c>
    </row>
    <row r="52" spans="1:5" ht="12.75">
      <c r="A52" s="30" t="s">
        <v>42</v>
      </c>
      <c r="E52" s="31" t="s">
        <v>37</v>
      </c>
    </row>
    <row r="53" spans="1:5" ht="38.25">
      <c r="A53" t="s">
        <v>43</v>
      </c>
      <c r="E53" s="29" t="s">
        <v>224</v>
      </c>
    </row>
    <row r="54" spans="1:16" ht="12.75">
      <c r="A54" s="19" t="s">
        <v>35</v>
      </c>
      <c s="23" t="s">
        <v>96</v>
      </c>
      <c s="23" t="s">
        <v>229</v>
      </c>
      <c s="19" t="s">
        <v>37</v>
      </c>
      <c s="24" t="s">
        <v>230</v>
      </c>
      <c s="25" t="s">
        <v>68</v>
      </c>
      <c s="26">
        <v>1993.08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51">
      <c r="A55" s="28" t="s">
        <v>40</v>
      </c>
      <c r="E55" s="29" t="s">
        <v>231</v>
      </c>
    </row>
    <row r="56" spans="1:5" ht="12.75">
      <c r="A56" s="30" t="s">
        <v>42</v>
      </c>
      <c r="E56" s="31" t="s">
        <v>37</v>
      </c>
    </row>
    <row r="57" spans="1:5" ht="369.75">
      <c r="A57" t="s">
        <v>43</v>
      </c>
      <c r="E57" s="29" t="s">
        <v>232</v>
      </c>
    </row>
    <row r="58" spans="1:16" ht="12.75">
      <c r="A58" s="19" t="s">
        <v>35</v>
      </c>
      <c s="23" t="s">
        <v>101</v>
      </c>
      <c s="23" t="s">
        <v>229</v>
      </c>
      <c s="19" t="s">
        <v>233</v>
      </c>
      <c s="24" t="s">
        <v>230</v>
      </c>
      <c s="25" t="s">
        <v>68</v>
      </c>
      <c s="26">
        <v>483.57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63.75">
      <c r="A59" s="28" t="s">
        <v>40</v>
      </c>
      <c r="E59" s="29" t="s">
        <v>234</v>
      </c>
    </row>
    <row r="60" spans="1:5" ht="25.5">
      <c r="A60" s="30" t="s">
        <v>42</v>
      </c>
      <c r="E60" s="31" t="s">
        <v>235</v>
      </c>
    </row>
    <row r="61" spans="1:5" ht="369.75">
      <c r="A61" t="s">
        <v>43</v>
      </c>
      <c r="E61" s="29" t="s">
        <v>232</v>
      </c>
    </row>
    <row r="62" spans="1:16" ht="12.75">
      <c r="A62" s="19" t="s">
        <v>35</v>
      </c>
      <c s="23" t="s">
        <v>107</v>
      </c>
      <c s="23" t="s">
        <v>236</v>
      </c>
      <c s="19" t="s">
        <v>37</v>
      </c>
      <c s="24" t="s">
        <v>237</v>
      </c>
      <c s="25" t="s">
        <v>68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38.25">
      <c r="A63" s="28" t="s">
        <v>40</v>
      </c>
      <c r="E63" s="29" t="s">
        <v>198</v>
      </c>
    </row>
    <row r="64" spans="1:5" ht="12.75">
      <c r="A64" s="30" t="s">
        <v>42</v>
      </c>
      <c r="E64" s="31" t="s">
        <v>37</v>
      </c>
    </row>
    <row r="65" spans="1:5" ht="369.75">
      <c r="A65" t="s">
        <v>43</v>
      </c>
      <c r="E65" s="29" t="s">
        <v>238</v>
      </c>
    </row>
    <row r="66" spans="1:16" ht="12.75">
      <c r="A66" s="19" t="s">
        <v>35</v>
      </c>
      <c s="23" t="s">
        <v>112</v>
      </c>
      <c s="23" t="s">
        <v>239</v>
      </c>
      <c s="19" t="s">
        <v>37</v>
      </c>
      <c s="24" t="s">
        <v>240</v>
      </c>
      <c s="25" t="s">
        <v>68</v>
      </c>
      <c s="26">
        <v>907.79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241</v>
      </c>
    </row>
    <row r="68" spans="1:5" ht="12.75">
      <c r="A68" s="30" t="s">
        <v>42</v>
      </c>
      <c r="E68" s="31" t="s">
        <v>242</v>
      </c>
    </row>
    <row r="69" spans="1:5" ht="306">
      <c r="A69" t="s">
        <v>43</v>
      </c>
      <c r="E69" s="29" t="s">
        <v>243</v>
      </c>
    </row>
    <row r="70" spans="1:16" ht="12.75">
      <c r="A70" s="19" t="s">
        <v>35</v>
      </c>
      <c s="23" t="s">
        <v>117</v>
      </c>
      <c s="23" t="s">
        <v>244</v>
      </c>
      <c s="19" t="s">
        <v>37</v>
      </c>
      <c s="24" t="s">
        <v>245</v>
      </c>
      <c s="25" t="s">
        <v>68</v>
      </c>
      <c s="26">
        <v>414.9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38.25">
      <c r="A71" s="28" t="s">
        <v>40</v>
      </c>
      <c r="E71" s="29" t="s">
        <v>246</v>
      </c>
    </row>
    <row r="72" spans="1:5" ht="12.75">
      <c r="A72" s="30" t="s">
        <v>42</v>
      </c>
      <c r="E72" s="31" t="s">
        <v>247</v>
      </c>
    </row>
    <row r="73" spans="1:5" ht="306">
      <c r="A73" t="s">
        <v>43</v>
      </c>
      <c r="E73" s="29" t="s">
        <v>243</v>
      </c>
    </row>
    <row r="74" spans="1:16" ht="12.75">
      <c r="A74" s="19" t="s">
        <v>35</v>
      </c>
      <c s="23" t="s">
        <v>123</v>
      </c>
      <c s="23" t="s">
        <v>248</v>
      </c>
      <c s="19" t="s">
        <v>37</v>
      </c>
      <c s="24" t="s">
        <v>249</v>
      </c>
      <c s="25" t="s">
        <v>68</v>
      </c>
      <c s="26">
        <v>414.1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51">
      <c r="A75" s="28" t="s">
        <v>40</v>
      </c>
      <c r="E75" s="29" t="s">
        <v>250</v>
      </c>
    </row>
    <row r="76" spans="1:5" ht="12.75">
      <c r="A76" s="30" t="s">
        <v>42</v>
      </c>
      <c r="E76" s="31" t="s">
        <v>37</v>
      </c>
    </row>
    <row r="77" spans="1:5" ht="318.75">
      <c r="A77" t="s">
        <v>43</v>
      </c>
      <c r="E77" s="29" t="s">
        <v>251</v>
      </c>
    </row>
    <row r="78" spans="1:16" ht="12.75">
      <c r="A78" s="19" t="s">
        <v>35</v>
      </c>
      <c s="23" t="s">
        <v>126</v>
      </c>
      <c s="23" t="s">
        <v>252</v>
      </c>
      <c s="19" t="s">
        <v>37</v>
      </c>
      <c s="24" t="s">
        <v>253</v>
      </c>
      <c s="25" t="s">
        <v>68</v>
      </c>
      <c s="26">
        <v>907.79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38.25">
      <c r="A79" s="28" t="s">
        <v>40</v>
      </c>
      <c r="E79" s="29" t="s">
        <v>254</v>
      </c>
    </row>
    <row r="80" spans="1:5" ht="51">
      <c r="A80" s="30" t="s">
        <v>42</v>
      </c>
      <c r="E80" s="31" t="s">
        <v>255</v>
      </c>
    </row>
    <row r="81" spans="1:5" ht="267.75">
      <c r="A81" t="s">
        <v>43</v>
      </c>
      <c r="E81" s="29" t="s">
        <v>256</v>
      </c>
    </row>
    <row r="82" spans="1:16" ht="12.75">
      <c r="A82" s="19" t="s">
        <v>35</v>
      </c>
      <c s="23" t="s">
        <v>257</v>
      </c>
      <c s="23" t="s">
        <v>258</v>
      </c>
      <c s="19" t="s">
        <v>221</v>
      </c>
      <c s="24" t="s">
        <v>259</v>
      </c>
      <c s="25" t="s">
        <v>68</v>
      </c>
      <c s="26">
        <v>962.76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38.25">
      <c r="A83" s="28" t="s">
        <v>40</v>
      </c>
      <c r="E83" s="29" t="s">
        <v>260</v>
      </c>
    </row>
    <row r="84" spans="1:5" ht="12.75">
      <c r="A84" s="30" t="s">
        <v>42</v>
      </c>
      <c r="E84" s="31" t="s">
        <v>261</v>
      </c>
    </row>
    <row r="85" spans="1:5" ht="280.5">
      <c r="A85" t="s">
        <v>43</v>
      </c>
      <c r="E85" s="29" t="s">
        <v>262</v>
      </c>
    </row>
    <row r="86" spans="1:16" ht="12.75">
      <c r="A86" s="19" t="s">
        <v>35</v>
      </c>
      <c s="23" t="s">
        <v>263</v>
      </c>
      <c s="23" t="s">
        <v>258</v>
      </c>
      <c s="19" t="s">
        <v>226</v>
      </c>
      <c s="24" t="s">
        <v>259</v>
      </c>
      <c s="25" t="s">
        <v>68</v>
      </c>
      <c s="26">
        <v>1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25.5">
      <c r="A87" s="28" t="s">
        <v>40</v>
      </c>
      <c r="E87" s="29" t="s">
        <v>264</v>
      </c>
    </row>
    <row r="88" spans="1:5" ht="12.75">
      <c r="A88" s="30" t="s">
        <v>42</v>
      </c>
      <c r="E88" s="31" t="s">
        <v>37</v>
      </c>
    </row>
    <row r="89" spans="1:5" ht="280.5">
      <c r="A89" t="s">
        <v>43</v>
      </c>
      <c r="E89" s="29" t="s">
        <v>262</v>
      </c>
    </row>
    <row r="90" spans="1:16" ht="12.75">
      <c r="A90" s="19" t="s">
        <v>35</v>
      </c>
      <c s="23" t="s">
        <v>265</v>
      </c>
      <c s="23" t="s">
        <v>258</v>
      </c>
      <c s="19" t="s">
        <v>233</v>
      </c>
      <c s="24" t="s">
        <v>259</v>
      </c>
      <c s="25" t="s">
        <v>68</v>
      </c>
      <c s="26">
        <v>483.57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63.75">
      <c r="A91" s="28" t="s">
        <v>40</v>
      </c>
      <c r="E91" s="29" t="s">
        <v>266</v>
      </c>
    </row>
    <row r="92" spans="1:5" ht="25.5">
      <c r="A92" s="30" t="s">
        <v>42</v>
      </c>
      <c r="E92" s="31" t="s">
        <v>235</v>
      </c>
    </row>
    <row r="93" spans="1:5" ht="280.5">
      <c r="A93" t="s">
        <v>43</v>
      </c>
      <c r="E93" s="29" t="s">
        <v>262</v>
      </c>
    </row>
    <row r="94" spans="1:16" ht="12.75">
      <c r="A94" s="19" t="s">
        <v>35</v>
      </c>
      <c s="23" t="s">
        <v>267</v>
      </c>
      <c s="23" t="s">
        <v>268</v>
      </c>
      <c s="19" t="s">
        <v>37</v>
      </c>
      <c s="24" t="s">
        <v>269</v>
      </c>
      <c s="25" t="s">
        <v>68</v>
      </c>
      <c s="26">
        <v>147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25.5">
      <c r="A95" s="28" t="s">
        <v>40</v>
      </c>
      <c r="E95" s="29" t="s">
        <v>270</v>
      </c>
    </row>
    <row r="96" spans="1:5" ht="12.75">
      <c r="A96" s="30" t="s">
        <v>42</v>
      </c>
      <c r="E96" s="31" t="s">
        <v>271</v>
      </c>
    </row>
    <row r="97" spans="1:5" ht="242.25">
      <c r="A97" t="s">
        <v>43</v>
      </c>
      <c r="E97" s="29" t="s">
        <v>272</v>
      </c>
    </row>
    <row r="98" spans="1:16" ht="12.75">
      <c r="A98" s="19" t="s">
        <v>35</v>
      </c>
      <c s="23" t="s">
        <v>273</v>
      </c>
      <c s="23" t="s">
        <v>274</v>
      </c>
      <c s="19" t="s">
        <v>37</v>
      </c>
      <c s="24" t="s">
        <v>275</v>
      </c>
      <c s="25" t="s">
        <v>68</v>
      </c>
      <c s="26">
        <v>415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40</v>
      </c>
      <c r="E99" s="29" t="s">
        <v>276</v>
      </c>
    </row>
    <row r="100" spans="1:5" ht="12.75">
      <c r="A100" s="30" t="s">
        <v>42</v>
      </c>
      <c r="E100" s="31" t="s">
        <v>37</v>
      </c>
    </row>
    <row r="101" spans="1:5" ht="229.5">
      <c r="A101" t="s">
        <v>43</v>
      </c>
      <c r="E101" s="29" t="s">
        <v>277</v>
      </c>
    </row>
    <row r="102" spans="1:16" ht="12.75">
      <c r="A102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51</v>
      </c>
      <c s="26">
        <v>3062.8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25.5">
      <c r="A103" s="28" t="s">
        <v>40</v>
      </c>
      <c r="E103" s="29" t="s">
        <v>281</v>
      </c>
    </row>
    <row r="104" spans="1:5" ht="63.75">
      <c r="A104" s="30" t="s">
        <v>42</v>
      </c>
      <c r="E104" s="31" t="s">
        <v>282</v>
      </c>
    </row>
    <row r="105" spans="1:5" ht="25.5">
      <c r="A105" t="s">
        <v>43</v>
      </c>
      <c r="E105" s="29" t="s">
        <v>283</v>
      </c>
    </row>
    <row r="106" spans="1:16" ht="12.75">
      <c r="A106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51</v>
      </c>
      <c s="26">
        <v>2766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287</v>
      </c>
    </row>
    <row r="108" spans="1:5" ht="12.75">
      <c r="A108" s="30" t="s">
        <v>42</v>
      </c>
      <c r="E108" s="31" t="s">
        <v>37</v>
      </c>
    </row>
    <row r="109" spans="1:5" ht="38.25">
      <c r="A109" t="s">
        <v>43</v>
      </c>
      <c r="E109" s="29" t="s">
        <v>288</v>
      </c>
    </row>
    <row r="110" spans="1:16" ht="12.75">
      <c r="A110" s="19" t="s">
        <v>35</v>
      </c>
      <c s="23" t="s">
        <v>289</v>
      </c>
      <c s="23" t="s">
        <v>290</v>
      </c>
      <c s="19" t="s">
        <v>37</v>
      </c>
      <c s="24" t="s">
        <v>291</v>
      </c>
      <c s="25" t="s">
        <v>51</v>
      </c>
      <c s="26">
        <v>2766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292</v>
      </c>
    </row>
    <row r="112" spans="1:5" ht="12.75">
      <c r="A112" s="30" t="s">
        <v>42</v>
      </c>
      <c r="E112" s="31" t="s">
        <v>37</v>
      </c>
    </row>
    <row r="113" spans="1:5" ht="25.5">
      <c r="A113" t="s">
        <v>43</v>
      </c>
      <c r="E113" s="29" t="s">
        <v>293</v>
      </c>
    </row>
    <row r="114" spans="1:16" ht="12.75">
      <c r="A114" s="19" t="s">
        <v>35</v>
      </c>
      <c s="23" t="s">
        <v>294</v>
      </c>
      <c s="23" t="s">
        <v>295</v>
      </c>
      <c s="19" t="s">
        <v>37</v>
      </c>
      <c s="24" t="s">
        <v>296</v>
      </c>
      <c s="25" t="s">
        <v>51</v>
      </c>
      <c s="26">
        <v>1915.6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297</v>
      </c>
    </row>
    <row r="116" spans="1:5" ht="12.75">
      <c r="A116" s="30" t="s">
        <v>42</v>
      </c>
      <c r="E116" s="31" t="s">
        <v>37</v>
      </c>
    </row>
    <row r="117" spans="1:5" ht="25.5">
      <c r="A117" t="s">
        <v>43</v>
      </c>
      <c r="E117" s="29" t="s">
        <v>298</v>
      </c>
    </row>
    <row r="118" spans="1:16" ht="12.75">
      <c r="A118" s="19" t="s">
        <v>35</v>
      </c>
      <c s="23" t="s">
        <v>299</v>
      </c>
      <c s="23" t="s">
        <v>300</v>
      </c>
      <c s="19" t="s">
        <v>56</v>
      </c>
      <c s="24" t="s">
        <v>301</v>
      </c>
      <c s="25" t="s">
        <v>51</v>
      </c>
      <c s="26">
        <v>20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38.25">
      <c r="A119" s="28" t="s">
        <v>40</v>
      </c>
      <c r="E119" s="29" t="s">
        <v>302</v>
      </c>
    </row>
    <row r="120" spans="1:5" ht="12.75">
      <c r="A120" s="30" t="s">
        <v>42</v>
      </c>
      <c r="E120" s="31" t="s">
        <v>303</v>
      </c>
    </row>
    <row r="121" spans="1:5" ht="38.25">
      <c r="A121" t="s">
        <v>43</v>
      </c>
      <c r="E121" s="29" t="s">
        <v>71</v>
      </c>
    </row>
    <row r="122" spans="1:18" ht="12.75" customHeight="1">
      <c r="A122" s="5" t="s">
        <v>33</v>
      </c>
      <c s="5"/>
      <c s="34" t="s">
        <v>13</v>
      </c>
      <c s="5"/>
      <c s="21" t="s">
        <v>304</v>
      </c>
      <c s="5"/>
      <c s="5"/>
      <c s="5"/>
      <c s="35">
        <f>0+Q122</f>
      </c>
      <c r="O122">
        <f>0+R122</f>
      </c>
      <c r="Q122">
        <f>0+I123</f>
      </c>
      <c>
        <f>0+O123</f>
      </c>
    </row>
    <row r="123" spans="1:16" ht="12.75">
      <c r="A123" s="19" t="s">
        <v>35</v>
      </c>
      <c s="23" t="s">
        <v>305</v>
      </c>
      <c s="23" t="s">
        <v>306</v>
      </c>
      <c s="19" t="s">
        <v>37</v>
      </c>
      <c s="24" t="s">
        <v>307</v>
      </c>
      <c s="25" t="s">
        <v>51</v>
      </c>
      <c s="26">
        <v>2640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308</v>
      </c>
    </row>
    <row r="125" spans="1:5" ht="12.75">
      <c r="A125" s="30" t="s">
        <v>42</v>
      </c>
      <c r="E125" s="31" t="s">
        <v>37</v>
      </c>
    </row>
    <row r="126" spans="1:5" ht="114.75">
      <c r="A126" t="s">
        <v>43</v>
      </c>
      <c r="E126" s="29" t="s">
        <v>309</v>
      </c>
    </row>
    <row r="127" spans="1:18" ht="12.75" customHeight="1">
      <c r="A127" s="5" t="s">
        <v>33</v>
      </c>
      <c s="5"/>
      <c s="34" t="s">
        <v>25</v>
      </c>
      <c s="5"/>
      <c s="21" t="s">
        <v>310</v>
      </c>
      <c s="5"/>
      <c s="5"/>
      <c s="5"/>
      <c s="35">
        <f>0+Q127</f>
      </c>
      <c r="O127">
        <f>0+R127</f>
      </c>
      <c r="Q127">
        <f>0+I128+I132+I136+I140+I144+I148+I152+I156+I160+I164+I168+I172+I176+I180+I184</f>
      </c>
      <c>
        <f>0+O128+O132+O136+O140+O144+O148+O152+O156+O160+O164+O168+O172+O176+O180+O184</f>
      </c>
    </row>
    <row r="128" spans="1:16" ht="25.5">
      <c r="A128" s="19" t="s">
        <v>35</v>
      </c>
      <c s="23" t="s">
        <v>311</v>
      </c>
      <c s="23" t="s">
        <v>312</v>
      </c>
      <c s="19" t="s">
        <v>37</v>
      </c>
      <c s="24" t="s">
        <v>313</v>
      </c>
      <c s="25" t="s">
        <v>51</v>
      </c>
      <c s="26">
        <v>134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38.25">
      <c r="A129" s="28" t="s">
        <v>40</v>
      </c>
      <c r="E129" s="29" t="s">
        <v>314</v>
      </c>
    </row>
    <row r="130" spans="1:5" ht="12.75">
      <c r="A130" s="30" t="s">
        <v>42</v>
      </c>
      <c r="E130" s="31" t="s">
        <v>37</v>
      </c>
    </row>
    <row r="131" spans="1:5" ht="51">
      <c r="A131" t="s">
        <v>43</v>
      </c>
      <c r="E131" s="29" t="s">
        <v>315</v>
      </c>
    </row>
    <row r="132" spans="1:16" ht="12.75">
      <c r="A132" s="19" t="s">
        <v>35</v>
      </c>
      <c s="23" t="s">
        <v>316</v>
      </c>
      <c s="23" t="s">
        <v>317</v>
      </c>
      <c s="19" t="s">
        <v>37</v>
      </c>
      <c s="24" t="s">
        <v>318</v>
      </c>
      <c s="25" t="s">
        <v>51</v>
      </c>
      <c s="26">
        <v>4556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51">
      <c r="A133" s="28" t="s">
        <v>40</v>
      </c>
      <c r="E133" s="29" t="s">
        <v>319</v>
      </c>
    </row>
    <row r="134" spans="1:5" ht="51">
      <c r="A134" s="30" t="s">
        <v>42</v>
      </c>
      <c r="E134" s="31" t="s">
        <v>320</v>
      </c>
    </row>
    <row r="135" spans="1:5" ht="51">
      <c r="A135" t="s">
        <v>43</v>
      </c>
      <c r="E135" s="29" t="s">
        <v>315</v>
      </c>
    </row>
    <row r="136" spans="1:16" ht="12.75">
      <c r="A136" s="19" t="s">
        <v>35</v>
      </c>
      <c s="23" t="s">
        <v>321</v>
      </c>
      <c s="23" t="s">
        <v>322</v>
      </c>
      <c s="19" t="s">
        <v>37</v>
      </c>
      <c s="24" t="s">
        <v>323</v>
      </c>
      <c s="25" t="s">
        <v>51</v>
      </c>
      <c s="26">
        <v>1467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38.25">
      <c r="A137" s="28" t="s">
        <v>40</v>
      </c>
      <c r="E137" s="29" t="s">
        <v>324</v>
      </c>
    </row>
    <row r="138" spans="1:5" ht="63.75">
      <c r="A138" s="30" t="s">
        <v>42</v>
      </c>
      <c r="E138" s="31" t="s">
        <v>325</v>
      </c>
    </row>
    <row r="139" spans="1:5" ht="51">
      <c r="A139" t="s">
        <v>43</v>
      </c>
      <c r="E139" s="29" t="s">
        <v>315</v>
      </c>
    </row>
    <row r="140" spans="1:16" ht="12.75">
      <c r="A140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51</v>
      </c>
      <c s="26">
        <v>4642.857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51">
      <c r="A141" s="28" t="s">
        <v>40</v>
      </c>
      <c r="E141" s="29" t="s">
        <v>329</v>
      </c>
    </row>
    <row r="142" spans="1:5" ht="12.75">
      <c r="A142" s="30" t="s">
        <v>42</v>
      </c>
      <c r="E142" s="31" t="s">
        <v>330</v>
      </c>
    </row>
    <row r="143" spans="1:5" ht="102">
      <c r="A143" t="s">
        <v>43</v>
      </c>
      <c r="E143" s="29" t="s">
        <v>331</v>
      </c>
    </row>
    <row r="144" spans="1:16" ht="12.75">
      <c r="A144" s="19" t="s">
        <v>35</v>
      </c>
      <c s="23" t="s">
        <v>332</v>
      </c>
      <c s="23" t="s">
        <v>333</v>
      </c>
      <c s="19" t="s">
        <v>37</v>
      </c>
      <c s="24" t="s">
        <v>334</v>
      </c>
      <c s="25" t="s">
        <v>51</v>
      </c>
      <c s="26">
        <v>5600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40.25">
      <c r="A145" s="28" t="s">
        <v>40</v>
      </c>
      <c r="E145" s="29" t="s">
        <v>335</v>
      </c>
    </row>
    <row r="146" spans="1:5" ht="12.75">
      <c r="A146" s="30" t="s">
        <v>42</v>
      </c>
      <c r="E146" s="31" t="s">
        <v>37</v>
      </c>
    </row>
    <row r="147" spans="1:5" ht="102">
      <c r="A147" t="s">
        <v>43</v>
      </c>
      <c r="E147" s="29" t="s">
        <v>331</v>
      </c>
    </row>
    <row r="148" spans="1:16" ht="12.75">
      <c r="A148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51</v>
      </c>
      <c s="26">
        <v>5373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38.25">
      <c r="A149" s="28" t="s">
        <v>40</v>
      </c>
      <c r="E149" s="29" t="s">
        <v>339</v>
      </c>
    </row>
    <row r="150" spans="1:5" ht="12.75">
      <c r="A150" s="30" t="s">
        <v>42</v>
      </c>
      <c r="E150" s="31" t="s">
        <v>37</v>
      </c>
    </row>
    <row r="151" spans="1:5" ht="51">
      <c r="A151" t="s">
        <v>43</v>
      </c>
      <c r="E151" s="29" t="s">
        <v>340</v>
      </c>
    </row>
    <row r="152" spans="1:16" ht="12.75">
      <c r="A152" s="19" t="s">
        <v>35</v>
      </c>
      <c s="23" t="s">
        <v>341</v>
      </c>
      <c s="23" t="s">
        <v>342</v>
      </c>
      <c s="19" t="s">
        <v>37</v>
      </c>
      <c s="24" t="s">
        <v>343</v>
      </c>
      <c s="25" t="s">
        <v>51</v>
      </c>
      <c s="26">
        <v>5222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38.25">
      <c r="A153" s="28" t="s">
        <v>40</v>
      </c>
      <c r="E153" s="29" t="s">
        <v>344</v>
      </c>
    </row>
    <row r="154" spans="1:5" ht="12.75">
      <c r="A154" s="30" t="s">
        <v>42</v>
      </c>
      <c r="E154" s="31" t="s">
        <v>37</v>
      </c>
    </row>
    <row r="155" spans="1:5" ht="51">
      <c r="A155" t="s">
        <v>43</v>
      </c>
      <c r="E155" s="29" t="s">
        <v>340</v>
      </c>
    </row>
    <row r="156" spans="1:16" ht="12.75">
      <c r="A156" s="19" t="s">
        <v>35</v>
      </c>
      <c s="23" t="s">
        <v>345</v>
      </c>
      <c s="23" t="s">
        <v>346</v>
      </c>
      <c s="19" t="s">
        <v>37</v>
      </c>
      <c s="24" t="s">
        <v>347</v>
      </c>
      <c s="25" t="s">
        <v>51</v>
      </c>
      <c s="26">
        <v>1360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38.25">
      <c r="A157" s="28" t="s">
        <v>40</v>
      </c>
      <c r="E157" s="29" t="s">
        <v>348</v>
      </c>
    </row>
    <row r="158" spans="1:5" ht="12.75">
      <c r="A158" s="30" t="s">
        <v>42</v>
      </c>
      <c r="E158" s="31" t="s">
        <v>37</v>
      </c>
    </row>
    <row r="159" spans="1:5" ht="51">
      <c r="A159" t="s">
        <v>43</v>
      </c>
      <c r="E159" s="29" t="s">
        <v>349</v>
      </c>
    </row>
    <row r="160" spans="1:16" ht="12.75">
      <c r="A160" s="19" t="s">
        <v>35</v>
      </c>
      <c s="23" t="s">
        <v>350</v>
      </c>
      <c s="23" t="s">
        <v>351</v>
      </c>
      <c s="19" t="s">
        <v>37</v>
      </c>
      <c s="24" t="s">
        <v>352</v>
      </c>
      <c s="25" t="s">
        <v>51</v>
      </c>
      <c s="26">
        <v>5222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38.25">
      <c r="A161" s="28" t="s">
        <v>40</v>
      </c>
      <c r="E161" s="29" t="s">
        <v>353</v>
      </c>
    </row>
    <row r="162" spans="1:5" ht="12.75">
      <c r="A162" s="30" t="s">
        <v>42</v>
      </c>
      <c r="E162" s="31" t="s">
        <v>37</v>
      </c>
    </row>
    <row r="163" spans="1:5" ht="140.25">
      <c r="A163" t="s">
        <v>43</v>
      </c>
      <c r="E163" s="29" t="s">
        <v>354</v>
      </c>
    </row>
    <row r="164" spans="1:16" ht="12.75">
      <c r="A164" s="19" t="s">
        <v>35</v>
      </c>
      <c s="23" t="s">
        <v>355</v>
      </c>
      <c s="23" t="s">
        <v>356</v>
      </c>
      <c s="19" t="s">
        <v>37</v>
      </c>
      <c s="24" t="s">
        <v>357</v>
      </c>
      <c s="25" t="s">
        <v>51</v>
      </c>
      <c s="26">
        <v>5373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38.25">
      <c r="A165" s="28" t="s">
        <v>40</v>
      </c>
      <c r="E165" s="29" t="s">
        <v>358</v>
      </c>
    </row>
    <row r="166" spans="1:5" ht="12.75">
      <c r="A166" s="30" t="s">
        <v>42</v>
      </c>
      <c r="E166" s="31" t="s">
        <v>37</v>
      </c>
    </row>
    <row r="167" spans="1:5" ht="140.25">
      <c r="A167" t="s">
        <v>43</v>
      </c>
      <c r="E167" s="29" t="s">
        <v>354</v>
      </c>
    </row>
    <row r="168" spans="1:16" ht="12.75">
      <c r="A168" s="19" t="s">
        <v>35</v>
      </c>
      <c s="23" t="s">
        <v>359</v>
      </c>
      <c s="23" t="s">
        <v>360</v>
      </c>
      <c s="19" t="s">
        <v>56</v>
      </c>
      <c s="24" t="s">
        <v>361</v>
      </c>
      <c s="25" t="s">
        <v>51</v>
      </c>
      <c s="26">
        <v>134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25.5">
      <c r="A169" s="28" t="s">
        <v>40</v>
      </c>
      <c r="E169" s="29" t="s">
        <v>362</v>
      </c>
    </row>
    <row r="170" spans="1:5" ht="12.75">
      <c r="A170" s="30" t="s">
        <v>42</v>
      </c>
      <c r="E170" s="31" t="s">
        <v>37</v>
      </c>
    </row>
    <row r="171" spans="1:5" ht="25.5">
      <c r="A171" t="s">
        <v>43</v>
      </c>
      <c r="E171" s="29" t="s">
        <v>363</v>
      </c>
    </row>
    <row r="172" spans="1:16" ht="12.75">
      <c r="A172" s="19" t="s">
        <v>35</v>
      </c>
      <c s="23" t="s">
        <v>364</v>
      </c>
      <c s="23" t="s">
        <v>365</v>
      </c>
      <c s="19" t="s">
        <v>37</v>
      </c>
      <c s="24" t="s">
        <v>366</v>
      </c>
      <c s="25" t="s">
        <v>51</v>
      </c>
      <c s="26">
        <v>15.7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38.25">
      <c r="A173" s="28" t="s">
        <v>40</v>
      </c>
      <c r="E173" s="29" t="s">
        <v>367</v>
      </c>
    </row>
    <row r="174" spans="1:5" ht="12.75">
      <c r="A174" s="30" t="s">
        <v>42</v>
      </c>
      <c r="E174" s="31" t="s">
        <v>37</v>
      </c>
    </row>
    <row r="175" spans="1:5" ht="153">
      <c r="A175" t="s">
        <v>43</v>
      </c>
      <c r="E175" s="29" t="s">
        <v>368</v>
      </c>
    </row>
    <row r="176" spans="1:16" ht="12.75">
      <c r="A176" s="19" t="s">
        <v>35</v>
      </c>
      <c s="23" t="s">
        <v>369</v>
      </c>
      <c s="23" t="s">
        <v>370</v>
      </c>
      <c s="19" t="s">
        <v>37</v>
      </c>
      <c s="24" t="s">
        <v>371</v>
      </c>
      <c s="25" t="s">
        <v>51</v>
      </c>
      <c s="26">
        <v>28.1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51">
      <c r="A177" s="28" t="s">
        <v>40</v>
      </c>
      <c r="E177" s="29" t="s">
        <v>372</v>
      </c>
    </row>
    <row r="178" spans="1:5" ht="12.75">
      <c r="A178" s="30" t="s">
        <v>42</v>
      </c>
      <c r="E178" s="31" t="s">
        <v>37</v>
      </c>
    </row>
    <row r="179" spans="1:5" ht="153">
      <c r="A179" t="s">
        <v>43</v>
      </c>
      <c r="E179" s="29" t="s">
        <v>368</v>
      </c>
    </row>
    <row r="180" spans="1:16" ht="25.5">
      <c r="A180" s="19" t="s">
        <v>35</v>
      </c>
      <c s="23" t="s">
        <v>373</v>
      </c>
      <c s="23" t="s">
        <v>374</v>
      </c>
      <c s="19" t="s">
        <v>37</v>
      </c>
      <c s="24" t="s">
        <v>375</v>
      </c>
      <c s="25" t="s">
        <v>51</v>
      </c>
      <c s="26">
        <v>4.3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51">
      <c r="A181" s="28" t="s">
        <v>40</v>
      </c>
      <c r="E181" s="29" t="s">
        <v>376</v>
      </c>
    </row>
    <row r="182" spans="1:5" ht="12.75">
      <c r="A182" s="30" t="s">
        <v>42</v>
      </c>
      <c r="E182" s="31" t="s">
        <v>37</v>
      </c>
    </row>
    <row r="183" spans="1:5" ht="153">
      <c r="A183" t="s">
        <v>43</v>
      </c>
      <c r="E183" s="29" t="s">
        <v>368</v>
      </c>
    </row>
    <row r="184" spans="1:16" ht="25.5">
      <c r="A184" s="19" t="s">
        <v>35</v>
      </c>
      <c s="23" t="s">
        <v>377</v>
      </c>
      <c s="23" t="s">
        <v>378</v>
      </c>
      <c s="19" t="s">
        <v>37</v>
      </c>
      <c s="24" t="s">
        <v>379</v>
      </c>
      <c s="25" t="s">
        <v>51</v>
      </c>
      <c s="26">
        <v>4.4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63.75">
      <c r="A185" s="28" t="s">
        <v>40</v>
      </c>
      <c r="E185" s="29" t="s">
        <v>380</v>
      </c>
    </row>
    <row r="186" spans="1:5" ht="12.75">
      <c r="A186" s="30" t="s">
        <v>42</v>
      </c>
      <c r="E186" s="31" t="s">
        <v>37</v>
      </c>
    </row>
    <row r="187" spans="1:5" ht="153">
      <c r="A187" t="s">
        <v>43</v>
      </c>
      <c r="E187" s="29" t="s">
        <v>368</v>
      </c>
    </row>
    <row r="188" spans="1:18" ht="12.75" customHeight="1">
      <c r="A188" s="5" t="s">
        <v>33</v>
      </c>
      <c s="5"/>
      <c s="34" t="s">
        <v>30</v>
      </c>
      <c s="5"/>
      <c s="21" t="s">
        <v>72</v>
      </c>
      <c s="5"/>
      <c s="5"/>
      <c s="5"/>
      <c s="35">
        <f>0+Q188</f>
      </c>
      <c r="O188">
        <f>0+R188</f>
      </c>
      <c r="Q188">
        <f>0+I189+I193+I197+I201+I205+I209+I213+I217+I221+I225+I229+I233+I237+I241</f>
      </c>
      <c>
        <f>0+O189+O193+O197+O201+O205+O209+O213+O217+O221+O225+O229+O233+O237+O241</f>
      </c>
    </row>
    <row r="189" spans="1:16" ht="25.5">
      <c r="A189" s="19" t="s">
        <v>35</v>
      </c>
      <c s="23" t="s">
        <v>381</v>
      </c>
      <c s="23" t="s">
        <v>382</v>
      </c>
      <c s="19" t="s">
        <v>37</v>
      </c>
      <c s="24" t="s">
        <v>383</v>
      </c>
      <c s="25" t="s">
        <v>215</v>
      </c>
      <c s="26">
        <v>556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25.5">
      <c r="A190" s="28" t="s">
        <v>40</v>
      </c>
      <c r="E190" s="29" t="s">
        <v>384</v>
      </c>
    </row>
    <row r="191" spans="1:5" ht="63.75">
      <c r="A191" s="30" t="s">
        <v>42</v>
      </c>
      <c r="E191" s="31" t="s">
        <v>385</v>
      </c>
    </row>
    <row r="192" spans="1:5" ht="127.5">
      <c r="A192" t="s">
        <v>43</v>
      </c>
      <c r="E192" s="29" t="s">
        <v>386</v>
      </c>
    </row>
    <row r="193" spans="1:16" ht="12.75">
      <c r="A193" s="19" t="s">
        <v>35</v>
      </c>
      <c s="23" t="s">
        <v>387</v>
      </c>
      <c s="23" t="s">
        <v>388</v>
      </c>
      <c s="19" t="s">
        <v>37</v>
      </c>
      <c s="24" t="s">
        <v>389</v>
      </c>
      <c s="25" t="s">
        <v>39</v>
      </c>
      <c s="26">
        <v>27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25.5">
      <c r="A194" s="28" t="s">
        <v>40</v>
      </c>
      <c r="E194" s="29" t="s">
        <v>390</v>
      </c>
    </row>
    <row r="195" spans="1:5" ht="51">
      <c r="A195" s="30" t="s">
        <v>42</v>
      </c>
      <c r="E195" s="31" t="s">
        <v>391</v>
      </c>
    </row>
    <row r="196" spans="1:5" ht="51">
      <c r="A196" t="s">
        <v>43</v>
      </c>
      <c r="E196" s="29" t="s">
        <v>392</v>
      </c>
    </row>
    <row r="197" spans="1:16" ht="12.75">
      <c r="A197" s="19" t="s">
        <v>35</v>
      </c>
      <c s="23" t="s">
        <v>393</v>
      </c>
      <c s="23" t="s">
        <v>394</v>
      </c>
      <c s="19" t="s">
        <v>37</v>
      </c>
      <c s="24" t="s">
        <v>395</v>
      </c>
      <c s="25" t="s">
        <v>39</v>
      </c>
      <c s="26">
        <v>23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37</v>
      </c>
    </row>
    <row r="199" spans="1:5" ht="12.75">
      <c r="A199" s="30" t="s">
        <v>42</v>
      </c>
      <c r="E199" s="31" t="s">
        <v>37</v>
      </c>
    </row>
    <row r="200" spans="1:5" ht="12.75">
      <c r="A200" t="s">
        <v>43</v>
      </c>
      <c r="E200" s="29" t="s">
        <v>396</v>
      </c>
    </row>
    <row r="201" spans="1:16" ht="25.5">
      <c r="A201" s="19" t="s">
        <v>35</v>
      </c>
      <c s="23" t="s">
        <v>397</v>
      </c>
      <c s="23" t="s">
        <v>80</v>
      </c>
      <c s="19" t="s">
        <v>37</v>
      </c>
      <c s="24" t="s">
        <v>81</v>
      </c>
      <c s="25" t="s">
        <v>39</v>
      </c>
      <c s="26">
        <v>15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51">
      <c r="A202" s="28" t="s">
        <v>40</v>
      </c>
      <c r="E202" s="29" t="s">
        <v>398</v>
      </c>
    </row>
    <row r="203" spans="1:5" ht="12.75">
      <c r="A203" s="30" t="s">
        <v>42</v>
      </c>
      <c r="E203" s="31" t="s">
        <v>399</v>
      </c>
    </row>
    <row r="204" spans="1:5" ht="25.5">
      <c r="A204" t="s">
        <v>43</v>
      </c>
      <c r="E204" s="29" t="s">
        <v>83</v>
      </c>
    </row>
    <row r="205" spans="1:16" ht="25.5">
      <c r="A205" s="19" t="s">
        <v>35</v>
      </c>
      <c s="23" t="s">
        <v>400</v>
      </c>
      <c s="23" t="s">
        <v>401</v>
      </c>
      <c s="19" t="s">
        <v>37</v>
      </c>
      <c s="24" t="s">
        <v>402</v>
      </c>
      <c s="25" t="s">
        <v>39</v>
      </c>
      <c s="26">
        <v>16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38.25">
      <c r="A206" s="28" t="s">
        <v>40</v>
      </c>
      <c r="E206" s="29" t="s">
        <v>403</v>
      </c>
    </row>
    <row r="207" spans="1:5" ht="25.5">
      <c r="A207" s="30" t="s">
        <v>42</v>
      </c>
      <c r="E207" s="31" t="s">
        <v>404</v>
      </c>
    </row>
    <row r="208" spans="1:5" ht="25.5">
      <c r="A208" t="s">
        <v>43</v>
      </c>
      <c r="E208" s="29" t="s">
        <v>405</v>
      </c>
    </row>
    <row r="209" spans="1:16" ht="25.5">
      <c r="A209" s="19" t="s">
        <v>35</v>
      </c>
      <c s="23" t="s">
        <v>406</v>
      </c>
      <c s="23" t="s">
        <v>407</v>
      </c>
      <c s="19" t="s">
        <v>37</v>
      </c>
      <c s="24" t="s">
        <v>408</v>
      </c>
      <c s="25" t="s">
        <v>39</v>
      </c>
      <c s="26">
        <v>10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51">
      <c r="A210" s="28" t="s">
        <v>40</v>
      </c>
      <c r="E210" s="29" t="s">
        <v>409</v>
      </c>
    </row>
    <row r="211" spans="1:5" ht="12.75">
      <c r="A211" s="30" t="s">
        <v>42</v>
      </c>
      <c r="E211" s="31" t="s">
        <v>37</v>
      </c>
    </row>
    <row r="212" spans="1:5" ht="25.5">
      <c r="A212" t="s">
        <v>43</v>
      </c>
      <c r="E212" s="29" t="s">
        <v>410</v>
      </c>
    </row>
    <row r="213" spans="1:16" ht="12.75">
      <c r="A213" s="19" t="s">
        <v>35</v>
      </c>
      <c s="23" t="s">
        <v>411</v>
      </c>
      <c s="23" t="s">
        <v>412</v>
      </c>
      <c s="19" t="s">
        <v>37</v>
      </c>
      <c s="24" t="s">
        <v>413</v>
      </c>
      <c s="25" t="s">
        <v>39</v>
      </c>
      <c s="26">
        <v>9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25.5">
      <c r="A214" s="28" t="s">
        <v>40</v>
      </c>
      <c r="E214" s="29" t="s">
        <v>414</v>
      </c>
    </row>
    <row r="215" spans="1:5" ht="12.75">
      <c r="A215" s="30" t="s">
        <v>42</v>
      </c>
      <c r="E215" s="31" t="s">
        <v>37</v>
      </c>
    </row>
    <row r="216" spans="1:5" ht="25.5">
      <c r="A216" t="s">
        <v>43</v>
      </c>
      <c r="E216" s="29" t="s">
        <v>83</v>
      </c>
    </row>
    <row r="217" spans="1:16" ht="25.5">
      <c r="A217" s="19" t="s">
        <v>35</v>
      </c>
      <c s="23" t="s">
        <v>415</v>
      </c>
      <c s="23" t="s">
        <v>416</v>
      </c>
      <c s="19" t="s">
        <v>37</v>
      </c>
      <c s="24" t="s">
        <v>417</v>
      </c>
      <c s="25" t="s">
        <v>51</v>
      </c>
      <c s="26">
        <v>275.13</v>
      </c>
      <c s="27">
        <v>0</v>
      </c>
      <c s="27">
        <f>ROUND(ROUND(H217,2)*ROUND(G217,3),2)</f>
      </c>
      <c r="O217">
        <f>(I217*21)/100</f>
      </c>
      <c t="s">
        <v>13</v>
      </c>
    </row>
    <row r="218" spans="1:5" ht="38.25">
      <c r="A218" s="28" t="s">
        <v>40</v>
      </c>
      <c r="E218" s="29" t="s">
        <v>418</v>
      </c>
    </row>
    <row r="219" spans="1:5" ht="63.75">
      <c r="A219" s="30" t="s">
        <v>42</v>
      </c>
      <c r="E219" s="31" t="s">
        <v>419</v>
      </c>
    </row>
    <row r="220" spans="1:5" ht="38.25">
      <c r="A220" t="s">
        <v>43</v>
      </c>
      <c r="E220" s="29" t="s">
        <v>420</v>
      </c>
    </row>
    <row r="221" spans="1:16" ht="12.75">
      <c r="A221" s="19" t="s">
        <v>35</v>
      </c>
      <c s="23" t="s">
        <v>421</v>
      </c>
      <c s="23" t="s">
        <v>422</v>
      </c>
      <c s="19" t="s">
        <v>37</v>
      </c>
      <c s="24" t="s">
        <v>423</v>
      </c>
      <c s="25" t="s">
        <v>215</v>
      </c>
      <c s="26">
        <v>30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25.5">
      <c r="A222" s="28" t="s">
        <v>40</v>
      </c>
      <c r="E222" s="29" t="s">
        <v>424</v>
      </c>
    </row>
    <row r="223" spans="1:5" ht="12.75">
      <c r="A223" s="30" t="s">
        <v>42</v>
      </c>
      <c r="E223" s="31" t="s">
        <v>37</v>
      </c>
    </row>
    <row r="224" spans="1:5" ht="51">
      <c r="A224" t="s">
        <v>43</v>
      </c>
      <c r="E224" s="29" t="s">
        <v>425</v>
      </c>
    </row>
    <row r="225" spans="1:16" ht="12.75">
      <c r="A225" s="19" t="s">
        <v>35</v>
      </c>
      <c s="23" t="s">
        <v>426</v>
      </c>
      <c s="23" t="s">
        <v>427</v>
      </c>
      <c s="19" t="s">
        <v>37</v>
      </c>
      <c s="24" t="s">
        <v>428</v>
      </c>
      <c s="25" t="s">
        <v>215</v>
      </c>
      <c s="26">
        <v>73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25.5">
      <c r="A226" s="28" t="s">
        <v>40</v>
      </c>
      <c r="E226" s="29" t="s">
        <v>424</v>
      </c>
    </row>
    <row r="227" spans="1:5" ht="63.75">
      <c r="A227" s="30" t="s">
        <v>42</v>
      </c>
      <c r="E227" s="31" t="s">
        <v>429</v>
      </c>
    </row>
    <row r="228" spans="1:5" ht="51">
      <c r="A228" t="s">
        <v>43</v>
      </c>
      <c r="E228" s="29" t="s">
        <v>425</v>
      </c>
    </row>
    <row r="229" spans="1:16" ht="12.75">
      <c r="A229" s="19" t="s">
        <v>35</v>
      </c>
      <c s="23" t="s">
        <v>430</v>
      </c>
      <c s="23" t="s">
        <v>431</v>
      </c>
      <c s="19" t="s">
        <v>37</v>
      </c>
      <c s="24" t="s">
        <v>432</v>
      </c>
      <c s="25" t="s">
        <v>215</v>
      </c>
      <c s="26">
        <v>1398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38.25">
      <c r="A230" s="28" t="s">
        <v>40</v>
      </c>
      <c r="E230" s="29" t="s">
        <v>433</v>
      </c>
    </row>
    <row r="231" spans="1:5" ht="12.75">
      <c r="A231" s="30" t="s">
        <v>42</v>
      </c>
      <c r="E231" s="31" t="s">
        <v>37</v>
      </c>
    </row>
    <row r="232" spans="1:5" ht="25.5">
      <c r="A232" t="s">
        <v>43</v>
      </c>
      <c r="E232" s="29" t="s">
        <v>434</v>
      </c>
    </row>
    <row r="233" spans="1:16" ht="12.75">
      <c r="A233" s="19" t="s">
        <v>35</v>
      </c>
      <c s="23" t="s">
        <v>435</v>
      </c>
      <c s="23" t="s">
        <v>436</v>
      </c>
      <c s="19" t="s">
        <v>37</v>
      </c>
      <c s="24" t="s">
        <v>437</v>
      </c>
      <c s="25" t="s">
        <v>215</v>
      </c>
      <c s="26">
        <v>12.5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37</v>
      </c>
    </row>
    <row r="235" spans="1:5" ht="12.75">
      <c r="A235" s="30" t="s">
        <v>42</v>
      </c>
      <c r="E235" s="31" t="s">
        <v>37</v>
      </c>
    </row>
    <row r="236" spans="1:5" ht="38.25">
      <c r="A236" t="s">
        <v>43</v>
      </c>
      <c r="E236" s="29" t="s">
        <v>438</v>
      </c>
    </row>
    <row r="237" spans="1:16" ht="12.75">
      <c r="A237" s="19" t="s">
        <v>35</v>
      </c>
      <c s="23" t="s">
        <v>439</v>
      </c>
      <c s="23" t="s">
        <v>440</v>
      </c>
      <c s="19" t="s">
        <v>37</v>
      </c>
      <c s="24" t="s">
        <v>441</v>
      </c>
      <c s="25" t="s">
        <v>51</v>
      </c>
      <c s="26">
        <v>10173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25.5">
      <c r="A238" s="28" t="s">
        <v>40</v>
      </c>
      <c r="E238" s="29" t="s">
        <v>442</v>
      </c>
    </row>
    <row r="239" spans="1:5" ht="12.75">
      <c r="A239" s="30" t="s">
        <v>42</v>
      </c>
      <c r="E239" s="31" t="s">
        <v>443</v>
      </c>
    </row>
    <row r="240" spans="1:5" ht="25.5">
      <c r="A240" t="s">
        <v>43</v>
      </c>
      <c r="E240" s="29" t="s">
        <v>444</v>
      </c>
    </row>
    <row r="241" spans="1:16" ht="12.75">
      <c r="A241" s="19" t="s">
        <v>35</v>
      </c>
      <c s="23" t="s">
        <v>445</v>
      </c>
      <c s="23" t="s">
        <v>446</v>
      </c>
      <c s="19" t="s">
        <v>37</v>
      </c>
      <c s="24" t="s">
        <v>447</v>
      </c>
      <c s="25" t="s">
        <v>68</v>
      </c>
      <c s="26">
        <v>2</v>
      </c>
      <c s="27">
        <v>0</v>
      </c>
      <c s="27">
        <f>ROUND(ROUND(H241,2)*ROUND(G241,3),2)</f>
      </c>
      <c r="O241">
        <f>(I241*21)/100</f>
      </c>
      <c t="s">
        <v>13</v>
      </c>
    </row>
    <row r="242" spans="1:5" ht="51">
      <c r="A242" s="28" t="s">
        <v>40</v>
      </c>
      <c r="E242" s="29" t="s">
        <v>448</v>
      </c>
    </row>
    <row r="243" spans="1:5" ht="12.75">
      <c r="A243" s="30" t="s">
        <v>42</v>
      </c>
      <c r="E243" s="31" t="s">
        <v>37</v>
      </c>
    </row>
    <row r="244" spans="1:5" ht="102">
      <c r="A244" t="s">
        <v>43</v>
      </c>
      <c r="E244" s="29" t="s">
        <v>449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0+O8+O21+O126+O139+O148+O157+O218+O231+O260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450</v>
      </c>
      <c s="36">
        <f>0+I8+I21+I126+I139+I148+I157+I218+I231+I260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450</v>
      </c>
      <c s="5"/>
      <c s="14" t="s">
        <v>451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132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182</v>
      </c>
      <c s="19" t="s">
        <v>37</v>
      </c>
      <c s="24" t="s">
        <v>183</v>
      </c>
      <c s="25" t="s">
        <v>184</v>
      </c>
      <c s="26">
        <v>4647.128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185</v>
      </c>
    </row>
    <row r="11" spans="1:5" ht="89.25">
      <c r="A11" s="30" t="s">
        <v>42</v>
      </c>
      <c r="E11" s="31" t="s">
        <v>452</v>
      </c>
    </row>
    <row r="12" spans="1:5" ht="140.25">
      <c r="A12" t="s">
        <v>43</v>
      </c>
      <c r="E12" s="29" t="s">
        <v>187</v>
      </c>
    </row>
    <row r="13" spans="1:16" ht="25.5">
      <c r="A13" s="19" t="s">
        <v>35</v>
      </c>
      <c s="23" t="s">
        <v>13</v>
      </c>
      <c s="23" t="s">
        <v>188</v>
      </c>
      <c s="19" t="s">
        <v>37</v>
      </c>
      <c s="24" t="s">
        <v>189</v>
      </c>
      <c s="25" t="s">
        <v>184</v>
      </c>
      <c s="26">
        <v>671.705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190</v>
      </c>
    </row>
    <row r="15" spans="1:5" ht="63.75">
      <c r="A15" s="30" t="s">
        <v>42</v>
      </c>
      <c r="E15" s="31" t="s">
        <v>453</v>
      </c>
    </row>
    <row r="16" spans="1:5" ht="140.25">
      <c r="A16" t="s">
        <v>43</v>
      </c>
      <c r="E16" s="29" t="s">
        <v>187</v>
      </c>
    </row>
    <row r="17" spans="1:16" ht="25.5">
      <c r="A17" s="19" t="s">
        <v>35</v>
      </c>
      <c s="23" t="s">
        <v>12</v>
      </c>
      <c s="23" t="s">
        <v>192</v>
      </c>
      <c s="19" t="s">
        <v>37</v>
      </c>
      <c s="24" t="s">
        <v>193</v>
      </c>
      <c s="25" t="s">
        <v>184</v>
      </c>
      <c s="26">
        <v>489.892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194</v>
      </c>
    </row>
    <row r="19" spans="1:5" ht="114.75">
      <c r="A19" s="30" t="s">
        <v>42</v>
      </c>
      <c r="E19" s="31" t="s">
        <v>454</v>
      </c>
    </row>
    <row r="20" spans="1:5" ht="140.25">
      <c r="A20" t="s">
        <v>43</v>
      </c>
      <c r="E20" s="29" t="s">
        <v>187</v>
      </c>
    </row>
    <row r="21" spans="1:18" ht="12.75" customHeight="1">
      <c r="A21" s="5" t="s">
        <v>33</v>
      </c>
      <c s="5"/>
      <c s="34" t="s">
        <v>19</v>
      </c>
      <c s="5"/>
      <c s="21" t="s">
        <v>34</v>
      </c>
      <c s="5"/>
      <c s="5"/>
      <c s="5"/>
      <c s="35">
        <f>0+Q21</f>
      </c>
      <c r="O21">
        <f>0+R21</f>
      </c>
      <c r="Q21">
        <f>0+I22+I26+I30+I34+I38+I42+I46+I50+I54+I58+I62+I66+I70+I74+I78+I82+I86+I90+I94+I98+I102+I106+I110+I114+I118+I122</f>
      </c>
      <c>
        <f>0+O22+O26+O30+O34+O38+O42+O46+O50+O54+O58+O62+O66+O70+O74+O78+O82+O86+O90+O94+O98+O102+O106+O110+O114+O118+O122</f>
      </c>
    </row>
    <row r="22" spans="1:16" ht="12.75">
      <c r="A22" s="19" t="s">
        <v>35</v>
      </c>
      <c s="23" t="s">
        <v>23</v>
      </c>
      <c s="23" t="s">
        <v>196</v>
      </c>
      <c s="19" t="s">
        <v>37</v>
      </c>
      <c s="24" t="s">
        <v>197</v>
      </c>
      <c s="25" t="s">
        <v>51</v>
      </c>
      <c s="26">
        <v>762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455</v>
      </c>
    </row>
    <row r="24" spans="1:5" ht="12.75">
      <c r="A24" s="30" t="s">
        <v>42</v>
      </c>
      <c r="E24" s="31" t="s">
        <v>456</v>
      </c>
    </row>
    <row r="25" spans="1:5" ht="12.75">
      <c r="A25" t="s">
        <v>43</v>
      </c>
      <c r="E25" s="29" t="s">
        <v>200</v>
      </c>
    </row>
    <row r="26" spans="1:16" ht="12.75">
      <c r="A26" s="19" t="s">
        <v>35</v>
      </c>
      <c s="23" t="s">
        <v>25</v>
      </c>
      <c s="23" t="s">
        <v>457</v>
      </c>
      <c s="19" t="s">
        <v>37</v>
      </c>
      <c s="24" t="s">
        <v>458</v>
      </c>
      <c s="25" t="s">
        <v>68</v>
      </c>
      <c s="26">
        <v>84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51">
      <c r="A27" s="28" t="s">
        <v>40</v>
      </c>
      <c r="E27" s="29" t="s">
        <v>459</v>
      </c>
    </row>
    <row r="28" spans="1:5" ht="12.75">
      <c r="A28" s="30" t="s">
        <v>42</v>
      </c>
      <c r="E28" s="31" t="s">
        <v>460</v>
      </c>
    </row>
    <row r="29" spans="1:5" ht="63.75">
      <c r="A29" t="s">
        <v>43</v>
      </c>
      <c r="E29" s="29" t="s">
        <v>205</v>
      </c>
    </row>
    <row r="30" spans="1:16" ht="12.75">
      <c r="A30" s="19" t="s">
        <v>35</v>
      </c>
      <c s="23" t="s">
        <v>27</v>
      </c>
      <c s="23" t="s">
        <v>461</v>
      </c>
      <c s="19" t="s">
        <v>37</v>
      </c>
      <c s="24" t="s">
        <v>462</v>
      </c>
      <c s="25" t="s">
        <v>68</v>
      </c>
      <c s="26">
        <v>364.2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463</v>
      </c>
    </row>
    <row r="32" spans="1:5" ht="12.75">
      <c r="A32" s="30" t="s">
        <v>42</v>
      </c>
      <c r="E32" s="31" t="s">
        <v>464</v>
      </c>
    </row>
    <row r="33" spans="1:5" ht="63.75">
      <c r="A33" t="s">
        <v>43</v>
      </c>
      <c r="E33" s="29" t="s">
        <v>205</v>
      </c>
    </row>
    <row r="34" spans="1:16" ht="12.75">
      <c r="A34" s="19" t="s">
        <v>35</v>
      </c>
      <c s="23" t="s">
        <v>73</v>
      </c>
      <c s="23" t="s">
        <v>201</v>
      </c>
      <c s="19" t="s">
        <v>37</v>
      </c>
      <c s="24" t="s">
        <v>202</v>
      </c>
      <c s="25" t="s">
        <v>68</v>
      </c>
      <c s="26">
        <v>27.84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63.75">
      <c r="A35" s="28" t="s">
        <v>40</v>
      </c>
      <c r="E35" s="29" t="s">
        <v>465</v>
      </c>
    </row>
    <row r="36" spans="1:5" ht="12.75">
      <c r="A36" s="30" t="s">
        <v>42</v>
      </c>
      <c r="E36" s="31" t="s">
        <v>466</v>
      </c>
    </row>
    <row r="37" spans="1:5" ht="63.75">
      <c r="A37" t="s">
        <v>43</v>
      </c>
      <c r="E37" s="29" t="s">
        <v>205</v>
      </c>
    </row>
    <row r="38" spans="1:16" ht="25.5">
      <c r="A38" s="19" t="s">
        <v>35</v>
      </c>
      <c s="23" t="s">
        <v>79</v>
      </c>
      <c s="23" t="s">
        <v>467</v>
      </c>
      <c s="19" t="s">
        <v>37</v>
      </c>
      <c s="24" t="s">
        <v>468</v>
      </c>
      <c s="25" t="s">
        <v>68</v>
      </c>
      <c s="26">
        <v>1155.85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469</v>
      </c>
    </row>
    <row r="40" spans="1:5" ht="12.75">
      <c r="A40" s="30" t="s">
        <v>42</v>
      </c>
      <c r="E40" s="31" t="s">
        <v>470</v>
      </c>
    </row>
    <row r="41" spans="1:5" ht="63.75">
      <c r="A41" t="s">
        <v>43</v>
      </c>
      <c r="E41" s="29" t="s">
        <v>205</v>
      </c>
    </row>
    <row r="42" spans="1:16" ht="25.5">
      <c r="A42" s="19" t="s">
        <v>35</v>
      </c>
      <c s="23" t="s">
        <v>30</v>
      </c>
      <c s="23" t="s">
        <v>210</v>
      </c>
      <c s="19" t="s">
        <v>37</v>
      </c>
      <c s="24" t="s">
        <v>211</v>
      </c>
      <c s="25" t="s">
        <v>68</v>
      </c>
      <c s="26">
        <v>255.4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63.75">
      <c r="A43" s="28" t="s">
        <v>40</v>
      </c>
      <c r="E43" s="29" t="s">
        <v>471</v>
      </c>
    </row>
    <row r="44" spans="1:5" ht="12.75">
      <c r="A44" s="30" t="s">
        <v>42</v>
      </c>
      <c r="E44" s="31" t="s">
        <v>37</v>
      </c>
    </row>
    <row r="45" spans="1:5" ht="63.75">
      <c r="A45" t="s">
        <v>43</v>
      </c>
      <c r="E45" s="29" t="s">
        <v>205</v>
      </c>
    </row>
    <row r="46" spans="1:16" ht="25.5">
      <c r="A46" s="19" t="s">
        <v>35</v>
      </c>
      <c s="23" t="s">
        <v>32</v>
      </c>
      <c s="23" t="s">
        <v>213</v>
      </c>
      <c s="19" t="s">
        <v>37</v>
      </c>
      <c s="24" t="s">
        <v>214</v>
      </c>
      <c s="25" t="s">
        <v>215</v>
      </c>
      <c s="26">
        <v>220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63.75">
      <c r="A47" s="28" t="s">
        <v>40</v>
      </c>
      <c r="E47" s="29" t="s">
        <v>472</v>
      </c>
    </row>
    <row r="48" spans="1:5" ht="12.75">
      <c r="A48" s="30" t="s">
        <v>42</v>
      </c>
      <c r="E48" s="31" t="s">
        <v>37</v>
      </c>
    </row>
    <row r="49" spans="1:5" ht="63.75">
      <c r="A49" t="s">
        <v>43</v>
      </c>
      <c r="E49" s="29" t="s">
        <v>205</v>
      </c>
    </row>
    <row r="50" spans="1:16" ht="12.75">
      <c r="A50" s="19" t="s">
        <v>35</v>
      </c>
      <c s="23" t="s">
        <v>93</v>
      </c>
      <c s="23" t="s">
        <v>473</v>
      </c>
      <c s="19" t="s">
        <v>37</v>
      </c>
      <c s="24" t="s">
        <v>474</v>
      </c>
      <c s="25" t="s">
        <v>215</v>
      </c>
      <c s="26">
        <v>801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76.5">
      <c r="A51" s="28" t="s">
        <v>40</v>
      </c>
      <c r="E51" s="29" t="s">
        <v>475</v>
      </c>
    </row>
    <row r="52" spans="1:5" ht="12.75">
      <c r="A52" s="30" t="s">
        <v>42</v>
      </c>
      <c r="E52" s="31" t="s">
        <v>37</v>
      </c>
    </row>
    <row r="53" spans="1:5" ht="63.75">
      <c r="A53" t="s">
        <v>43</v>
      </c>
      <c r="E53" s="29" t="s">
        <v>205</v>
      </c>
    </row>
    <row r="54" spans="1:16" ht="12.75">
      <c r="A54" s="19" t="s">
        <v>35</v>
      </c>
      <c s="23" t="s">
        <v>96</v>
      </c>
      <c s="23" t="s">
        <v>217</v>
      </c>
      <c s="19" t="s">
        <v>37</v>
      </c>
      <c s="24" t="s">
        <v>218</v>
      </c>
      <c s="25" t="s">
        <v>68</v>
      </c>
      <c s="26">
        <v>12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63.75">
      <c r="A55" s="28" t="s">
        <v>40</v>
      </c>
      <c r="E55" s="29" t="s">
        <v>476</v>
      </c>
    </row>
    <row r="56" spans="1:5" ht="12.75">
      <c r="A56" s="30" t="s">
        <v>42</v>
      </c>
      <c r="E56" s="31" t="s">
        <v>37</v>
      </c>
    </row>
    <row r="57" spans="1:5" ht="63.75">
      <c r="A57" t="s">
        <v>43</v>
      </c>
      <c r="E57" s="29" t="s">
        <v>205</v>
      </c>
    </row>
    <row r="58" spans="1:16" ht="12.75">
      <c r="A58" s="19" t="s">
        <v>35</v>
      </c>
      <c s="23" t="s">
        <v>101</v>
      </c>
      <c s="23" t="s">
        <v>229</v>
      </c>
      <c s="19" t="s">
        <v>37</v>
      </c>
      <c s="24" t="s">
        <v>230</v>
      </c>
      <c s="25" t="s">
        <v>68</v>
      </c>
      <c s="26">
        <v>723.35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38.25">
      <c r="A59" s="28" t="s">
        <v>40</v>
      </c>
      <c r="E59" s="29" t="s">
        <v>477</v>
      </c>
    </row>
    <row r="60" spans="1:5" ht="12.75">
      <c r="A60" s="30" t="s">
        <v>42</v>
      </c>
      <c r="E60" s="31" t="s">
        <v>37</v>
      </c>
    </row>
    <row r="61" spans="1:5" ht="369.75">
      <c r="A61" t="s">
        <v>43</v>
      </c>
      <c r="E61" s="29" t="s">
        <v>232</v>
      </c>
    </row>
    <row r="62" spans="1:16" ht="12.75">
      <c r="A62" s="19" t="s">
        <v>35</v>
      </c>
      <c s="23" t="s">
        <v>107</v>
      </c>
      <c s="23" t="s">
        <v>229</v>
      </c>
      <c s="19" t="s">
        <v>233</v>
      </c>
      <c s="24" t="s">
        <v>230</v>
      </c>
      <c s="25" t="s">
        <v>68</v>
      </c>
      <c s="26">
        <v>1033.83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63.75">
      <c r="A63" s="28" t="s">
        <v>40</v>
      </c>
      <c r="E63" s="29" t="s">
        <v>234</v>
      </c>
    </row>
    <row r="64" spans="1:5" ht="25.5">
      <c r="A64" s="30" t="s">
        <v>42</v>
      </c>
      <c r="E64" s="31" t="s">
        <v>478</v>
      </c>
    </row>
    <row r="65" spans="1:5" ht="369.75">
      <c r="A65" t="s">
        <v>43</v>
      </c>
      <c r="E65" s="29" t="s">
        <v>232</v>
      </c>
    </row>
    <row r="66" spans="1:16" ht="12.75">
      <c r="A66" s="19" t="s">
        <v>35</v>
      </c>
      <c s="23" t="s">
        <v>112</v>
      </c>
      <c s="23" t="s">
        <v>479</v>
      </c>
      <c s="19" t="s">
        <v>37</v>
      </c>
      <c s="24" t="s">
        <v>480</v>
      </c>
      <c s="25" t="s">
        <v>68</v>
      </c>
      <c s="26">
        <v>1155.85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481</v>
      </c>
    </row>
    <row r="68" spans="1:5" ht="12.75">
      <c r="A68" s="30" t="s">
        <v>42</v>
      </c>
      <c r="E68" s="31" t="s">
        <v>482</v>
      </c>
    </row>
    <row r="69" spans="1:5" ht="306">
      <c r="A69" t="s">
        <v>43</v>
      </c>
      <c r="E69" s="29" t="s">
        <v>243</v>
      </c>
    </row>
    <row r="70" spans="1:16" ht="12.75">
      <c r="A70" s="19" t="s">
        <v>35</v>
      </c>
      <c s="23" t="s">
        <v>117</v>
      </c>
      <c s="23" t="s">
        <v>479</v>
      </c>
      <c s="19" t="s">
        <v>19</v>
      </c>
      <c s="24" t="s">
        <v>480</v>
      </c>
      <c s="25" t="s">
        <v>68</v>
      </c>
      <c s="26">
        <v>78.555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38.25">
      <c r="A71" s="28" t="s">
        <v>40</v>
      </c>
      <c r="E71" s="29" t="s">
        <v>246</v>
      </c>
    </row>
    <row r="72" spans="1:5" ht="12.75">
      <c r="A72" s="30" t="s">
        <v>42</v>
      </c>
      <c r="E72" s="31" t="s">
        <v>483</v>
      </c>
    </row>
    <row r="73" spans="1:5" ht="306">
      <c r="A73" t="s">
        <v>43</v>
      </c>
      <c r="E73" s="29" t="s">
        <v>243</v>
      </c>
    </row>
    <row r="74" spans="1:16" ht="12.75">
      <c r="A74" s="19" t="s">
        <v>35</v>
      </c>
      <c s="23" t="s">
        <v>123</v>
      </c>
      <c s="23" t="s">
        <v>248</v>
      </c>
      <c s="19" t="s">
        <v>37</v>
      </c>
      <c s="24" t="s">
        <v>249</v>
      </c>
      <c s="25" t="s">
        <v>68</v>
      </c>
      <c s="26">
        <v>514.04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76.5">
      <c r="A75" s="28" t="s">
        <v>40</v>
      </c>
      <c r="E75" s="29" t="s">
        <v>484</v>
      </c>
    </row>
    <row r="76" spans="1:5" ht="63.75">
      <c r="A76" s="30" t="s">
        <v>42</v>
      </c>
      <c r="E76" s="31" t="s">
        <v>485</v>
      </c>
    </row>
    <row r="77" spans="1:5" ht="318.75">
      <c r="A77" t="s">
        <v>43</v>
      </c>
      <c r="E77" s="29" t="s">
        <v>251</v>
      </c>
    </row>
    <row r="78" spans="1:16" ht="12.75">
      <c r="A78" s="19" t="s">
        <v>35</v>
      </c>
      <c s="23" t="s">
        <v>126</v>
      </c>
      <c s="23" t="s">
        <v>252</v>
      </c>
      <c s="19" t="s">
        <v>37</v>
      </c>
      <c s="24" t="s">
        <v>253</v>
      </c>
      <c s="25" t="s">
        <v>68</v>
      </c>
      <c s="26">
        <v>273.75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38.25">
      <c r="A79" s="28" t="s">
        <v>40</v>
      </c>
      <c r="E79" s="29" t="s">
        <v>486</v>
      </c>
    </row>
    <row r="80" spans="1:5" ht="51">
      <c r="A80" s="30" t="s">
        <v>42</v>
      </c>
      <c r="E80" s="31" t="s">
        <v>487</v>
      </c>
    </row>
    <row r="81" spans="1:5" ht="267.75">
      <c r="A81" t="s">
        <v>43</v>
      </c>
      <c r="E81" s="29" t="s">
        <v>256</v>
      </c>
    </row>
    <row r="82" spans="1:16" ht="12.75">
      <c r="A82" s="19" t="s">
        <v>35</v>
      </c>
      <c s="23" t="s">
        <v>257</v>
      </c>
      <c s="23" t="s">
        <v>258</v>
      </c>
      <c s="19" t="s">
        <v>233</v>
      </c>
      <c s="24" t="s">
        <v>259</v>
      </c>
      <c s="25" t="s">
        <v>68</v>
      </c>
      <c s="26">
        <v>1033.83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63.75">
      <c r="A83" s="28" t="s">
        <v>40</v>
      </c>
      <c r="E83" s="29" t="s">
        <v>488</v>
      </c>
    </row>
    <row r="84" spans="1:5" ht="25.5">
      <c r="A84" s="30" t="s">
        <v>42</v>
      </c>
      <c r="E84" s="31" t="s">
        <v>478</v>
      </c>
    </row>
    <row r="85" spans="1:5" ht="280.5">
      <c r="A85" t="s">
        <v>43</v>
      </c>
      <c r="E85" s="29" t="s">
        <v>262</v>
      </c>
    </row>
    <row r="86" spans="1:16" ht="12.75">
      <c r="A86" s="19" t="s">
        <v>35</v>
      </c>
      <c s="23" t="s">
        <v>263</v>
      </c>
      <c s="23" t="s">
        <v>268</v>
      </c>
      <c s="19" t="s">
        <v>37</v>
      </c>
      <c s="24" t="s">
        <v>269</v>
      </c>
      <c s="25" t="s">
        <v>68</v>
      </c>
      <c s="26">
        <v>4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25.5">
      <c r="A87" s="28" t="s">
        <v>40</v>
      </c>
      <c r="E87" s="29" t="s">
        <v>489</v>
      </c>
    </row>
    <row r="88" spans="1:5" ht="12.75">
      <c r="A88" s="30" t="s">
        <v>42</v>
      </c>
      <c r="E88" s="31" t="s">
        <v>490</v>
      </c>
    </row>
    <row r="89" spans="1:5" ht="242.25">
      <c r="A89" t="s">
        <v>43</v>
      </c>
      <c r="E89" s="29" t="s">
        <v>272</v>
      </c>
    </row>
    <row r="90" spans="1:16" ht="12.75">
      <c r="A90" s="19" t="s">
        <v>35</v>
      </c>
      <c s="23" t="s">
        <v>265</v>
      </c>
      <c s="23" t="s">
        <v>491</v>
      </c>
      <c s="19" t="s">
        <v>37</v>
      </c>
      <c s="24" t="s">
        <v>492</v>
      </c>
      <c s="25" t="s">
        <v>68</v>
      </c>
      <c s="26">
        <v>201.63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51">
      <c r="A91" s="28" t="s">
        <v>40</v>
      </c>
      <c r="E91" s="29" t="s">
        <v>493</v>
      </c>
    </row>
    <row r="92" spans="1:5" ht="12.75">
      <c r="A92" s="30" t="s">
        <v>42</v>
      </c>
      <c r="E92" s="31" t="s">
        <v>494</v>
      </c>
    </row>
    <row r="93" spans="1:5" ht="229.5">
      <c r="A93" t="s">
        <v>43</v>
      </c>
      <c r="E93" s="29" t="s">
        <v>495</v>
      </c>
    </row>
    <row r="94" spans="1:16" ht="12.75">
      <c r="A94" s="19" t="s">
        <v>35</v>
      </c>
      <c s="23" t="s">
        <v>267</v>
      </c>
      <c s="23" t="s">
        <v>274</v>
      </c>
      <c s="19" t="s">
        <v>37</v>
      </c>
      <c s="24" t="s">
        <v>275</v>
      </c>
      <c s="25" t="s">
        <v>68</v>
      </c>
      <c s="26">
        <v>13.91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25.5">
      <c r="A95" s="28" t="s">
        <v>40</v>
      </c>
      <c r="E95" s="29" t="s">
        <v>496</v>
      </c>
    </row>
    <row r="96" spans="1:5" ht="12.75">
      <c r="A96" s="30" t="s">
        <v>42</v>
      </c>
      <c r="E96" s="31" t="s">
        <v>37</v>
      </c>
    </row>
    <row r="97" spans="1:5" ht="229.5">
      <c r="A97" t="s">
        <v>43</v>
      </c>
      <c r="E97" s="29" t="s">
        <v>277</v>
      </c>
    </row>
    <row r="98" spans="1:16" ht="12.75">
      <c r="A98" s="19" t="s">
        <v>35</v>
      </c>
      <c s="23" t="s">
        <v>273</v>
      </c>
      <c s="23" t="s">
        <v>497</v>
      </c>
      <c s="19" t="s">
        <v>37</v>
      </c>
      <c s="24" t="s">
        <v>498</v>
      </c>
      <c s="25" t="s">
        <v>68</v>
      </c>
      <c s="26">
        <v>67.27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499</v>
      </c>
    </row>
    <row r="100" spans="1:5" ht="12.75">
      <c r="A100" s="30" t="s">
        <v>42</v>
      </c>
      <c r="E100" s="31" t="s">
        <v>37</v>
      </c>
    </row>
    <row r="101" spans="1:5" ht="293.25">
      <c r="A101" t="s">
        <v>43</v>
      </c>
      <c r="E101" s="29" t="s">
        <v>500</v>
      </c>
    </row>
    <row r="102" spans="1:16" ht="12.75">
      <c r="A102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51</v>
      </c>
      <c s="26">
        <v>5941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38.25">
      <c r="A103" s="28" t="s">
        <v>40</v>
      </c>
      <c r="E103" s="29" t="s">
        <v>501</v>
      </c>
    </row>
    <row r="104" spans="1:5" ht="76.5">
      <c r="A104" s="30" t="s">
        <v>42</v>
      </c>
      <c r="E104" s="31" t="s">
        <v>502</v>
      </c>
    </row>
    <row r="105" spans="1:5" ht="25.5">
      <c r="A105" t="s">
        <v>43</v>
      </c>
      <c r="E105" s="29" t="s">
        <v>283</v>
      </c>
    </row>
    <row r="106" spans="1:16" ht="12.75">
      <c r="A106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51</v>
      </c>
      <c s="26">
        <v>523.7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503</v>
      </c>
    </row>
    <row r="108" spans="1:5" ht="12.75">
      <c r="A108" s="30" t="s">
        <v>42</v>
      </c>
      <c r="E108" s="31" t="s">
        <v>37</v>
      </c>
    </row>
    <row r="109" spans="1:5" ht="38.25">
      <c r="A109" t="s">
        <v>43</v>
      </c>
      <c r="E109" s="29" t="s">
        <v>288</v>
      </c>
    </row>
    <row r="110" spans="1:16" ht="12.75">
      <c r="A110" s="19" t="s">
        <v>35</v>
      </c>
      <c s="23" t="s">
        <v>289</v>
      </c>
      <c s="23" t="s">
        <v>290</v>
      </c>
      <c s="19" t="s">
        <v>37</v>
      </c>
      <c s="24" t="s">
        <v>291</v>
      </c>
      <c s="25" t="s">
        <v>51</v>
      </c>
      <c s="26">
        <v>523.7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25.5">
      <c r="A111" s="28" t="s">
        <v>40</v>
      </c>
      <c r="E111" s="29" t="s">
        <v>504</v>
      </c>
    </row>
    <row r="112" spans="1:5" ht="12.75">
      <c r="A112" s="30" t="s">
        <v>42</v>
      </c>
      <c r="E112" s="31" t="s">
        <v>37</v>
      </c>
    </row>
    <row r="113" spans="1:5" ht="25.5">
      <c r="A113" t="s">
        <v>43</v>
      </c>
      <c r="E113" s="29" t="s">
        <v>293</v>
      </c>
    </row>
    <row r="114" spans="1:16" ht="12.75">
      <c r="A114" s="19" t="s">
        <v>35</v>
      </c>
      <c s="23" t="s">
        <v>294</v>
      </c>
      <c s="23" t="s">
        <v>295</v>
      </c>
      <c s="19" t="s">
        <v>37</v>
      </c>
      <c s="24" t="s">
        <v>296</v>
      </c>
      <c s="25" t="s">
        <v>51</v>
      </c>
      <c s="26">
        <v>66.3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505</v>
      </c>
    </row>
    <row r="116" spans="1:5" ht="12.75">
      <c r="A116" s="30" t="s">
        <v>42</v>
      </c>
      <c r="E116" s="31" t="s">
        <v>37</v>
      </c>
    </row>
    <row r="117" spans="1:5" ht="25.5">
      <c r="A117" t="s">
        <v>43</v>
      </c>
      <c r="E117" s="29" t="s">
        <v>298</v>
      </c>
    </row>
    <row r="118" spans="1:16" ht="12.75">
      <c r="A118" s="19" t="s">
        <v>35</v>
      </c>
      <c s="23" t="s">
        <v>299</v>
      </c>
      <c s="23" t="s">
        <v>300</v>
      </c>
      <c s="19" t="s">
        <v>37</v>
      </c>
      <c s="24" t="s">
        <v>301</v>
      </c>
      <c s="25" t="s">
        <v>51</v>
      </c>
      <c s="26">
        <v>12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25.5">
      <c r="A119" s="28" t="s">
        <v>40</v>
      </c>
      <c r="E119" s="29" t="s">
        <v>506</v>
      </c>
    </row>
    <row r="120" spans="1:5" ht="12.75">
      <c r="A120" s="30" t="s">
        <v>42</v>
      </c>
      <c r="E120" s="31" t="s">
        <v>507</v>
      </c>
    </row>
    <row r="121" spans="1:5" ht="38.25">
      <c r="A121" t="s">
        <v>43</v>
      </c>
      <c r="E121" s="29" t="s">
        <v>71</v>
      </c>
    </row>
    <row r="122" spans="1:16" ht="12.75">
      <c r="A122" s="19" t="s">
        <v>35</v>
      </c>
      <c s="23" t="s">
        <v>341</v>
      </c>
      <c s="23" t="s">
        <v>508</v>
      </c>
      <c s="19" t="s">
        <v>37</v>
      </c>
      <c s="24" t="s">
        <v>509</v>
      </c>
      <c s="25" t="s">
        <v>51</v>
      </c>
      <c s="26">
        <v>16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63.75">
      <c r="A123" s="28" t="s">
        <v>40</v>
      </c>
      <c r="E123" s="29" t="s">
        <v>510</v>
      </c>
    </row>
    <row r="124" spans="1:5" ht="12.75">
      <c r="A124" s="30" t="s">
        <v>42</v>
      </c>
      <c r="E124" s="31" t="s">
        <v>37</v>
      </c>
    </row>
    <row r="125" spans="1:5" ht="102">
      <c r="A125" t="s">
        <v>43</v>
      </c>
      <c r="E125" s="29" t="s">
        <v>511</v>
      </c>
    </row>
    <row r="126" spans="1:18" ht="12.75" customHeight="1">
      <c r="A126" s="5" t="s">
        <v>33</v>
      </c>
      <c s="5"/>
      <c s="34" t="s">
        <v>13</v>
      </c>
      <c s="5"/>
      <c s="21" t="s">
        <v>304</v>
      </c>
      <c s="5"/>
      <c s="5"/>
      <c s="5"/>
      <c s="35">
        <f>0+Q126</f>
      </c>
      <c r="O126">
        <f>0+R126</f>
      </c>
      <c r="Q126">
        <f>0+I127+I131+I135</f>
      </c>
      <c>
        <f>0+O127+O131+O135</f>
      </c>
    </row>
    <row r="127" spans="1:16" ht="12.75">
      <c r="A127" s="19" t="s">
        <v>35</v>
      </c>
      <c s="23" t="s">
        <v>305</v>
      </c>
      <c s="23" t="s">
        <v>512</v>
      </c>
      <c s="19" t="s">
        <v>37</v>
      </c>
      <c s="24" t="s">
        <v>513</v>
      </c>
      <c s="25" t="s">
        <v>215</v>
      </c>
      <c s="26">
        <v>945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38.25">
      <c r="A128" s="28" t="s">
        <v>40</v>
      </c>
      <c r="E128" s="29" t="s">
        <v>514</v>
      </c>
    </row>
    <row r="129" spans="1:5" ht="12.75">
      <c r="A129" s="30" t="s">
        <v>42</v>
      </c>
      <c r="E129" s="31" t="s">
        <v>37</v>
      </c>
    </row>
    <row r="130" spans="1:5" ht="165.75">
      <c r="A130" t="s">
        <v>43</v>
      </c>
      <c r="E130" s="29" t="s">
        <v>515</v>
      </c>
    </row>
    <row r="131" spans="1:16" ht="12.75">
      <c r="A131" s="19" t="s">
        <v>35</v>
      </c>
      <c s="23" t="s">
        <v>311</v>
      </c>
      <c s="23" t="s">
        <v>306</v>
      </c>
      <c s="19" t="s">
        <v>37</v>
      </c>
      <c s="24" t="s">
        <v>307</v>
      </c>
      <c s="25" t="s">
        <v>51</v>
      </c>
      <c s="26">
        <v>2010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25.5">
      <c r="A132" s="28" t="s">
        <v>40</v>
      </c>
      <c r="E132" s="29" t="s">
        <v>516</v>
      </c>
    </row>
    <row r="133" spans="1:5" ht="51">
      <c r="A133" s="30" t="s">
        <v>42</v>
      </c>
      <c r="E133" s="31" t="s">
        <v>517</v>
      </c>
    </row>
    <row r="134" spans="1:5" ht="114.75">
      <c r="A134" t="s">
        <v>43</v>
      </c>
      <c r="E134" s="29" t="s">
        <v>309</v>
      </c>
    </row>
    <row r="135" spans="1:16" ht="12.75">
      <c r="A135" s="19" t="s">
        <v>35</v>
      </c>
      <c s="23" t="s">
        <v>316</v>
      </c>
      <c s="23" t="s">
        <v>518</v>
      </c>
      <c s="19" t="s">
        <v>37</v>
      </c>
      <c s="24" t="s">
        <v>519</v>
      </c>
      <c s="25" t="s">
        <v>68</v>
      </c>
      <c s="26">
        <v>1.37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38.25">
      <c r="A136" s="28" t="s">
        <v>40</v>
      </c>
      <c r="E136" s="29" t="s">
        <v>520</v>
      </c>
    </row>
    <row r="137" spans="1:5" ht="12.75">
      <c r="A137" s="30" t="s">
        <v>42</v>
      </c>
      <c r="E137" s="31" t="s">
        <v>37</v>
      </c>
    </row>
    <row r="138" spans="1:5" ht="369.75">
      <c r="A138" t="s">
        <v>43</v>
      </c>
      <c r="E138" s="29" t="s">
        <v>521</v>
      </c>
    </row>
    <row r="139" spans="1:18" ht="12.75" customHeight="1">
      <c r="A139" s="5" t="s">
        <v>33</v>
      </c>
      <c s="5"/>
      <c s="34" t="s">
        <v>12</v>
      </c>
      <c s="5"/>
      <c s="21" t="s">
        <v>522</v>
      </c>
      <c s="5"/>
      <c s="5"/>
      <c s="5"/>
      <c s="35">
        <f>0+Q139</f>
      </c>
      <c r="O139">
        <f>0+R139</f>
      </c>
      <c r="Q139">
        <f>0+I140+I144</f>
      </c>
      <c>
        <f>0+O140+O144</f>
      </c>
    </row>
    <row r="140" spans="1:16" ht="12.75">
      <c r="A140" s="19" t="s">
        <v>35</v>
      </c>
      <c s="23" t="s">
        <v>321</v>
      </c>
      <c s="23" t="s">
        <v>523</v>
      </c>
      <c s="19" t="s">
        <v>37</v>
      </c>
      <c s="24" t="s">
        <v>524</v>
      </c>
      <c s="25" t="s">
        <v>68</v>
      </c>
      <c s="26">
        <v>0.7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38.25">
      <c r="A141" s="28" t="s">
        <v>40</v>
      </c>
      <c r="E141" s="29" t="s">
        <v>525</v>
      </c>
    </row>
    <row r="142" spans="1:5" ht="12.75">
      <c r="A142" s="30" t="s">
        <v>42</v>
      </c>
      <c r="E142" s="31" t="s">
        <v>37</v>
      </c>
    </row>
    <row r="143" spans="1:5" ht="229.5">
      <c r="A143" t="s">
        <v>43</v>
      </c>
      <c r="E143" s="29" t="s">
        <v>526</v>
      </c>
    </row>
    <row r="144" spans="1:16" ht="12.75">
      <c r="A144" s="19" t="s">
        <v>35</v>
      </c>
      <c s="23" t="s">
        <v>326</v>
      </c>
      <c s="23" t="s">
        <v>527</v>
      </c>
      <c s="19" t="s">
        <v>56</v>
      </c>
      <c s="24" t="s">
        <v>528</v>
      </c>
      <c s="25" t="s">
        <v>68</v>
      </c>
      <c s="26">
        <v>0.7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38.25">
      <c r="A145" s="28" t="s">
        <v>40</v>
      </c>
      <c r="E145" s="29" t="s">
        <v>529</v>
      </c>
    </row>
    <row r="146" spans="1:5" ht="12.75">
      <c r="A146" s="30" t="s">
        <v>42</v>
      </c>
      <c r="E146" s="31" t="s">
        <v>37</v>
      </c>
    </row>
    <row r="147" spans="1:5" ht="369.75">
      <c r="A147" t="s">
        <v>43</v>
      </c>
      <c r="E147" s="29" t="s">
        <v>530</v>
      </c>
    </row>
    <row r="148" spans="1:18" ht="12.75" customHeight="1">
      <c r="A148" s="5" t="s">
        <v>33</v>
      </c>
      <c s="5"/>
      <c s="34" t="s">
        <v>23</v>
      </c>
      <c s="5"/>
      <c s="21" t="s">
        <v>531</v>
      </c>
      <c s="5"/>
      <c s="5"/>
      <c s="5"/>
      <c s="35">
        <f>0+Q148</f>
      </c>
      <c r="O148">
        <f>0+R148</f>
      </c>
      <c r="Q148">
        <f>0+I149+I153</f>
      </c>
      <c>
        <f>0+O149+O153</f>
      </c>
    </row>
    <row r="149" spans="1:16" ht="12.75">
      <c r="A149" s="19" t="s">
        <v>35</v>
      </c>
      <c s="23" t="s">
        <v>332</v>
      </c>
      <c s="23" t="s">
        <v>532</v>
      </c>
      <c s="19" t="s">
        <v>37</v>
      </c>
      <c s="24" t="s">
        <v>533</v>
      </c>
      <c s="25" t="s">
        <v>68</v>
      </c>
      <c s="26">
        <v>28.56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63.75">
      <c r="A150" s="28" t="s">
        <v>40</v>
      </c>
      <c r="E150" s="29" t="s">
        <v>534</v>
      </c>
    </row>
    <row r="151" spans="1:5" ht="51">
      <c r="A151" s="30" t="s">
        <v>42</v>
      </c>
      <c r="E151" s="31" t="s">
        <v>535</v>
      </c>
    </row>
    <row r="152" spans="1:5" ht="38.25">
      <c r="A152" t="s">
        <v>43</v>
      </c>
      <c r="E152" s="29" t="s">
        <v>536</v>
      </c>
    </row>
    <row r="153" spans="1:16" ht="12.75">
      <c r="A153" s="19" t="s">
        <v>35</v>
      </c>
      <c s="23" t="s">
        <v>336</v>
      </c>
      <c s="23" t="s">
        <v>537</v>
      </c>
      <c s="19" t="s">
        <v>37</v>
      </c>
      <c s="24" t="s">
        <v>538</v>
      </c>
      <c s="25" t="s">
        <v>68</v>
      </c>
      <c s="26">
        <v>2.52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25.5">
      <c r="A154" s="28" t="s">
        <v>40</v>
      </c>
      <c r="E154" s="29" t="s">
        <v>539</v>
      </c>
    </row>
    <row r="155" spans="1:5" ht="12.75">
      <c r="A155" s="30" t="s">
        <v>42</v>
      </c>
      <c r="E155" s="31" t="s">
        <v>540</v>
      </c>
    </row>
    <row r="156" spans="1:5" ht="25.5">
      <c r="A156" t="s">
        <v>43</v>
      </c>
      <c r="E156" s="29" t="s">
        <v>541</v>
      </c>
    </row>
    <row r="157" spans="1:18" ht="12.75" customHeight="1">
      <c r="A157" s="5" t="s">
        <v>33</v>
      </c>
      <c s="5"/>
      <c s="34" t="s">
        <v>25</v>
      </c>
      <c s="5"/>
      <c s="21" t="s">
        <v>310</v>
      </c>
      <c s="5"/>
      <c s="5"/>
      <c s="5"/>
      <c s="35">
        <f>0+Q157</f>
      </c>
      <c r="O157">
        <f>0+R157</f>
      </c>
      <c r="Q157">
        <f>0+I158+I162+I166+I170+I174+I178+I182+I186+I190+I194+I198+I202+I206+I210+I214</f>
      </c>
      <c>
        <f>0+O158+O162+O166+O170+O174+O178+O182+O186+O190+O194+O198+O202+O206+O210+O214</f>
      </c>
    </row>
    <row r="158" spans="1:16" ht="25.5">
      <c r="A158" s="19" t="s">
        <v>35</v>
      </c>
      <c s="23" t="s">
        <v>345</v>
      </c>
      <c s="23" t="s">
        <v>312</v>
      </c>
      <c s="19" t="s">
        <v>37</v>
      </c>
      <c s="24" t="s">
        <v>313</v>
      </c>
      <c s="25" t="s">
        <v>51</v>
      </c>
      <c s="26">
        <v>36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542</v>
      </c>
    </row>
    <row r="160" spans="1:5" ht="12.75">
      <c r="A160" s="30" t="s">
        <v>42</v>
      </c>
      <c r="E160" s="31" t="s">
        <v>37</v>
      </c>
    </row>
    <row r="161" spans="1:5" ht="51">
      <c r="A161" t="s">
        <v>43</v>
      </c>
      <c r="E161" s="29" t="s">
        <v>315</v>
      </c>
    </row>
    <row r="162" spans="1:16" ht="12.75">
      <c r="A162" s="19" t="s">
        <v>35</v>
      </c>
      <c s="23" t="s">
        <v>350</v>
      </c>
      <c s="23" t="s">
        <v>317</v>
      </c>
      <c s="19" t="s">
        <v>37</v>
      </c>
      <c s="24" t="s">
        <v>318</v>
      </c>
      <c s="25" t="s">
        <v>51</v>
      </c>
      <c s="26">
        <v>9722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51">
      <c r="A163" s="28" t="s">
        <v>40</v>
      </c>
      <c r="E163" s="29" t="s">
        <v>543</v>
      </c>
    </row>
    <row r="164" spans="1:5" ht="76.5">
      <c r="A164" s="30" t="s">
        <v>42</v>
      </c>
      <c r="E164" s="31" t="s">
        <v>544</v>
      </c>
    </row>
    <row r="165" spans="1:5" ht="51">
      <c r="A165" t="s">
        <v>43</v>
      </c>
      <c r="E165" s="29" t="s">
        <v>315</v>
      </c>
    </row>
    <row r="166" spans="1:16" ht="12.75">
      <c r="A166" s="19" t="s">
        <v>35</v>
      </c>
      <c s="23" t="s">
        <v>355</v>
      </c>
      <c s="23" t="s">
        <v>322</v>
      </c>
      <c s="19" t="s">
        <v>37</v>
      </c>
      <c s="24" t="s">
        <v>323</v>
      </c>
      <c s="25" t="s">
        <v>51</v>
      </c>
      <c s="26">
        <v>40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38.25">
      <c r="A167" s="28" t="s">
        <v>40</v>
      </c>
      <c r="E167" s="29" t="s">
        <v>545</v>
      </c>
    </row>
    <row r="168" spans="1:5" ht="12.75">
      <c r="A168" s="30" t="s">
        <v>42</v>
      </c>
      <c r="E168" s="31" t="s">
        <v>37</v>
      </c>
    </row>
    <row r="169" spans="1:5" ht="51">
      <c r="A169" t="s">
        <v>43</v>
      </c>
      <c r="E169" s="29" t="s">
        <v>315</v>
      </c>
    </row>
    <row r="170" spans="1:16" ht="12.75">
      <c r="A170" s="19" t="s">
        <v>35</v>
      </c>
      <c s="23" t="s">
        <v>359</v>
      </c>
      <c s="23" t="s">
        <v>337</v>
      </c>
      <c s="19" t="s">
        <v>37</v>
      </c>
      <c s="24" t="s">
        <v>338</v>
      </c>
      <c s="25" t="s">
        <v>51</v>
      </c>
      <c s="26">
        <v>3870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38.25">
      <c r="A171" s="28" t="s">
        <v>40</v>
      </c>
      <c r="E171" s="29" t="s">
        <v>546</v>
      </c>
    </row>
    <row r="172" spans="1:5" ht="12.75">
      <c r="A172" s="30" t="s">
        <v>42</v>
      </c>
      <c r="E172" s="31" t="s">
        <v>37</v>
      </c>
    </row>
    <row r="173" spans="1:5" ht="51">
      <c r="A173" t="s">
        <v>43</v>
      </c>
      <c r="E173" s="29" t="s">
        <v>340</v>
      </c>
    </row>
    <row r="174" spans="1:16" ht="12.75">
      <c r="A174" s="19" t="s">
        <v>35</v>
      </c>
      <c s="23" t="s">
        <v>364</v>
      </c>
      <c s="23" t="s">
        <v>342</v>
      </c>
      <c s="19" t="s">
        <v>37</v>
      </c>
      <c s="24" t="s">
        <v>343</v>
      </c>
      <c s="25" t="s">
        <v>51</v>
      </c>
      <c s="26">
        <v>7690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51">
      <c r="A175" s="28" t="s">
        <v>40</v>
      </c>
      <c r="E175" s="29" t="s">
        <v>547</v>
      </c>
    </row>
    <row r="176" spans="1:5" ht="12.75">
      <c r="A176" s="30" t="s">
        <v>42</v>
      </c>
      <c r="E176" s="31" t="s">
        <v>548</v>
      </c>
    </row>
    <row r="177" spans="1:5" ht="51">
      <c r="A177" t="s">
        <v>43</v>
      </c>
      <c r="E177" s="29" t="s">
        <v>340</v>
      </c>
    </row>
    <row r="178" spans="1:16" ht="12.75">
      <c r="A178" s="19" t="s">
        <v>35</v>
      </c>
      <c s="23" t="s">
        <v>369</v>
      </c>
      <c s="23" t="s">
        <v>549</v>
      </c>
      <c s="19" t="s">
        <v>37</v>
      </c>
      <c s="24" t="s">
        <v>550</v>
      </c>
      <c s="25" t="s">
        <v>51</v>
      </c>
      <c s="26">
        <v>175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38.25">
      <c r="A179" s="28" t="s">
        <v>40</v>
      </c>
      <c r="E179" s="29" t="s">
        <v>551</v>
      </c>
    </row>
    <row r="180" spans="1:5" ht="12.75">
      <c r="A180" s="30" t="s">
        <v>42</v>
      </c>
      <c r="E180" s="31" t="s">
        <v>37</v>
      </c>
    </row>
    <row r="181" spans="1:5" ht="51">
      <c r="A181" t="s">
        <v>43</v>
      </c>
      <c r="E181" s="29" t="s">
        <v>552</v>
      </c>
    </row>
    <row r="182" spans="1:16" ht="12.75">
      <c r="A182" s="19" t="s">
        <v>35</v>
      </c>
      <c s="23" t="s">
        <v>373</v>
      </c>
      <c s="23" t="s">
        <v>346</v>
      </c>
      <c s="19" t="s">
        <v>37</v>
      </c>
      <c s="24" t="s">
        <v>347</v>
      </c>
      <c s="25" t="s">
        <v>51</v>
      </c>
      <c s="26">
        <v>80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25.5">
      <c r="A183" s="28" t="s">
        <v>40</v>
      </c>
      <c r="E183" s="29" t="s">
        <v>553</v>
      </c>
    </row>
    <row r="184" spans="1:5" ht="12.75">
      <c r="A184" s="30" t="s">
        <v>42</v>
      </c>
      <c r="E184" s="31" t="s">
        <v>37</v>
      </c>
    </row>
    <row r="185" spans="1:5" ht="51">
      <c r="A185" t="s">
        <v>43</v>
      </c>
      <c r="E185" s="29" t="s">
        <v>349</v>
      </c>
    </row>
    <row r="186" spans="1:16" ht="12.75">
      <c r="A186" s="19" t="s">
        <v>35</v>
      </c>
      <c s="23" t="s">
        <v>377</v>
      </c>
      <c s="23" t="s">
        <v>351</v>
      </c>
      <c s="19" t="s">
        <v>37</v>
      </c>
      <c s="24" t="s">
        <v>352</v>
      </c>
      <c s="25" t="s">
        <v>51</v>
      </c>
      <c s="26">
        <v>3829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554</v>
      </c>
    </row>
    <row r="188" spans="1:5" ht="12.75">
      <c r="A188" s="30" t="s">
        <v>42</v>
      </c>
      <c r="E188" s="31" t="s">
        <v>37</v>
      </c>
    </row>
    <row r="189" spans="1:5" ht="140.25">
      <c r="A189" t="s">
        <v>43</v>
      </c>
      <c r="E189" s="29" t="s">
        <v>354</v>
      </c>
    </row>
    <row r="190" spans="1:16" ht="12.75">
      <c r="A190" s="19" t="s">
        <v>35</v>
      </c>
      <c s="23" t="s">
        <v>381</v>
      </c>
      <c s="23" t="s">
        <v>555</v>
      </c>
      <c s="19" t="s">
        <v>37</v>
      </c>
      <c s="24" t="s">
        <v>556</v>
      </c>
      <c s="25" t="s">
        <v>51</v>
      </c>
      <c s="26">
        <v>3840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38.25">
      <c r="A191" s="28" t="s">
        <v>40</v>
      </c>
      <c r="E191" s="29" t="s">
        <v>557</v>
      </c>
    </row>
    <row r="192" spans="1:5" ht="12.75">
      <c r="A192" s="30" t="s">
        <v>42</v>
      </c>
      <c r="E192" s="31" t="s">
        <v>37</v>
      </c>
    </row>
    <row r="193" spans="1:5" ht="140.25">
      <c r="A193" t="s">
        <v>43</v>
      </c>
      <c r="E193" s="29" t="s">
        <v>354</v>
      </c>
    </row>
    <row r="194" spans="1:16" ht="12.75">
      <c r="A194" s="19" t="s">
        <v>35</v>
      </c>
      <c s="23" t="s">
        <v>387</v>
      </c>
      <c s="23" t="s">
        <v>558</v>
      </c>
      <c s="19" t="s">
        <v>37</v>
      </c>
      <c s="24" t="s">
        <v>559</v>
      </c>
      <c s="25" t="s">
        <v>51</v>
      </c>
      <c s="26">
        <v>3850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38.25">
      <c r="A195" s="28" t="s">
        <v>40</v>
      </c>
      <c r="E195" s="29" t="s">
        <v>560</v>
      </c>
    </row>
    <row r="196" spans="1:5" ht="12.75">
      <c r="A196" s="30" t="s">
        <v>42</v>
      </c>
      <c r="E196" s="31" t="s">
        <v>37</v>
      </c>
    </row>
    <row r="197" spans="1:5" ht="140.25">
      <c r="A197" t="s">
        <v>43</v>
      </c>
      <c r="E197" s="29" t="s">
        <v>354</v>
      </c>
    </row>
    <row r="198" spans="1:16" ht="12.75">
      <c r="A198" s="19" t="s">
        <v>35</v>
      </c>
      <c s="23" t="s">
        <v>393</v>
      </c>
      <c s="23" t="s">
        <v>360</v>
      </c>
      <c s="19" t="s">
        <v>56</v>
      </c>
      <c s="24" t="s">
        <v>561</v>
      </c>
      <c s="25" t="s">
        <v>51</v>
      </c>
      <c s="26">
        <v>36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38.25">
      <c r="A199" s="28" t="s">
        <v>40</v>
      </c>
      <c r="E199" s="29" t="s">
        <v>562</v>
      </c>
    </row>
    <row r="200" spans="1:5" ht="12.75">
      <c r="A200" s="30" t="s">
        <v>42</v>
      </c>
      <c r="E200" s="31" t="s">
        <v>37</v>
      </c>
    </row>
    <row r="201" spans="1:5" ht="25.5">
      <c r="A201" t="s">
        <v>43</v>
      </c>
      <c r="E201" s="29" t="s">
        <v>363</v>
      </c>
    </row>
    <row r="202" spans="1:16" ht="12.75">
      <c r="A202" s="19" t="s">
        <v>35</v>
      </c>
      <c s="23" t="s">
        <v>397</v>
      </c>
      <c s="23" t="s">
        <v>365</v>
      </c>
      <c s="19" t="s">
        <v>56</v>
      </c>
      <c s="24" t="s">
        <v>366</v>
      </c>
      <c s="25" t="s">
        <v>51</v>
      </c>
      <c s="26">
        <v>693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38.25">
      <c r="A203" s="28" t="s">
        <v>40</v>
      </c>
      <c r="E203" s="29" t="s">
        <v>563</v>
      </c>
    </row>
    <row r="204" spans="1:5" ht="12.75">
      <c r="A204" s="30" t="s">
        <v>42</v>
      </c>
      <c r="E204" s="31" t="s">
        <v>37</v>
      </c>
    </row>
    <row r="205" spans="1:5" ht="153">
      <c r="A205" t="s">
        <v>43</v>
      </c>
      <c r="E205" s="29" t="s">
        <v>368</v>
      </c>
    </row>
    <row r="206" spans="1:16" ht="12.75">
      <c r="A206" s="19" t="s">
        <v>35</v>
      </c>
      <c s="23" t="s">
        <v>400</v>
      </c>
      <c s="23" t="s">
        <v>370</v>
      </c>
      <c s="19" t="s">
        <v>56</v>
      </c>
      <c s="24" t="s">
        <v>371</v>
      </c>
      <c s="25" t="s">
        <v>51</v>
      </c>
      <c s="26">
        <v>206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38.25">
      <c r="A207" s="28" t="s">
        <v>40</v>
      </c>
      <c r="E207" s="29" t="s">
        <v>564</v>
      </c>
    </row>
    <row r="208" spans="1:5" ht="12.75">
      <c r="A208" s="30" t="s">
        <v>42</v>
      </c>
      <c r="E208" s="31" t="s">
        <v>37</v>
      </c>
    </row>
    <row r="209" spans="1:5" ht="153">
      <c r="A209" t="s">
        <v>43</v>
      </c>
      <c r="E209" s="29" t="s">
        <v>368</v>
      </c>
    </row>
    <row r="210" spans="1:16" ht="25.5">
      <c r="A210" s="19" t="s">
        <v>35</v>
      </c>
      <c s="23" t="s">
        <v>406</v>
      </c>
      <c s="23" t="s">
        <v>374</v>
      </c>
      <c s="19" t="s">
        <v>56</v>
      </c>
      <c s="24" t="s">
        <v>375</v>
      </c>
      <c s="25" t="s">
        <v>51</v>
      </c>
      <c s="26">
        <v>35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38.25">
      <c r="A211" s="28" t="s">
        <v>40</v>
      </c>
      <c r="E211" s="29" t="s">
        <v>565</v>
      </c>
    </row>
    <row r="212" spans="1:5" ht="12.75">
      <c r="A212" s="30" t="s">
        <v>42</v>
      </c>
      <c r="E212" s="31" t="s">
        <v>37</v>
      </c>
    </row>
    <row r="213" spans="1:5" ht="153">
      <c r="A213" t="s">
        <v>43</v>
      </c>
      <c r="E213" s="29" t="s">
        <v>368</v>
      </c>
    </row>
    <row r="214" spans="1:16" ht="25.5">
      <c r="A214" s="19" t="s">
        <v>35</v>
      </c>
      <c s="23" t="s">
        <v>411</v>
      </c>
      <c s="23" t="s">
        <v>378</v>
      </c>
      <c s="19" t="s">
        <v>56</v>
      </c>
      <c s="24" t="s">
        <v>379</v>
      </c>
      <c s="25" t="s">
        <v>51</v>
      </c>
      <c s="26">
        <v>25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38.25">
      <c r="A215" s="28" t="s">
        <v>40</v>
      </c>
      <c r="E215" s="29" t="s">
        <v>566</v>
      </c>
    </row>
    <row r="216" spans="1:5" ht="12.75">
      <c r="A216" s="30" t="s">
        <v>42</v>
      </c>
      <c r="E216" s="31" t="s">
        <v>37</v>
      </c>
    </row>
    <row r="217" spans="1:5" ht="153">
      <c r="A217" t="s">
        <v>43</v>
      </c>
      <c r="E217" s="29" t="s">
        <v>368</v>
      </c>
    </row>
    <row r="218" spans="1:18" ht="12.75" customHeight="1">
      <c r="A218" s="5" t="s">
        <v>33</v>
      </c>
      <c s="5"/>
      <c s="34" t="s">
        <v>73</v>
      </c>
      <c s="5"/>
      <c s="21" t="s">
        <v>567</v>
      </c>
      <c s="5"/>
      <c s="5"/>
      <c s="5"/>
      <c s="35">
        <f>0+Q218</f>
      </c>
      <c r="O218">
        <f>0+R218</f>
      </c>
      <c r="Q218">
        <f>0+I219+I223+I227</f>
      </c>
      <c>
        <f>0+O219+O223+O227</f>
      </c>
    </row>
    <row r="219" spans="1:16" ht="12.75">
      <c r="A219" s="19" t="s">
        <v>35</v>
      </c>
      <c s="23" t="s">
        <v>415</v>
      </c>
      <c s="23" t="s">
        <v>568</v>
      </c>
      <c s="19" t="s">
        <v>37</v>
      </c>
      <c s="24" t="s">
        <v>569</v>
      </c>
      <c s="25" t="s">
        <v>215</v>
      </c>
      <c s="26">
        <v>197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25.5">
      <c r="A220" s="28" t="s">
        <v>40</v>
      </c>
      <c r="E220" s="29" t="s">
        <v>570</v>
      </c>
    </row>
    <row r="221" spans="1:5" ht="12.75">
      <c r="A221" s="30" t="s">
        <v>42</v>
      </c>
      <c r="E221" s="31" t="s">
        <v>37</v>
      </c>
    </row>
    <row r="222" spans="1:5" ht="102">
      <c r="A222" t="s">
        <v>43</v>
      </c>
      <c r="E222" s="29" t="s">
        <v>571</v>
      </c>
    </row>
    <row r="223" spans="1:16" ht="12.75">
      <c r="A223" s="19" t="s">
        <v>35</v>
      </c>
      <c s="23" t="s">
        <v>421</v>
      </c>
      <c s="23" t="s">
        <v>572</v>
      </c>
      <c s="19" t="s">
        <v>37</v>
      </c>
      <c s="24" t="s">
        <v>573</v>
      </c>
      <c s="25" t="s">
        <v>215</v>
      </c>
      <c s="26">
        <v>131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38.25">
      <c r="A224" s="28" t="s">
        <v>40</v>
      </c>
      <c r="E224" s="29" t="s">
        <v>574</v>
      </c>
    </row>
    <row r="225" spans="1:5" ht="12.75">
      <c r="A225" s="30" t="s">
        <v>42</v>
      </c>
      <c r="E225" s="31" t="s">
        <v>37</v>
      </c>
    </row>
    <row r="226" spans="1:5" ht="102">
      <c r="A226" t="s">
        <v>43</v>
      </c>
      <c r="E226" s="29" t="s">
        <v>575</v>
      </c>
    </row>
    <row r="227" spans="1:16" ht="12.75">
      <c r="A227" s="19" t="s">
        <v>35</v>
      </c>
      <c s="23" t="s">
        <v>426</v>
      </c>
      <c s="23" t="s">
        <v>576</v>
      </c>
      <c s="19" t="s">
        <v>37</v>
      </c>
      <c s="24" t="s">
        <v>577</v>
      </c>
      <c s="25" t="s">
        <v>51</v>
      </c>
      <c s="26">
        <v>115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38.25">
      <c r="A228" s="28" t="s">
        <v>40</v>
      </c>
      <c r="E228" s="29" t="s">
        <v>578</v>
      </c>
    </row>
    <row r="229" spans="1:5" ht="12.75">
      <c r="A229" s="30" t="s">
        <v>42</v>
      </c>
      <c r="E229" s="31" t="s">
        <v>37</v>
      </c>
    </row>
    <row r="230" spans="1:5" ht="191.25">
      <c r="A230" t="s">
        <v>43</v>
      </c>
      <c r="E230" s="29" t="s">
        <v>579</v>
      </c>
    </row>
    <row r="231" spans="1:18" ht="12.75" customHeight="1">
      <c r="A231" s="5" t="s">
        <v>33</v>
      </c>
      <c s="5"/>
      <c s="34" t="s">
        <v>79</v>
      </c>
      <c s="5"/>
      <c s="21" t="s">
        <v>580</v>
      </c>
      <c s="5"/>
      <c s="5"/>
      <c s="5"/>
      <c s="35">
        <f>0+Q231</f>
      </c>
      <c r="O231">
        <f>0+R231</f>
      </c>
      <c r="Q231">
        <f>0+I232+I236+I240+I244+I248+I252+I256</f>
      </c>
      <c>
        <f>0+O232+O236+O240+O244+O248+O252+O256</f>
      </c>
    </row>
    <row r="232" spans="1:16" ht="12.75">
      <c r="A232" s="19" t="s">
        <v>35</v>
      </c>
      <c s="23" t="s">
        <v>430</v>
      </c>
      <c s="23" t="s">
        <v>581</v>
      </c>
      <c s="19" t="s">
        <v>37</v>
      </c>
      <c s="24" t="s">
        <v>582</v>
      </c>
      <c s="25" t="s">
        <v>215</v>
      </c>
      <c s="26">
        <v>79.4</v>
      </c>
      <c s="27">
        <v>0</v>
      </c>
      <c s="27">
        <f>ROUND(ROUND(H232,2)*ROUND(G232,3),2)</f>
      </c>
      <c r="O232">
        <f>(I232*21)/100</f>
      </c>
      <c t="s">
        <v>13</v>
      </c>
    </row>
    <row r="233" spans="1:5" ht="38.25">
      <c r="A233" s="28" t="s">
        <v>40</v>
      </c>
      <c r="E233" s="29" t="s">
        <v>583</v>
      </c>
    </row>
    <row r="234" spans="1:5" ht="12.75">
      <c r="A234" s="30" t="s">
        <v>42</v>
      </c>
      <c r="E234" s="31" t="s">
        <v>37</v>
      </c>
    </row>
    <row r="235" spans="1:5" ht="255">
      <c r="A235" t="s">
        <v>43</v>
      </c>
      <c r="E235" s="29" t="s">
        <v>584</v>
      </c>
    </row>
    <row r="236" spans="1:16" ht="12.75">
      <c r="A236" s="19" t="s">
        <v>35</v>
      </c>
      <c s="23" t="s">
        <v>435</v>
      </c>
      <c s="23" t="s">
        <v>585</v>
      </c>
      <c s="19" t="s">
        <v>37</v>
      </c>
      <c s="24" t="s">
        <v>586</v>
      </c>
      <c s="25" t="s">
        <v>39</v>
      </c>
      <c s="26">
        <v>2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51">
      <c r="A237" s="28" t="s">
        <v>40</v>
      </c>
      <c r="E237" s="29" t="s">
        <v>587</v>
      </c>
    </row>
    <row r="238" spans="1:5" ht="12.75">
      <c r="A238" s="30" t="s">
        <v>42</v>
      </c>
      <c r="E238" s="31" t="s">
        <v>37</v>
      </c>
    </row>
    <row r="239" spans="1:5" ht="255">
      <c r="A239" t="s">
        <v>43</v>
      </c>
      <c r="E239" s="29" t="s">
        <v>588</v>
      </c>
    </row>
    <row r="240" spans="1:16" ht="12.75">
      <c r="A240" s="19" t="s">
        <v>35</v>
      </c>
      <c s="23" t="s">
        <v>439</v>
      </c>
      <c s="23" t="s">
        <v>589</v>
      </c>
      <c s="19" t="s">
        <v>37</v>
      </c>
      <c s="24" t="s">
        <v>590</v>
      </c>
      <c s="25" t="s">
        <v>39</v>
      </c>
      <c s="26">
        <v>18</v>
      </c>
      <c s="27">
        <v>0</v>
      </c>
      <c s="27">
        <f>ROUND(ROUND(H240,2)*ROUND(G240,3),2)</f>
      </c>
      <c r="O240">
        <f>(I240*21)/100</f>
      </c>
      <c t="s">
        <v>13</v>
      </c>
    </row>
    <row r="241" spans="1:5" ht="89.25">
      <c r="A241" s="28" t="s">
        <v>40</v>
      </c>
      <c r="E241" s="29" t="s">
        <v>591</v>
      </c>
    </row>
    <row r="242" spans="1:5" ht="51">
      <c r="A242" s="30" t="s">
        <v>42</v>
      </c>
      <c r="E242" s="31" t="s">
        <v>592</v>
      </c>
    </row>
    <row r="243" spans="1:5" ht="76.5">
      <c r="A243" t="s">
        <v>43</v>
      </c>
      <c r="E243" s="29" t="s">
        <v>593</v>
      </c>
    </row>
    <row r="244" spans="1:16" ht="12.75">
      <c r="A244" s="19" t="s">
        <v>35</v>
      </c>
      <c s="23" t="s">
        <v>445</v>
      </c>
      <c s="23" t="s">
        <v>594</v>
      </c>
      <c s="19" t="s">
        <v>37</v>
      </c>
      <c s="24" t="s">
        <v>595</v>
      </c>
      <c s="25" t="s">
        <v>39</v>
      </c>
      <c s="26">
        <v>4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63.75">
      <c r="A245" s="28" t="s">
        <v>40</v>
      </c>
      <c r="E245" s="29" t="s">
        <v>596</v>
      </c>
    </row>
    <row r="246" spans="1:5" ht="12.75">
      <c r="A246" s="30" t="s">
        <v>42</v>
      </c>
      <c r="E246" s="31" t="s">
        <v>37</v>
      </c>
    </row>
    <row r="247" spans="1:5" ht="25.5">
      <c r="A247" t="s">
        <v>43</v>
      </c>
      <c r="E247" s="29" t="s">
        <v>597</v>
      </c>
    </row>
    <row r="248" spans="1:16" ht="12.75">
      <c r="A248" s="19" t="s">
        <v>35</v>
      </c>
      <c s="23" t="s">
        <v>598</v>
      </c>
      <c s="23" t="s">
        <v>599</v>
      </c>
      <c s="19" t="s">
        <v>37</v>
      </c>
      <c s="24" t="s">
        <v>600</v>
      </c>
      <c s="25" t="s">
        <v>39</v>
      </c>
      <c s="26">
        <v>21</v>
      </c>
      <c s="27">
        <v>0</v>
      </c>
      <c s="27">
        <f>ROUND(ROUND(H248,2)*ROUND(G248,3),2)</f>
      </c>
      <c r="O248">
        <f>(I248*21)/100</f>
      </c>
      <c t="s">
        <v>13</v>
      </c>
    </row>
    <row r="249" spans="1:5" ht="63.75">
      <c r="A249" s="28" t="s">
        <v>40</v>
      </c>
      <c r="E249" s="29" t="s">
        <v>601</v>
      </c>
    </row>
    <row r="250" spans="1:5" ht="12.75">
      <c r="A250" s="30" t="s">
        <v>42</v>
      </c>
      <c r="E250" s="31" t="s">
        <v>37</v>
      </c>
    </row>
    <row r="251" spans="1:5" ht="25.5">
      <c r="A251" t="s">
        <v>43</v>
      </c>
      <c r="E251" s="29" t="s">
        <v>597</v>
      </c>
    </row>
    <row r="252" spans="1:16" ht="12.75">
      <c r="A252" s="19" t="s">
        <v>35</v>
      </c>
      <c s="23" t="s">
        <v>602</v>
      </c>
      <c s="23" t="s">
        <v>603</v>
      </c>
      <c s="19" t="s">
        <v>37</v>
      </c>
      <c s="24" t="s">
        <v>604</v>
      </c>
      <c s="25" t="s">
        <v>215</v>
      </c>
      <c s="26">
        <v>131</v>
      </c>
      <c s="27">
        <v>0</v>
      </c>
      <c s="27">
        <f>ROUND(ROUND(H252,2)*ROUND(G252,3),2)</f>
      </c>
      <c r="O252">
        <f>(I252*21)/100</f>
      </c>
      <c t="s">
        <v>13</v>
      </c>
    </row>
    <row r="253" spans="1:5" ht="12.75">
      <c r="A253" s="28" t="s">
        <v>40</v>
      </c>
      <c r="E253" s="29" t="s">
        <v>605</v>
      </c>
    </row>
    <row r="254" spans="1:5" ht="12.75">
      <c r="A254" s="30" t="s">
        <v>42</v>
      </c>
      <c r="E254" s="31" t="s">
        <v>37</v>
      </c>
    </row>
    <row r="255" spans="1:5" ht="38.25">
      <c r="A255" t="s">
        <v>43</v>
      </c>
      <c r="E255" s="29" t="s">
        <v>606</v>
      </c>
    </row>
    <row r="256" spans="1:16" ht="12.75">
      <c r="A256" s="19" t="s">
        <v>35</v>
      </c>
      <c s="23" t="s">
        <v>607</v>
      </c>
      <c s="23" t="s">
        <v>608</v>
      </c>
      <c s="19" t="s">
        <v>37</v>
      </c>
      <c s="24" t="s">
        <v>609</v>
      </c>
      <c s="25" t="s">
        <v>68</v>
      </c>
      <c s="26">
        <v>40.82</v>
      </c>
      <c s="27">
        <v>0</v>
      </c>
      <c s="27">
        <f>ROUND(ROUND(H256,2)*ROUND(G256,3),2)</f>
      </c>
      <c r="O256">
        <f>(I256*21)/100</f>
      </c>
      <c t="s">
        <v>13</v>
      </c>
    </row>
    <row r="257" spans="1:5" ht="12.75">
      <c r="A257" s="28" t="s">
        <v>40</v>
      </c>
      <c r="E257" s="29" t="s">
        <v>37</v>
      </c>
    </row>
    <row r="258" spans="1:5" ht="51">
      <c r="A258" s="30" t="s">
        <v>42</v>
      </c>
      <c r="E258" s="31" t="s">
        <v>610</v>
      </c>
    </row>
    <row r="259" spans="1:5" ht="369.75">
      <c r="A259" t="s">
        <v>43</v>
      </c>
      <c r="E259" s="29" t="s">
        <v>611</v>
      </c>
    </row>
    <row r="260" spans="1:18" ht="12.75" customHeight="1">
      <c r="A260" s="5" t="s">
        <v>33</v>
      </c>
      <c s="5"/>
      <c s="34" t="s">
        <v>30</v>
      </c>
      <c s="5"/>
      <c s="21" t="s">
        <v>72</v>
      </c>
      <c s="5"/>
      <c s="5"/>
      <c s="5"/>
      <c s="35">
        <f>0+Q260</f>
      </c>
      <c r="O260">
        <f>0+R260</f>
      </c>
      <c r="Q260">
        <f>0+I261+I265+I269+I273+I277+I281+I285+I289+I293+I297+I301+I305+I309+I313+I317+I321+I325+I329+I333</f>
      </c>
      <c>
        <f>0+O261+O265+O269+O273+O277+O281+O285+O289+O293+O297+O301+O305+O309+O313+O317+O321+O325+O329+O333</f>
      </c>
    </row>
    <row r="261" spans="1:16" ht="25.5">
      <c r="A261" s="19" t="s">
        <v>35</v>
      </c>
      <c s="23" t="s">
        <v>612</v>
      </c>
      <c s="23" t="s">
        <v>80</v>
      </c>
      <c s="19" t="s">
        <v>37</v>
      </c>
      <c s="24" t="s">
        <v>81</v>
      </c>
      <c s="25" t="s">
        <v>39</v>
      </c>
      <c s="26">
        <v>23</v>
      </c>
      <c s="27">
        <v>0</v>
      </c>
      <c s="27">
        <f>ROUND(ROUND(H261,2)*ROUND(G261,3),2)</f>
      </c>
      <c r="O261">
        <f>(I261*21)/100</f>
      </c>
      <c t="s">
        <v>13</v>
      </c>
    </row>
    <row r="262" spans="1:5" ht="51">
      <c r="A262" s="28" t="s">
        <v>40</v>
      </c>
      <c r="E262" s="29" t="s">
        <v>613</v>
      </c>
    </row>
    <row r="263" spans="1:5" ht="12.75">
      <c r="A263" s="30" t="s">
        <v>42</v>
      </c>
      <c r="E263" s="31" t="s">
        <v>614</v>
      </c>
    </row>
    <row r="264" spans="1:5" ht="25.5">
      <c r="A264" t="s">
        <v>43</v>
      </c>
      <c r="E264" s="29" t="s">
        <v>83</v>
      </c>
    </row>
    <row r="265" spans="1:16" ht="25.5">
      <c r="A265" s="19" t="s">
        <v>35</v>
      </c>
      <c s="23" t="s">
        <v>615</v>
      </c>
      <c s="23" t="s">
        <v>401</v>
      </c>
      <c s="19" t="s">
        <v>37</v>
      </c>
      <c s="24" t="s">
        <v>402</v>
      </c>
      <c s="25" t="s">
        <v>39</v>
      </c>
      <c s="26">
        <v>29</v>
      </c>
      <c s="27">
        <v>0</v>
      </c>
      <c s="27">
        <f>ROUND(ROUND(H265,2)*ROUND(G265,3),2)</f>
      </c>
      <c r="O265">
        <f>(I265*21)/100</f>
      </c>
      <c t="s">
        <v>13</v>
      </c>
    </row>
    <row r="266" spans="1:5" ht="38.25">
      <c r="A266" s="28" t="s">
        <v>40</v>
      </c>
      <c r="E266" s="29" t="s">
        <v>616</v>
      </c>
    </row>
    <row r="267" spans="1:5" ht="25.5">
      <c r="A267" s="30" t="s">
        <v>42</v>
      </c>
      <c r="E267" s="31" t="s">
        <v>617</v>
      </c>
    </row>
    <row r="268" spans="1:5" ht="25.5">
      <c r="A268" t="s">
        <v>43</v>
      </c>
      <c r="E268" s="29" t="s">
        <v>405</v>
      </c>
    </row>
    <row r="269" spans="1:16" ht="25.5">
      <c r="A269" s="19" t="s">
        <v>35</v>
      </c>
      <c s="23" t="s">
        <v>618</v>
      </c>
      <c s="23" t="s">
        <v>407</v>
      </c>
      <c s="19" t="s">
        <v>37</v>
      </c>
      <c s="24" t="s">
        <v>408</v>
      </c>
      <c s="25" t="s">
        <v>39</v>
      </c>
      <c s="26">
        <v>13</v>
      </c>
      <c s="27">
        <v>0</v>
      </c>
      <c s="27">
        <f>ROUND(ROUND(H269,2)*ROUND(G269,3),2)</f>
      </c>
      <c r="O269">
        <f>(I269*21)/100</f>
      </c>
      <c t="s">
        <v>13</v>
      </c>
    </row>
    <row r="270" spans="1:5" ht="38.25">
      <c r="A270" s="28" t="s">
        <v>40</v>
      </c>
      <c r="E270" s="29" t="s">
        <v>619</v>
      </c>
    </row>
    <row r="271" spans="1:5" ht="12.75">
      <c r="A271" s="30" t="s">
        <v>42</v>
      </c>
      <c r="E271" s="31" t="s">
        <v>37</v>
      </c>
    </row>
    <row r="272" spans="1:5" ht="25.5">
      <c r="A272" t="s">
        <v>43</v>
      </c>
      <c r="E272" s="29" t="s">
        <v>410</v>
      </c>
    </row>
    <row r="273" spans="1:16" ht="12.75">
      <c r="A273" s="19" t="s">
        <v>35</v>
      </c>
      <c s="23" t="s">
        <v>620</v>
      </c>
      <c s="23" t="s">
        <v>412</v>
      </c>
      <c s="19" t="s">
        <v>37</v>
      </c>
      <c s="24" t="s">
        <v>413</v>
      </c>
      <c s="25" t="s">
        <v>39</v>
      </c>
      <c s="26">
        <v>14</v>
      </c>
      <c s="27">
        <v>0</v>
      </c>
      <c s="27">
        <f>ROUND(ROUND(H273,2)*ROUND(G273,3),2)</f>
      </c>
      <c r="O273">
        <f>(I273*21)/100</f>
      </c>
      <c t="s">
        <v>13</v>
      </c>
    </row>
    <row r="274" spans="1:5" ht="25.5">
      <c r="A274" s="28" t="s">
        <v>40</v>
      </c>
      <c r="E274" s="29" t="s">
        <v>621</v>
      </c>
    </row>
    <row r="275" spans="1:5" ht="12.75">
      <c r="A275" s="30" t="s">
        <v>42</v>
      </c>
      <c r="E275" s="31" t="s">
        <v>37</v>
      </c>
    </row>
    <row r="276" spans="1:5" ht="25.5">
      <c r="A276" t="s">
        <v>43</v>
      </c>
      <c r="E276" s="29" t="s">
        <v>83</v>
      </c>
    </row>
    <row r="277" spans="1:16" ht="25.5">
      <c r="A277" s="19" t="s">
        <v>35</v>
      </c>
      <c s="23" t="s">
        <v>622</v>
      </c>
      <c s="23" t="s">
        <v>416</v>
      </c>
      <c s="19" t="s">
        <v>37</v>
      </c>
      <c s="24" t="s">
        <v>417</v>
      </c>
      <c s="25" t="s">
        <v>51</v>
      </c>
      <c s="26">
        <v>138.13</v>
      </c>
      <c s="27">
        <v>0</v>
      </c>
      <c s="27">
        <f>ROUND(ROUND(H277,2)*ROUND(G277,3),2)</f>
      </c>
      <c r="O277">
        <f>(I277*21)/100</f>
      </c>
      <c t="s">
        <v>13</v>
      </c>
    </row>
    <row r="278" spans="1:5" ht="38.25">
      <c r="A278" s="28" t="s">
        <v>40</v>
      </c>
      <c r="E278" s="29" t="s">
        <v>623</v>
      </c>
    </row>
    <row r="279" spans="1:5" ht="63.75">
      <c r="A279" s="30" t="s">
        <v>42</v>
      </c>
      <c r="E279" s="31" t="s">
        <v>624</v>
      </c>
    </row>
    <row r="280" spans="1:5" ht="38.25">
      <c r="A280" t="s">
        <v>43</v>
      </c>
      <c r="E280" s="29" t="s">
        <v>420</v>
      </c>
    </row>
    <row r="281" spans="1:16" ht="25.5">
      <c r="A281" s="19" t="s">
        <v>35</v>
      </c>
      <c s="23" t="s">
        <v>625</v>
      </c>
      <c s="23" t="s">
        <v>626</v>
      </c>
      <c s="19" t="s">
        <v>37</v>
      </c>
      <c s="24" t="s">
        <v>627</v>
      </c>
      <c s="25" t="s">
        <v>51</v>
      </c>
      <c s="26">
        <v>2.16</v>
      </c>
      <c s="27">
        <v>0</v>
      </c>
      <c s="27">
        <f>ROUND(ROUND(H281,2)*ROUND(G281,3),2)</f>
      </c>
      <c r="O281">
        <f>(I281*21)/100</f>
      </c>
      <c t="s">
        <v>13</v>
      </c>
    </row>
    <row r="282" spans="1:5" ht="51">
      <c r="A282" s="28" t="s">
        <v>40</v>
      </c>
      <c r="E282" s="29" t="s">
        <v>628</v>
      </c>
    </row>
    <row r="283" spans="1:5" ht="12.75">
      <c r="A283" s="30" t="s">
        <v>42</v>
      </c>
      <c r="E283" s="31" t="s">
        <v>629</v>
      </c>
    </row>
    <row r="284" spans="1:5" ht="38.25">
      <c r="A284" t="s">
        <v>43</v>
      </c>
      <c r="E284" s="29" t="s">
        <v>420</v>
      </c>
    </row>
    <row r="285" spans="1:16" ht="25.5">
      <c r="A285" s="19" t="s">
        <v>35</v>
      </c>
      <c s="23" t="s">
        <v>630</v>
      </c>
      <c s="23" t="s">
        <v>631</v>
      </c>
      <c s="19" t="s">
        <v>37</v>
      </c>
      <c s="24" t="s">
        <v>632</v>
      </c>
      <c s="25" t="s">
        <v>39</v>
      </c>
      <c s="26">
        <v>10</v>
      </c>
      <c s="27">
        <v>0</v>
      </c>
      <c s="27">
        <f>ROUND(ROUND(H285,2)*ROUND(G285,3),2)</f>
      </c>
      <c r="O285">
        <f>(I285*21)/100</f>
      </c>
      <c t="s">
        <v>13</v>
      </c>
    </row>
    <row r="286" spans="1:5" ht="38.25">
      <c r="A286" s="28" t="s">
        <v>40</v>
      </c>
      <c r="E286" s="29" t="s">
        <v>633</v>
      </c>
    </row>
    <row r="287" spans="1:5" ht="12.75">
      <c r="A287" s="30" t="s">
        <v>42</v>
      </c>
      <c r="E287" s="31" t="s">
        <v>37</v>
      </c>
    </row>
    <row r="288" spans="1:5" ht="12.75">
      <c r="A288" t="s">
        <v>43</v>
      </c>
      <c r="E288" s="29" t="s">
        <v>634</v>
      </c>
    </row>
    <row r="289" spans="1:16" ht="12.75">
      <c r="A289" s="19" t="s">
        <v>35</v>
      </c>
      <c s="23" t="s">
        <v>635</v>
      </c>
      <c s="23" t="s">
        <v>422</v>
      </c>
      <c s="19" t="s">
        <v>37</v>
      </c>
      <c s="24" t="s">
        <v>423</v>
      </c>
      <c s="25" t="s">
        <v>215</v>
      </c>
      <c s="26">
        <v>125</v>
      </c>
      <c s="27">
        <v>0</v>
      </c>
      <c s="27">
        <f>ROUND(ROUND(H289,2)*ROUND(G289,3),2)</f>
      </c>
      <c r="O289">
        <f>(I289*21)/100</f>
      </c>
      <c t="s">
        <v>13</v>
      </c>
    </row>
    <row r="290" spans="1:5" ht="12.75">
      <c r="A290" s="28" t="s">
        <v>40</v>
      </c>
      <c r="E290" s="29" t="s">
        <v>636</v>
      </c>
    </row>
    <row r="291" spans="1:5" ht="12.75">
      <c r="A291" s="30" t="s">
        <v>42</v>
      </c>
      <c r="E291" s="31" t="s">
        <v>37</v>
      </c>
    </row>
    <row r="292" spans="1:5" ht="51">
      <c r="A292" t="s">
        <v>43</v>
      </c>
      <c r="E292" s="29" t="s">
        <v>425</v>
      </c>
    </row>
    <row r="293" spans="1:16" ht="12.75">
      <c r="A293" s="19" t="s">
        <v>35</v>
      </c>
      <c s="23" t="s">
        <v>637</v>
      </c>
      <c s="23" t="s">
        <v>427</v>
      </c>
      <c s="19" t="s">
        <v>37</v>
      </c>
      <c s="24" t="s">
        <v>428</v>
      </c>
      <c s="25" t="s">
        <v>215</v>
      </c>
      <c s="26">
        <v>999</v>
      </c>
      <c s="27">
        <v>0</v>
      </c>
      <c s="27">
        <f>ROUND(ROUND(H293,2)*ROUND(G293,3),2)</f>
      </c>
      <c r="O293">
        <f>(I293*21)/100</f>
      </c>
      <c t="s">
        <v>13</v>
      </c>
    </row>
    <row r="294" spans="1:5" ht="12.75">
      <c r="A294" s="28" t="s">
        <v>40</v>
      </c>
      <c r="E294" s="29" t="s">
        <v>638</v>
      </c>
    </row>
    <row r="295" spans="1:5" ht="114.75">
      <c r="A295" s="30" t="s">
        <v>42</v>
      </c>
      <c r="E295" s="31" t="s">
        <v>639</v>
      </c>
    </row>
    <row r="296" spans="1:5" ht="51">
      <c r="A296" t="s">
        <v>43</v>
      </c>
      <c r="E296" s="29" t="s">
        <v>425</v>
      </c>
    </row>
    <row r="297" spans="1:16" ht="12.75">
      <c r="A297" s="19" t="s">
        <v>35</v>
      </c>
      <c s="23" t="s">
        <v>640</v>
      </c>
      <c s="23" t="s">
        <v>641</v>
      </c>
      <c s="19" t="s">
        <v>37</v>
      </c>
      <c s="24" t="s">
        <v>642</v>
      </c>
      <c s="25" t="s">
        <v>215</v>
      </c>
      <c s="26">
        <v>30</v>
      </c>
      <c s="27">
        <v>0</v>
      </c>
      <c s="27">
        <f>ROUND(ROUND(H297,2)*ROUND(G297,3),2)</f>
      </c>
      <c r="O297">
        <f>(I297*21)/100</f>
      </c>
      <c t="s">
        <v>13</v>
      </c>
    </row>
    <row r="298" spans="1:5" ht="12.75">
      <c r="A298" s="28" t="s">
        <v>40</v>
      </c>
      <c r="E298" s="29" t="s">
        <v>643</v>
      </c>
    </row>
    <row r="299" spans="1:5" ht="63.75">
      <c r="A299" s="30" t="s">
        <v>42</v>
      </c>
      <c r="E299" s="31" t="s">
        <v>644</v>
      </c>
    </row>
    <row r="300" spans="1:5" ht="51">
      <c r="A300" t="s">
        <v>43</v>
      </c>
      <c r="E300" s="29" t="s">
        <v>425</v>
      </c>
    </row>
    <row r="301" spans="1:16" ht="12.75">
      <c r="A301" s="19" t="s">
        <v>35</v>
      </c>
      <c s="23" t="s">
        <v>645</v>
      </c>
      <c s="23" t="s">
        <v>646</v>
      </c>
      <c s="19" t="s">
        <v>37</v>
      </c>
      <c s="24" t="s">
        <v>647</v>
      </c>
      <c s="25" t="s">
        <v>215</v>
      </c>
      <c s="26">
        <v>20.12</v>
      </c>
      <c s="27">
        <v>0</v>
      </c>
      <c s="27">
        <f>ROUND(ROUND(H301,2)*ROUND(G301,3),2)</f>
      </c>
      <c r="O301">
        <f>(I301*21)/100</f>
      </c>
      <c t="s">
        <v>13</v>
      </c>
    </row>
    <row r="302" spans="1:5" ht="25.5">
      <c r="A302" s="28" t="s">
        <v>40</v>
      </c>
      <c r="E302" s="29" t="s">
        <v>648</v>
      </c>
    </row>
    <row r="303" spans="1:5" ht="51">
      <c r="A303" s="30" t="s">
        <v>42</v>
      </c>
      <c r="E303" s="31" t="s">
        <v>649</v>
      </c>
    </row>
    <row r="304" spans="1:5" ht="51">
      <c r="A304" t="s">
        <v>43</v>
      </c>
      <c r="E304" s="29" t="s">
        <v>650</v>
      </c>
    </row>
    <row r="305" spans="1:16" ht="12.75">
      <c r="A305" s="19" t="s">
        <v>35</v>
      </c>
      <c s="23" t="s">
        <v>651</v>
      </c>
      <c s="23" t="s">
        <v>652</v>
      </c>
      <c s="19" t="s">
        <v>37</v>
      </c>
      <c s="24" t="s">
        <v>653</v>
      </c>
      <c s="25" t="s">
        <v>215</v>
      </c>
      <c s="26">
        <v>5</v>
      </c>
      <c s="27">
        <v>0</v>
      </c>
      <c s="27">
        <f>ROUND(ROUND(H305,2)*ROUND(G305,3),2)</f>
      </c>
      <c r="O305">
        <f>(I305*21)/100</f>
      </c>
      <c t="s">
        <v>13</v>
      </c>
    </row>
    <row r="306" spans="1:5" ht="51">
      <c r="A306" s="28" t="s">
        <v>40</v>
      </c>
      <c r="E306" s="29" t="s">
        <v>654</v>
      </c>
    </row>
    <row r="307" spans="1:5" ht="12.75">
      <c r="A307" s="30" t="s">
        <v>42</v>
      </c>
      <c r="E307" s="31" t="s">
        <v>37</v>
      </c>
    </row>
    <row r="308" spans="1:5" ht="51">
      <c r="A308" t="s">
        <v>43</v>
      </c>
      <c r="E308" s="29" t="s">
        <v>655</v>
      </c>
    </row>
    <row r="309" spans="1:16" ht="12.75">
      <c r="A309" s="19" t="s">
        <v>35</v>
      </c>
      <c s="23" t="s">
        <v>656</v>
      </c>
      <c s="23" t="s">
        <v>431</v>
      </c>
      <c s="19" t="s">
        <v>37</v>
      </c>
      <c s="24" t="s">
        <v>432</v>
      </c>
      <c s="25" t="s">
        <v>215</v>
      </c>
      <c s="26">
        <v>294</v>
      </c>
      <c s="27">
        <v>0</v>
      </c>
      <c s="27">
        <f>ROUND(ROUND(H309,2)*ROUND(G309,3),2)</f>
      </c>
      <c r="O309">
        <f>(I309*21)/100</f>
      </c>
      <c t="s">
        <v>13</v>
      </c>
    </row>
    <row r="310" spans="1:5" ht="51">
      <c r="A310" s="28" t="s">
        <v>40</v>
      </c>
      <c r="E310" s="29" t="s">
        <v>657</v>
      </c>
    </row>
    <row r="311" spans="1:5" ht="12.75">
      <c r="A311" s="30" t="s">
        <v>42</v>
      </c>
      <c r="E311" s="31" t="s">
        <v>37</v>
      </c>
    </row>
    <row r="312" spans="1:5" ht="25.5">
      <c r="A312" t="s">
        <v>43</v>
      </c>
      <c r="E312" s="29" t="s">
        <v>434</v>
      </c>
    </row>
    <row r="313" spans="1:16" ht="12.75">
      <c r="A313" s="19" t="s">
        <v>35</v>
      </c>
      <c s="23" t="s">
        <v>658</v>
      </c>
      <c s="23" t="s">
        <v>436</v>
      </c>
      <c s="19" t="s">
        <v>37</v>
      </c>
      <c s="24" t="s">
        <v>437</v>
      </c>
      <c s="25" t="s">
        <v>215</v>
      </c>
      <c s="26">
        <v>98</v>
      </c>
      <c s="27">
        <v>0</v>
      </c>
      <c s="27">
        <f>ROUND(ROUND(H313,2)*ROUND(G313,3),2)</f>
      </c>
      <c r="O313">
        <f>(I313*21)/100</f>
      </c>
      <c t="s">
        <v>13</v>
      </c>
    </row>
    <row r="314" spans="1:5" ht="25.5">
      <c r="A314" s="28" t="s">
        <v>40</v>
      </c>
      <c r="E314" s="29" t="s">
        <v>659</v>
      </c>
    </row>
    <row r="315" spans="1:5" ht="12.75">
      <c r="A315" s="30" t="s">
        <v>42</v>
      </c>
      <c r="E315" s="31" t="s">
        <v>37</v>
      </c>
    </row>
    <row r="316" spans="1:5" ht="38.25">
      <c r="A316" t="s">
        <v>43</v>
      </c>
      <c r="E316" s="29" t="s">
        <v>438</v>
      </c>
    </row>
    <row r="317" spans="1:16" ht="12.75">
      <c r="A317" s="19" t="s">
        <v>35</v>
      </c>
      <c s="23" t="s">
        <v>660</v>
      </c>
      <c s="23" t="s">
        <v>440</v>
      </c>
      <c s="19" t="s">
        <v>37</v>
      </c>
      <c s="24" t="s">
        <v>441</v>
      </c>
      <c s="25" t="s">
        <v>51</v>
      </c>
      <c s="26">
        <v>7669</v>
      </c>
      <c s="27">
        <v>0</v>
      </c>
      <c s="27">
        <f>ROUND(ROUND(H317,2)*ROUND(G317,3),2)</f>
      </c>
      <c r="O317">
        <f>(I317*21)/100</f>
      </c>
      <c t="s">
        <v>13</v>
      </c>
    </row>
    <row r="318" spans="1:5" ht="25.5">
      <c r="A318" s="28" t="s">
        <v>40</v>
      </c>
      <c r="E318" s="29" t="s">
        <v>661</v>
      </c>
    </row>
    <row r="319" spans="1:5" ht="12.75">
      <c r="A319" s="30" t="s">
        <v>42</v>
      </c>
      <c r="E319" s="31" t="s">
        <v>662</v>
      </c>
    </row>
    <row r="320" spans="1:5" ht="25.5">
      <c r="A320" t="s">
        <v>43</v>
      </c>
      <c r="E320" s="29" t="s">
        <v>444</v>
      </c>
    </row>
    <row r="321" spans="1:16" ht="12.75">
      <c r="A321" s="19" t="s">
        <v>35</v>
      </c>
      <c s="23" t="s">
        <v>663</v>
      </c>
      <c s="23" t="s">
        <v>446</v>
      </c>
      <c s="19" t="s">
        <v>37</v>
      </c>
      <c s="24" t="s">
        <v>447</v>
      </c>
      <c s="25" t="s">
        <v>68</v>
      </c>
      <c s="26">
        <v>54.4</v>
      </c>
      <c s="27">
        <v>0</v>
      </c>
      <c s="27">
        <f>ROUND(ROUND(H321,2)*ROUND(G321,3),2)</f>
      </c>
      <c r="O321">
        <f>(I321*21)/100</f>
      </c>
      <c t="s">
        <v>13</v>
      </c>
    </row>
    <row r="322" spans="1:5" ht="76.5">
      <c r="A322" s="28" t="s">
        <v>40</v>
      </c>
      <c r="E322" s="29" t="s">
        <v>664</v>
      </c>
    </row>
    <row r="323" spans="1:5" ht="12.75">
      <c r="A323" s="30" t="s">
        <v>42</v>
      </c>
      <c r="E323" s="31" t="s">
        <v>665</v>
      </c>
    </row>
    <row r="324" spans="1:5" ht="102">
      <c r="A324" t="s">
        <v>43</v>
      </c>
      <c r="E324" s="29" t="s">
        <v>449</v>
      </c>
    </row>
    <row r="325" spans="1:16" ht="12.75">
      <c r="A325" s="19" t="s">
        <v>35</v>
      </c>
      <c s="23" t="s">
        <v>666</v>
      </c>
      <c s="23" t="s">
        <v>667</v>
      </c>
      <c s="19" t="s">
        <v>37</v>
      </c>
      <c s="24" t="s">
        <v>668</v>
      </c>
      <c s="25" t="s">
        <v>39</v>
      </c>
      <c s="26">
        <v>16</v>
      </c>
      <c s="27">
        <v>0</v>
      </c>
      <c s="27">
        <f>ROUND(ROUND(H325,2)*ROUND(G325,3),2)</f>
      </c>
      <c r="O325">
        <f>(I325*21)/100</f>
      </c>
      <c t="s">
        <v>13</v>
      </c>
    </row>
    <row r="326" spans="1:5" ht="63.75">
      <c r="A326" s="28" t="s">
        <v>40</v>
      </c>
      <c r="E326" s="29" t="s">
        <v>669</v>
      </c>
    </row>
    <row r="327" spans="1:5" ht="12.75">
      <c r="A327" s="30" t="s">
        <v>42</v>
      </c>
      <c r="E327" s="31" t="s">
        <v>37</v>
      </c>
    </row>
    <row r="328" spans="1:5" ht="76.5">
      <c r="A328" t="s">
        <v>43</v>
      </c>
      <c r="E328" s="29" t="s">
        <v>670</v>
      </c>
    </row>
    <row r="329" spans="1:16" ht="12.75">
      <c r="A329" s="19" t="s">
        <v>35</v>
      </c>
      <c s="23" t="s">
        <v>671</v>
      </c>
      <c s="23" t="s">
        <v>672</v>
      </c>
      <c s="19" t="s">
        <v>37</v>
      </c>
      <c s="24" t="s">
        <v>673</v>
      </c>
      <c s="25" t="s">
        <v>184</v>
      </c>
      <c s="26">
        <v>0.3</v>
      </c>
      <c s="27">
        <v>0</v>
      </c>
      <c s="27">
        <f>ROUND(ROUND(H329,2)*ROUND(G329,3),2)</f>
      </c>
      <c r="O329">
        <f>(I329*21)/100</f>
      </c>
      <c t="s">
        <v>13</v>
      </c>
    </row>
    <row r="330" spans="1:5" ht="63.75">
      <c r="A330" s="28" t="s">
        <v>40</v>
      </c>
      <c r="E330" s="29" t="s">
        <v>674</v>
      </c>
    </row>
    <row r="331" spans="1:5" ht="12.75">
      <c r="A331" s="30" t="s">
        <v>42</v>
      </c>
      <c r="E331" s="31" t="s">
        <v>675</v>
      </c>
    </row>
    <row r="332" spans="1:5" ht="76.5">
      <c r="A332" t="s">
        <v>43</v>
      </c>
      <c r="E332" s="29" t="s">
        <v>670</v>
      </c>
    </row>
    <row r="333" spans="1:16" ht="12.75">
      <c r="A333" s="19" t="s">
        <v>35</v>
      </c>
      <c s="23" t="s">
        <v>676</v>
      </c>
      <c s="23" t="s">
        <v>677</v>
      </c>
      <c s="19" t="s">
        <v>37</v>
      </c>
      <c s="24" t="s">
        <v>678</v>
      </c>
      <c s="25" t="s">
        <v>215</v>
      </c>
      <c s="26">
        <v>38</v>
      </c>
      <c s="27">
        <v>0</v>
      </c>
      <c s="27">
        <f>ROUND(ROUND(H333,2)*ROUND(G333,3),2)</f>
      </c>
      <c r="O333">
        <f>(I333*21)/100</f>
      </c>
      <c t="s">
        <v>13</v>
      </c>
    </row>
    <row r="334" spans="1:5" ht="63.75">
      <c r="A334" s="28" t="s">
        <v>40</v>
      </c>
      <c r="E334" s="29" t="s">
        <v>679</v>
      </c>
    </row>
    <row r="335" spans="1:5" ht="12.75">
      <c r="A335" s="30" t="s">
        <v>42</v>
      </c>
      <c r="E335" s="31" t="s">
        <v>37</v>
      </c>
    </row>
    <row r="336" spans="1:5" ht="76.5">
      <c r="A336" t="s">
        <v>43</v>
      </c>
      <c r="E336" s="29" t="s">
        <v>670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0+O8+O21+O110+O119+O132+O189+O198+O223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680</v>
      </c>
      <c s="36">
        <f>0+I8+I21+I110+I119+I132+I189+I198+I223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680</v>
      </c>
      <c s="5"/>
      <c s="14" t="s">
        <v>681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132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182</v>
      </c>
      <c s="19" t="s">
        <v>37</v>
      </c>
      <c s="24" t="s">
        <v>183</v>
      </c>
      <c s="25" t="s">
        <v>184</v>
      </c>
      <c s="26">
        <v>979.871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185</v>
      </c>
    </row>
    <row r="11" spans="1:5" ht="89.25">
      <c r="A11" s="30" t="s">
        <v>42</v>
      </c>
      <c r="E11" s="31" t="s">
        <v>682</v>
      </c>
    </row>
    <row r="12" spans="1:5" ht="140.25">
      <c r="A12" t="s">
        <v>43</v>
      </c>
      <c r="E12" s="29" t="s">
        <v>187</v>
      </c>
    </row>
    <row r="13" spans="1:16" ht="25.5">
      <c r="A13" s="19" t="s">
        <v>35</v>
      </c>
      <c s="23" t="s">
        <v>13</v>
      </c>
      <c s="23" t="s">
        <v>188</v>
      </c>
      <c s="19" t="s">
        <v>37</v>
      </c>
      <c s="24" t="s">
        <v>189</v>
      </c>
      <c s="25" t="s">
        <v>184</v>
      </c>
      <c s="26">
        <v>75.12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190</v>
      </c>
    </row>
    <row r="15" spans="1:5" ht="51">
      <c r="A15" s="30" t="s">
        <v>42</v>
      </c>
      <c r="E15" s="31" t="s">
        <v>683</v>
      </c>
    </row>
    <row r="16" spans="1:5" ht="140.25">
      <c r="A16" t="s">
        <v>43</v>
      </c>
      <c r="E16" s="29" t="s">
        <v>187</v>
      </c>
    </row>
    <row r="17" spans="1:16" ht="25.5">
      <c r="A17" s="19" t="s">
        <v>35</v>
      </c>
      <c s="23" t="s">
        <v>12</v>
      </c>
      <c s="23" t="s">
        <v>192</v>
      </c>
      <c s="19" t="s">
        <v>37</v>
      </c>
      <c s="24" t="s">
        <v>193</v>
      </c>
      <c s="25" t="s">
        <v>184</v>
      </c>
      <c s="26">
        <v>133.64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194</v>
      </c>
    </row>
    <row r="19" spans="1:5" ht="114.75">
      <c r="A19" s="30" t="s">
        <v>42</v>
      </c>
      <c r="E19" s="31" t="s">
        <v>684</v>
      </c>
    </row>
    <row r="20" spans="1:5" ht="140.25">
      <c r="A20" t="s">
        <v>43</v>
      </c>
      <c r="E20" s="29" t="s">
        <v>187</v>
      </c>
    </row>
    <row r="21" spans="1:18" ht="12.75" customHeight="1">
      <c r="A21" s="5" t="s">
        <v>33</v>
      </c>
      <c s="5"/>
      <c s="34" t="s">
        <v>19</v>
      </c>
      <c s="5"/>
      <c s="21" t="s">
        <v>34</v>
      </c>
      <c s="5"/>
      <c s="5"/>
      <c s="5"/>
      <c s="35">
        <f>0+Q21</f>
      </c>
      <c r="O21">
        <f>0+R21</f>
      </c>
      <c r="Q21">
        <f>0+I22+I26+I30+I34+I38+I42+I46+I50+I54+I58+I62+I66+I70+I74+I78+I82+I86+I90+I94+I98+I102+I106</f>
      </c>
      <c>
        <f>0+O22+O26+O30+O34+O38+O42+O46+O50+O54+O58+O62+O66+O70+O74+O78+O82+O86+O90+O94+O98+O102+O106</f>
      </c>
    </row>
    <row r="22" spans="1:16" ht="12.75">
      <c r="A22" s="19" t="s">
        <v>35</v>
      </c>
      <c s="23" t="s">
        <v>23</v>
      </c>
      <c s="23" t="s">
        <v>196</v>
      </c>
      <c s="19" t="s">
        <v>37</v>
      </c>
      <c s="24" t="s">
        <v>197</v>
      </c>
      <c s="25" t="s">
        <v>51</v>
      </c>
      <c s="26">
        <v>503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455</v>
      </c>
    </row>
    <row r="24" spans="1:5" ht="12.75">
      <c r="A24" s="30" t="s">
        <v>42</v>
      </c>
      <c r="E24" s="31" t="s">
        <v>37</v>
      </c>
    </row>
    <row r="25" spans="1:5" ht="12.75">
      <c r="A25" t="s">
        <v>43</v>
      </c>
      <c r="E25" s="29" t="s">
        <v>200</v>
      </c>
    </row>
    <row r="26" spans="1:16" ht="12.75">
      <c r="A26" s="19" t="s">
        <v>35</v>
      </c>
      <c s="23" t="s">
        <v>25</v>
      </c>
      <c s="23" t="s">
        <v>457</v>
      </c>
      <c s="19" t="s">
        <v>37</v>
      </c>
      <c s="24" t="s">
        <v>458</v>
      </c>
      <c s="25" t="s">
        <v>68</v>
      </c>
      <c s="26">
        <v>16.8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51">
      <c r="A27" s="28" t="s">
        <v>40</v>
      </c>
      <c r="E27" s="29" t="s">
        <v>459</v>
      </c>
    </row>
    <row r="28" spans="1:5" ht="12.75">
      <c r="A28" s="30" t="s">
        <v>42</v>
      </c>
      <c r="E28" s="31" t="s">
        <v>685</v>
      </c>
    </row>
    <row r="29" spans="1:5" ht="63.75">
      <c r="A29" t="s">
        <v>43</v>
      </c>
      <c r="E29" s="29" t="s">
        <v>205</v>
      </c>
    </row>
    <row r="30" spans="1:16" ht="12.75">
      <c r="A30" s="19" t="s">
        <v>35</v>
      </c>
      <c s="23" t="s">
        <v>27</v>
      </c>
      <c s="23" t="s">
        <v>461</v>
      </c>
      <c s="19" t="s">
        <v>37</v>
      </c>
      <c s="24" t="s">
        <v>462</v>
      </c>
      <c s="25" t="s">
        <v>68</v>
      </c>
      <c s="26">
        <v>121.2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463</v>
      </c>
    </row>
    <row r="32" spans="1:5" ht="12.75">
      <c r="A32" s="30" t="s">
        <v>42</v>
      </c>
      <c r="E32" s="31" t="s">
        <v>686</v>
      </c>
    </row>
    <row r="33" spans="1:5" ht="63.75">
      <c r="A33" t="s">
        <v>43</v>
      </c>
      <c r="E33" s="29" t="s">
        <v>205</v>
      </c>
    </row>
    <row r="34" spans="1:16" ht="12.75">
      <c r="A34" s="19" t="s">
        <v>35</v>
      </c>
      <c s="23" t="s">
        <v>73</v>
      </c>
      <c s="23" t="s">
        <v>201</v>
      </c>
      <c s="19" t="s">
        <v>37</v>
      </c>
      <c s="24" t="s">
        <v>202</v>
      </c>
      <c s="25" t="s">
        <v>68</v>
      </c>
      <c s="26">
        <v>18.8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63.75">
      <c r="A35" s="28" t="s">
        <v>40</v>
      </c>
      <c r="E35" s="29" t="s">
        <v>687</v>
      </c>
    </row>
    <row r="36" spans="1:5" ht="12.75">
      <c r="A36" s="30" t="s">
        <v>42</v>
      </c>
      <c r="E36" s="31" t="s">
        <v>688</v>
      </c>
    </row>
    <row r="37" spans="1:5" ht="63.75">
      <c r="A37" t="s">
        <v>43</v>
      </c>
      <c r="E37" s="29" t="s">
        <v>205</v>
      </c>
    </row>
    <row r="38" spans="1:16" ht="25.5">
      <c r="A38" s="19" t="s">
        <v>35</v>
      </c>
      <c s="23" t="s">
        <v>79</v>
      </c>
      <c s="23" t="s">
        <v>467</v>
      </c>
      <c s="19" t="s">
        <v>689</v>
      </c>
      <c s="24" t="s">
        <v>468</v>
      </c>
      <c s="25" t="s">
        <v>68</v>
      </c>
      <c s="26">
        <v>283.75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690</v>
      </c>
    </row>
    <row r="40" spans="1:5" ht="12.75">
      <c r="A40" s="30" t="s">
        <v>42</v>
      </c>
      <c r="E40" s="31" t="s">
        <v>37</v>
      </c>
    </row>
    <row r="41" spans="1:5" ht="63.75">
      <c r="A41" t="s">
        <v>43</v>
      </c>
      <c r="E41" s="29" t="s">
        <v>205</v>
      </c>
    </row>
    <row r="42" spans="1:16" ht="25.5">
      <c r="A42" s="19" t="s">
        <v>35</v>
      </c>
      <c s="23" t="s">
        <v>30</v>
      </c>
      <c s="23" t="s">
        <v>210</v>
      </c>
      <c s="19" t="s">
        <v>37</v>
      </c>
      <c s="24" t="s">
        <v>211</v>
      </c>
      <c s="25" t="s">
        <v>68</v>
      </c>
      <c s="26">
        <v>31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63.75">
      <c r="A43" s="28" t="s">
        <v>40</v>
      </c>
      <c r="E43" s="29" t="s">
        <v>691</v>
      </c>
    </row>
    <row r="44" spans="1:5" ht="12.75">
      <c r="A44" s="30" t="s">
        <v>42</v>
      </c>
      <c r="E44" s="31" t="s">
        <v>37</v>
      </c>
    </row>
    <row r="45" spans="1:5" ht="63.75">
      <c r="A45" t="s">
        <v>43</v>
      </c>
      <c r="E45" s="29" t="s">
        <v>205</v>
      </c>
    </row>
    <row r="46" spans="1:16" ht="25.5">
      <c r="A46" s="19" t="s">
        <v>35</v>
      </c>
      <c s="23" t="s">
        <v>32</v>
      </c>
      <c s="23" t="s">
        <v>213</v>
      </c>
      <c s="19" t="s">
        <v>37</v>
      </c>
      <c s="24" t="s">
        <v>214</v>
      </c>
      <c s="25" t="s">
        <v>215</v>
      </c>
      <c s="26">
        <v>146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76.5">
      <c r="A47" s="28" t="s">
        <v>40</v>
      </c>
      <c r="E47" s="29" t="s">
        <v>692</v>
      </c>
    </row>
    <row r="48" spans="1:5" ht="12.75">
      <c r="A48" s="30" t="s">
        <v>42</v>
      </c>
      <c r="E48" s="31" t="s">
        <v>37</v>
      </c>
    </row>
    <row r="49" spans="1:5" ht="63.75">
      <c r="A49" t="s">
        <v>43</v>
      </c>
      <c r="E49" s="29" t="s">
        <v>205</v>
      </c>
    </row>
    <row r="50" spans="1:16" ht="12.75">
      <c r="A50" s="19" t="s">
        <v>35</v>
      </c>
      <c s="23" t="s">
        <v>93</v>
      </c>
      <c s="23" t="s">
        <v>473</v>
      </c>
      <c s="19" t="s">
        <v>37</v>
      </c>
      <c s="24" t="s">
        <v>474</v>
      </c>
      <c s="25" t="s">
        <v>215</v>
      </c>
      <c s="26">
        <v>185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76.5">
      <c r="A51" s="28" t="s">
        <v>40</v>
      </c>
      <c r="E51" s="29" t="s">
        <v>693</v>
      </c>
    </row>
    <row r="52" spans="1:5" ht="12.75">
      <c r="A52" s="30" t="s">
        <v>42</v>
      </c>
      <c r="E52" s="31" t="s">
        <v>37</v>
      </c>
    </row>
    <row r="53" spans="1:5" ht="63.75">
      <c r="A53" t="s">
        <v>43</v>
      </c>
      <c r="E53" s="29" t="s">
        <v>205</v>
      </c>
    </row>
    <row r="54" spans="1:16" ht="12.75">
      <c r="A54" s="19" t="s">
        <v>35</v>
      </c>
      <c s="23" t="s">
        <v>96</v>
      </c>
      <c s="23" t="s">
        <v>229</v>
      </c>
      <c s="19" t="s">
        <v>37</v>
      </c>
      <c s="24" t="s">
        <v>230</v>
      </c>
      <c s="25" t="s">
        <v>68</v>
      </c>
      <c s="26">
        <v>32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38.25">
      <c r="A55" s="28" t="s">
        <v>40</v>
      </c>
      <c r="E55" s="29" t="s">
        <v>477</v>
      </c>
    </row>
    <row r="56" spans="1:5" ht="12.75">
      <c r="A56" s="30" t="s">
        <v>42</v>
      </c>
      <c r="E56" s="31" t="s">
        <v>37</v>
      </c>
    </row>
    <row r="57" spans="1:5" ht="369.75">
      <c r="A57" t="s">
        <v>43</v>
      </c>
      <c r="E57" s="29" t="s">
        <v>232</v>
      </c>
    </row>
    <row r="58" spans="1:16" ht="12.75">
      <c r="A58" s="19" t="s">
        <v>35</v>
      </c>
      <c s="23" t="s">
        <v>101</v>
      </c>
      <c s="23" t="s">
        <v>229</v>
      </c>
      <c s="19" t="s">
        <v>233</v>
      </c>
      <c s="24" t="s">
        <v>230</v>
      </c>
      <c s="25" t="s">
        <v>68</v>
      </c>
      <c s="26">
        <v>272.7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63.75">
      <c r="A59" s="28" t="s">
        <v>40</v>
      </c>
      <c r="E59" s="29" t="s">
        <v>234</v>
      </c>
    </row>
    <row r="60" spans="1:5" ht="25.5">
      <c r="A60" s="30" t="s">
        <v>42</v>
      </c>
      <c r="E60" s="31" t="s">
        <v>694</v>
      </c>
    </row>
    <row r="61" spans="1:5" ht="369.75">
      <c r="A61" t="s">
        <v>43</v>
      </c>
      <c r="E61" s="29" t="s">
        <v>232</v>
      </c>
    </row>
    <row r="62" spans="1:16" ht="12.75">
      <c r="A62" s="19" t="s">
        <v>35</v>
      </c>
      <c s="23" t="s">
        <v>107</v>
      </c>
      <c s="23" t="s">
        <v>239</v>
      </c>
      <c s="19" t="s">
        <v>689</v>
      </c>
      <c s="24" t="s">
        <v>240</v>
      </c>
      <c s="25" t="s">
        <v>68</v>
      </c>
      <c s="26">
        <v>283.75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695</v>
      </c>
    </row>
    <row r="64" spans="1:5" ht="12.75">
      <c r="A64" s="30" t="s">
        <v>42</v>
      </c>
      <c r="E64" s="31" t="s">
        <v>696</v>
      </c>
    </row>
    <row r="65" spans="1:5" ht="306">
      <c r="A65" t="s">
        <v>43</v>
      </c>
      <c r="E65" s="29" t="s">
        <v>243</v>
      </c>
    </row>
    <row r="66" spans="1:16" ht="12.75">
      <c r="A66" s="19" t="s">
        <v>35</v>
      </c>
      <c s="23" t="s">
        <v>112</v>
      </c>
      <c s="23" t="s">
        <v>239</v>
      </c>
      <c s="19" t="s">
        <v>697</v>
      </c>
      <c s="24" t="s">
        <v>240</v>
      </c>
      <c s="25" t="s">
        <v>68</v>
      </c>
      <c s="26">
        <v>63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698</v>
      </c>
    </row>
    <row r="68" spans="1:5" ht="12.75">
      <c r="A68" s="30" t="s">
        <v>42</v>
      </c>
      <c r="E68" s="31" t="s">
        <v>699</v>
      </c>
    </row>
    <row r="69" spans="1:5" ht="306">
      <c r="A69" t="s">
        <v>43</v>
      </c>
      <c r="E69" s="29" t="s">
        <v>243</v>
      </c>
    </row>
    <row r="70" spans="1:16" ht="12.75">
      <c r="A70" s="19" t="s">
        <v>35</v>
      </c>
      <c s="23" t="s">
        <v>117</v>
      </c>
      <c s="23" t="s">
        <v>248</v>
      </c>
      <c s="19" t="s">
        <v>37</v>
      </c>
      <c s="24" t="s">
        <v>249</v>
      </c>
      <c s="25" t="s">
        <v>68</v>
      </c>
      <c s="26">
        <v>159.9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89.25">
      <c r="A71" s="28" t="s">
        <v>40</v>
      </c>
      <c r="E71" s="29" t="s">
        <v>700</v>
      </c>
    </row>
    <row r="72" spans="1:5" ht="63.75">
      <c r="A72" s="30" t="s">
        <v>42</v>
      </c>
      <c r="E72" s="31" t="s">
        <v>701</v>
      </c>
    </row>
    <row r="73" spans="1:5" ht="318.75">
      <c r="A73" t="s">
        <v>43</v>
      </c>
      <c r="E73" s="29" t="s">
        <v>251</v>
      </c>
    </row>
    <row r="74" spans="1:16" ht="12.75">
      <c r="A74" s="19" t="s">
        <v>35</v>
      </c>
      <c s="23" t="s">
        <v>123</v>
      </c>
      <c s="23" t="s">
        <v>252</v>
      </c>
      <c s="19" t="s">
        <v>689</v>
      </c>
      <c s="24" t="s">
        <v>253</v>
      </c>
      <c s="25" t="s">
        <v>68</v>
      </c>
      <c s="26">
        <v>88.46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38.25">
      <c r="A75" s="28" t="s">
        <v>40</v>
      </c>
      <c r="E75" s="29" t="s">
        <v>486</v>
      </c>
    </row>
    <row r="76" spans="1:5" ht="51">
      <c r="A76" s="30" t="s">
        <v>42</v>
      </c>
      <c r="E76" s="31" t="s">
        <v>702</v>
      </c>
    </row>
    <row r="77" spans="1:5" ht="267.75">
      <c r="A77" t="s">
        <v>43</v>
      </c>
      <c r="E77" s="29" t="s">
        <v>256</v>
      </c>
    </row>
    <row r="78" spans="1:16" ht="12.75">
      <c r="A78" s="19" t="s">
        <v>35</v>
      </c>
      <c s="23" t="s">
        <v>126</v>
      </c>
      <c s="23" t="s">
        <v>258</v>
      </c>
      <c s="19" t="s">
        <v>233</v>
      </c>
      <c s="24" t="s">
        <v>259</v>
      </c>
      <c s="25" t="s">
        <v>68</v>
      </c>
      <c s="26">
        <v>272.7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63.75">
      <c r="A79" s="28" t="s">
        <v>40</v>
      </c>
      <c r="E79" s="29" t="s">
        <v>703</v>
      </c>
    </row>
    <row r="80" spans="1:5" ht="25.5">
      <c r="A80" s="30" t="s">
        <v>42</v>
      </c>
      <c r="E80" s="31" t="s">
        <v>694</v>
      </c>
    </row>
    <row r="81" spans="1:5" ht="280.5">
      <c r="A81" t="s">
        <v>43</v>
      </c>
      <c r="E81" s="29" t="s">
        <v>262</v>
      </c>
    </row>
    <row r="82" spans="1:16" ht="12.75">
      <c r="A82" s="19" t="s">
        <v>35</v>
      </c>
      <c s="23" t="s">
        <v>257</v>
      </c>
      <c s="23" t="s">
        <v>491</v>
      </c>
      <c s="19" t="s">
        <v>689</v>
      </c>
      <c s="24" t="s">
        <v>492</v>
      </c>
      <c s="25" t="s">
        <v>68</v>
      </c>
      <c s="26">
        <v>30.5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51">
      <c r="A83" s="28" t="s">
        <v>40</v>
      </c>
      <c r="E83" s="29" t="s">
        <v>704</v>
      </c>
    </row>
    <row r="84" spans="1:5" ht="12.75">
      <c r="A84" s="30" t="s">
        <v>42</v>
      </c>
      <c r="E84" s="31" t="s">
        <v>37</v>
      </c>
    </row>
    <row r="85" spans="1:5" ht="229.5">
      <c r="A85" t="s">
        <v>43</v>
      </c>
      <c r="E85" s="29" t="s">
        <v>495</v>
      </c>
    </row>
    <row r="86" spans="1:16" ht="12.75">
      <c r="A86" s="19" t="s">
        <v>35</v>
      </c>
      <c s="23" t="s">
        <v>263</v>
      </c>
      <c s="23" t="s">
        <v>497</v>
      </c>
      <c s="19" t="s">
        <v>37</v>
      </c>
      <c s="24" t="s">
        <v>498</v>
      </c>
      <c s="25" t="s">
        <v>68</v>
      </c>
      <c s="26">
        <v>29.26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25.5">
      <c r="A87" s="28" t="s">
        <v>40</v>
      </c>
      <c r="E87" s="29" t="s">
        <v>705</v>
      </c>
    </row>
    <row r="88" spans="1:5" ht="12.75">
      <c r="A88" s="30" t="s">
        <v>42</v>
      </c>
      <c r="E88" s="31" t="s">
        <v>37</v>
      </c>
    </row>
    <row r="89" spans="1:5" ht="293.25">
      <c r="A89" t="s">
        <v>43</v>
      </c>
      <c r="E89" s="29" t="s">
        <v>500</v>
      </c>
    </row>
    <row r="90" spans="1:16" ht="12.75">
      <c r="A90" s="19" t="s">
        <v>35</v>
      </c>
      <c s="23" t="s">
        <v>265</v>
      </c>
      <c s="23" t="s">
        <v>279</v>
      </c>
      <c s="19" t="s">
        <v>37</v>
      </c>
      <c s="24" t="s">
        <v>280</v>
      </c>
      <c s="25" t="s">
        <v>51</v>
      </c>
      <c s="26">
        <v>1589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51">
      <c r="A91" s="28" t="s">
        <v>40</v>
      </c>
      <c r="E91" s="29" t="s">
        <v>706</v>
      </c>
    </row>
    <row r="92" spans="1:5" ht="76.5">
      <c r="A92" s="30" t="s">
        <v>42</v>
      </c>
      <c r="E92" s="31" t="s">
        <v>707</v>
      </c>
    </row>
    <row r="93" spans="1:5" ht="25.5">
      <c r="A93" t="s">
        <v>43</v>
      </c>
      <c r="E93" s="29" t="s">
        <v>283</v>
      </c>
    </row>
    <row r="94" spans="1:16" ht="12.75">
      <c r="A94" s="19" t="s">
        <v>35</v>
      </c>
      <c s="23" t="s">
        <v>267</v>
      </c>
      <c s="23" t="s">
        <v>285</v>
      </c>
      <c s="19" t="s">
        <v>7</v>
      </c>
      <c s="24" t="s">
        <v>286</v>
      </c>
      <c s="25" t="s">
        <v>51</v>
      </c>
      <c s="26">
        <v>420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708</v>
      </c>
    </row>
    <row r="96" spans="1:5" ht="12.75">
      <c r="A96" s="30" t="s">
        <v>42</v>
      </c>
      <c r="E96" s="31" t="s">
        <v>37</v>
      </c>
    </row>
    <row r="97" spans="1:5" ht="38.25">
      <c r="A97" t="s">
        <v>43</v>
      </c>
      <c r="E97" s="29" t="s">
        <v>288</v>
      </c>
    </row>
    <row r="98" spans="1:16" ht="12.75">
      <c r="A98" s="19" t="s">
        <v>35</v>
      </c>
      <c s="23" t="s">
        <v>273</v>
      </c>
      <c s="23" t="s">
        <v>290</v>
      </c>
      <c s="19" t="s">
        <v>37</v>
      </c>
      <c s="24" t="s">
        <v>291</v>
      </c>
      <c s="25" t="s">
        <v>51</v>
      </c>
      <c s="26">
        <v>420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38.25">
      <c r="A99" s="28" t="s">
        <v>40</v>
      </c>
      <c r="E99" s="29" t="s">
        <v>709</v>
      </c>
    </row>
    <row r="100" spans="1:5" ht="12.75">
      <c r="A100" s="30" t="s">
        <v>42</v>
      </c>
      <c r="E100" s="31" t="s">
        <v>37</v>
      </c>
    </row>
    <row r="101" spans="1:5" ht="25.5">
      <c r="A101" t="s">
        <v>43</v>
      </c>
      <c r="E101" s="29" t="s">
        <v>293</v>
      </c>
    </row>
    <row r="102" spans="1:16" ht="12.75">
      <c r="A102" s="19" t="s">
        <v>35</v>
      </c>
      <c s="23" t="s">
        <v>278</v>
      </c>
      <c s="23" t="s">
        <v>49</v>
      </c>
      <c s="19" t="s">
        <v>37</v>
      </c>
      <c s="24" t="s">
        <v>50</v>
      </c>
      <c s="25" t="s">
        <v>51</v>
      </c>
      <c s="26">
        <v>23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710</v>
      </c>
    </row>
    <row r="104" spans="1:5" ht="12.75">
      <c r="A104" s="30" t="s">
        <v>42</v>
      </c>
      <c r="E104" s="31" t="s">
        <v>37</v>
      </c>
    </row>
    <row r="105" spans="1:5" ht="38.25">
      <c r="A105" t="s">
        <v>43</v>
      </c>
      <c r="E105" s="29" t="s">
        <v>54</v>
      </c>
    </row>
    <row r="106" spans="1:16" ht="12.75">
      <c r="A106" s="19" t="s">
        <v>35</v>
      </c>
      <c s="23" t="s">
        <v>284</v>
      </c>
      <c s="23" t="s">
        <v>711</v>
      </c>
      <c s="19" t="s">
        <v>37</v>
      </c>
      <c s="24" t="s">
        <v>712</v>
      </c>
      <c s="25" t="s">
        <v>39</v>
      </c>
      <c s="26">
        <v>420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713</v>
      </c>
    </row>
    <row r="108" spans="1:5" ht="51">
      <c r="A108" s="30" t="s">
        <v>42</v>
      </c>
      <c r="E108" s="31" t="s">
        <v>714</v>
      </c>
    </row>
    <row r="109" spans="1:5" ht="76.5">
      <c r="A109" t="s">
        <v>43</v>
      </c>
      <c r="E109" s="29" t="s">
        <v>715</v>
      </c>
    </row>
    <row r="110" spans="1:18" ht="12.75" customHeight="1">
      <c r="A110" s="5" t="s">
        <v>33</v>
      </c>
      <c s="5"/>
      <c s="34" t="s">
        <v>13</v>
      </c>
      <c s="5"/>
      <c s="21" t="s">
        <v>304</v>
      </c>
      <c s="5"/>
      <c s="5"/>
      <c s="5"/>
      <c s="35">
        <f>0+Q110</f>
      </c>
      <c r="O110">
        <f>0+R110</f>
      </c>
      <c r="Q110">
        <f>0+I111+I115</f>
      </c>
      <c>
        <f>0+O111+O115</f>
      </c>
    </row>
    <row r="111" spans="1:16" ht="12.75">
      <c r="A111" s="19" t="s">
        <v>35</v>
      </c>
      <c s="23" t="s">
        <v>289</v>
      </c>
      <c s="23" t="s">
        <v>512</v>
      </c>
      <c s="19" t="s">
        <v>37</v>
      </c>
      <c s="24" t="s">
        <v>513</v>
      </c>
      <c s="25" t="s">
        <v>215</v>
      </c>
      <c s="26">
        <v>247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38.25">
      <c r="A112" s="28" t="s">
        <v>40</v>
      </c>
      <c r="E112" s="29" t="s">
        <v>716</v>
      </c>
    </row>
    <row r="113" spans="1:5" ht="12.75">
      <c r="A113" s="30" t="s">
        <v>42</v>
      </c>
      <c r="E113" s="31" t="s">
        <v>37</v>
      </c>
    </row>
    <row r="114" spans="1:5" ht="165.75">
      <c r="A114" t="s">
        <v>43</v>
      </c>
      <c r="E114" s="29" t="s">
        <v>515</v>
      </c>
    </row>
    <row r="115" spans="1:16" ht="12.75">
      <c r="A115" s="19" t="s">
        <v>35</v>
      </c>
      <c s="23" t="s">
        <v>294</v>
      </c>
      <c s="23" t="s">
        <v>306</v>
      </c>
      <c s="19" t="s">
        <v>37</v>
      </c>
      <c s="24" t="s">
        <v>307</v>
      </c>
      <c s="25" t="s">
        <v>51</v>
      </c>
      <c s="26">
        <v>494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717</v>
      </c>
    </row>
    <row r="117" spans="1:5" ht="12.75">
      <c r="A117" s="30" t="s">
        <v>42</v>
      </c>
      <c r="E117" s="31" t="s">
        <v>37</v>
      </c>
    </row>
    <row r="118" spans="1:5" ht="114.75">
      <c r="A118" t="s">
        <v>43</v>
      </c>
      <c r="E118" s="29" t="s">
        <v>309</v>
      </c>
    </row>
    <row r="119" spans="1:18" ht="12.75" customHeight="1">
      <c r="A119" s="5" t="s">
        <v>33</v>
      </c>
      <c s="5"/>
      <c s="34" t="s">
        <v>23</v>
      </c>
      <c s="5"/>
      <c s="21" t="s">
        <v>531</v>
      </c>
      <c s="5"/>
      <c s="5"/>
      <c s="5"/>
      <c s="35">
        <f>0+Q119</f>
      </c>
      <c r="O119">
        <f>0+R119</f>
      </c>
      <c r="Q119">
        <f>0+I120+I124+I128</f>
      </c>
      <c>
        <f>0+O120+O124+O128</f>
      </c>
    </row>
    <row r="120" spans="1:16" ht="12.75">
      <c r="A120" s="19" t="s">
        <v>35</v>
      </c>
      <c s="23" t="s">
        <v>299</v>
      </c>
      <c s="23" t="s">
        <v>532</v>
      </c>
      <c s="19" t="s">
        <v>37</v>
      </c>
      <c s="24" t="s">
        <v>533</v>
      </c>
      <c s="25" t="s">
        <v>68</v>
      </c>
      <c s="26">
        <v>4.84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718</v>
      </c>
    </row>
    <row r="122" spans="1:5" ht="12.75">
      <c r="A122" s="30" t="s">
        <v>42</v>
      </c>
      <c r="E122" s="31" t="s">
        <v>719</v>
      </c>
    </row>
    <row r="123" spans="1:5" ht="38.25">
      <c r="A123" t="s">
        <v>43</v>
      </c>
      <c r="E123" s="29" t="s">
        <v>536</v>
      </c>
    </row>
    <row r="124" spans="1:16" ht="12.75">
      <c r="A124" s="19" t="s">
        <v>35</v>
      </c>
      <c s="23" t="s">
        <v>305</v>
      </c>
      <c s="23" t="s">
        <v>537</v>
      </c>
      <c s="19" t="s">
        <v>37</v>
      </c>
      <c s="24" t="s">
        <v>538</v>
      </c>
      <c s="25" t="s">
        <v>68</v>
      </c>
      <c s="26">
        <v>1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38.25">
      <c r="A125" s="28" t="s">
        <v>40</v>
      </c>
      <c r="E125" s="29" t="s">
        <v>720</v>
      </c>
    </row>
    <row r="126" spans="1:5" ht="12.75">
      <c r="A126" s="30" t="s">
        <v>42</v>
      </c>
      <c r="E126" s="31" t="s">
        <v>721</v>
      </c>
    </row>
    <row r="127" spans="1:5" ht="25.5">
      <c r="A127" t="s">
        <v>43</v>
      </c>
      <c r="E127" s="29" t="s">
        <v>541</v>
      </c>
    </row>
    <row r="128" spans="1:16" ht="12.75">
      <c r="A128" s="19" t="s">
        <v>35</v>
      </c>
      <c s="23" t="s">
        <v>311</v>
      </c>
      <c s="23" t="s">
        <v>508</v>
      </c>
      <c s="19" t="s">
        <v>37</v>
      </c>
      <c s="24" t="s">
        <v>509</v>
      </c>
      <c s="25" t="s">
        <v>51</v>
      </c>
      <c s="26">
        <v>16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38.25">
      <c r="A129" s="28" t="s">
        <v>40</v>
      </c>
      <c r="E129" s="29" t="s">
        <v>722</v>
      </c>
    </row>
    <row r="130" spans="1:5" ht="12.75">
      <c r="A130" s="30" t="s">
        <v>42</v>
      </c>
      <c r="E130" s="31" t="s">
        <v>37</v>
      </c>
    </row>
    <row r="131" spans="1:5" ht="102">
      <c r="A131" t="s">
        <v>43</v>
      </c>
      <c r="E131" s="29" t="s">
        <v>511</v>
      </c>
    </row>
    <row r="132" spans="1:18" ht="12.75" customHeight="1">
      <c r="A132" s="5" t="s">
        <v>33</v>
      </c>
      <c s="5"/>
      <c s="34" t="s">
        <v>25</v>
      </c>
      <c s="5"/>
      <c s="21" t="s">
        <v>310</v>
      </c>
      <c s="5"/>
      <c s="5"/>
      <c s="5"/>
      <c s="35">
        <f>0+Q132</f>
      </c>
      <c r="O132">
        <f>0+R132</f>
      </c>
      <c r="Q132">
        <f>0+I133+I137+I141+I145+I149+I153+I157+I161+I165+I169+I173+I177+I181+I185</f>
      </c>
      <c>
        <f>0+O133+O137+O141+O145+O149+O153+O157+O161+O165+O169+O173+O177+O181+O185</f>
      </c>
    </row>
    <row r="133" spans="1:16" ht="12.75">
      <c r="A133" s="19" t="s">
        <v>35</v>
      </c>
      <c s="23" t="s">
        <v>316</v>
      </c>
      <c s="23" t="s">
        <v>723</v>
      </c>
      <c s="19" t="s">
        <v>37</v>
      </c>
      <c s="24" t="s">
        <v>724</v>
      </c>
      <c s="25" t="s">
        <v>51</v>
      </c>
      <c s="26">
        <v>145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38.25">
      <c r="A134" s="28" t="s">
        <v>40</v>
      </c>
      <c r="E134" s="29" t="s">
        <v>725</v>
      </c>
    </row>
    <row r="135" spans="1:5" ht="12.75">
      <c r="A135" s="30" t="s">
        <v>42</v>
      </c>
      <c r="E135" s="31" t="s">
        <v>37</v>
      </c>
    </row>
    <row r="136" spans="1:5" ht="127.5">
      <c r="A136" t="s">
        <v>43</v>
      </c>
      <c r="E136" s="29" t="s">
        <v>726</v>
      </c>
    </row>
    <row r="137" spans="1:16" ht="12.75">
      <c r="A137" s="19" t="s">
        <v>35</v>
      </c>
      <c s="23" t="s">
        <v>321</v>
      </c>
      <c s="23" t="s">
        <v>317</v>
      </c>
      <c s="19" t="s">
        <v>37</v>
      </c>
      <c s="24" t="s">
        <v>318</v>
      </c>
      <c s="25" t="s">
        <v>51</v>
      </c>
      <c s="26">
        <v>2449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51">
      <c r="A138" s="28" t="s">
        <v>40</v>
      </c>
      <c r="E138" s="29" t="s">
        <v>727</v>
      </c>
    </row>
    <row r="139" spans="1:5" ht="102">
      <c r="A139" s="30" t="s">
        <v>42</v>
      </c>
      <c r="E139" s="31" t="s">
        <v>728</v>
      </c>
    </row>
    <row r="140" spans="1:5" ht="51">
      <c r="A140" t="s">
        <v>43</v>
      </c>
      <c r="E140" s="29" t="s">
        <v>315</v>
      </c>
    </row>
    <row r="141" spans="1:16" ht="12.75">
      <c r="A141" s="19" t="s">
        <v>35</v>
      </c>
      <c s="23" t="s">
        <v>326</v>
      </c>
      <c s="23" t="s">
        <v>729</v>
      </c>
      <c s="19" t="s">
        <v>37</v>
      </c>
      <c s="24" t="s">
        <v>730</v>
      </c>
      <c s="25" t="s">
        <v>51</v>
      </c>
      <c s="26">
        <v>315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38.25">
      <c r="A142" s="28" t="s">
        <v>40</v>
      </c>
      <c r="E142" s="29" t="s">
        <v>731</v>
      </c>
    </row>
    <row r="143" spans="1:5" ht="12.75">
      <c r="A143" s="30" t="s">
        <v>42</v>
      </c>
      <c r="E143" s="31" t="s">
        <v>37</v>
      </c>
    </row>
    <row r="144" spans="1:5" ht="51">
      <c r="A144" t="s">
        <v>43</v>
      </c>
      <c r="E144" s="29" t="s">
        <v>315</v>
      </c>
    </row>
    <row r="145" spans="1:16" ht="12.75">
      <c r="A145" s="19" t="s">
        <v>35</v>
      </c>
      <c s="23" t="s">
        <v>332</v>
      </c>
      <c s="23" t="s">
        <v>337</v>
      </c>
      <c s="19" t="s">
        <v>37</v>
      </c>
      <c s="24" t="s">
        <v>338</v>
      </c>
      <c s="25" t="s">
        <v>51</v>
      </c>
      <c s="26">
        <v>980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38.25">
      <c r="A146" s="28" t="s">
        <v>40</v>
      </c>
      <c r="E146" s="29" t="s">
        <v>732</v>
      </c>
    </row>
    <row r="147" spans="1:5" ht="51">
      <c r="A147" s="30" t="s">
        <v>42</v>
      </c>
      <c r="E147" s="31" t="s">
        <v>733</v>
      </c>
    </row>
    <row r="148" spans="1:5" ht="51">
      <c r="A148" t="s">
        <v>43</v>
      </c>
      <c r="E148" s="29" t="s">
        <v>340</v>
      </c>
    </row>
    <row r="149" spans="1:16" ht="12.75">
      <c r="A149" s="19" t="s">
        <v>35</v>
      </c>
      <c s="23" t="s">
        <v>336</v>
      </c>
      <c s="23" t="s">
        <v>342</v>
      </c>
      <c s="19" t="s">
        <v>37</v>
      </c>
      <c s="24" t="s">
        <v>343</v>
      </c>
      <c s="25" t="s">
        <v>51</v>
      </c>
      <c s="26">
        <v>1960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51">
      <c r="A150" s="28" t="s">
        <v>40</v>
      </c>
      <c r="E150" s="29" t="s">
        <v>734</v>
      </c>
    </row>
    <row r="151" spans="1:5" ht="51">
      <c r="A151" s="30" t="s">
        <v>42</v>
      </c>
      <c r="E151" s="31" t="s">
        <v>735</v>
      </c>
    </row>
    <row r="152" spans="1:5" ht="51">
      <c r="A152" t="s">
        <v>43</v>
      </c>
      <c r="E152" s="29" t="s">
        <v>340</v>
      </c>
    </row>
    <row r="153" spans="1:16" ht="12.75">
      <c r="A153" s="19" t="s">
        <v>35</v>
      </c>
      <c s="23" t="s">
        <v>341</v>
      </c>
      <c s="23" t="s">
        <v>351</v>
      </c>
      <c s="19" t="s">
        <v>37</v>
      </c>
      <c s="24" t="s">
        <v>352</v>
      </c>
      <c s="25" t="s">
        <v>51</v>
      </c>
      <c s="26">
        <v>980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38.25">
      <c r="A154" s="28" t="s">
        <v>40</v>
      </c>
      <c r="E154" s="29" t="s">
        <v>736</v>
      </c>
    </row>
    <row r="155" spans="1:5" ht="51">
      <c r="A155" s="30" t="s">
        <v>42</v>
      </c>
      <c r="E155" s="31" t="s">
        <v>733</v>
      </c>
    </row>
    <row r="156" spans="1:5" ht="140.25">
      <c r="A156" t="s">
        <v>43</v>
      </c>
      <c r="E156" s="29" t="s">
        <v>354</v>
      </c>
    </row>
    <row r="157" spans="1:16" ht="12.75">
      <c r="A157" s="19" t="s">
        <v>35</v>
      </c>
      <c s="23" t="s">
        <v>345</v>
      </c>
      <c s="23" t="s">
        <v>555</v>
      </c>
      <c s="19" t="s">
        <v>37</v>
      </c>
      <c s="24" t="s">
        <v>556</v>
      </c>
      <c s="25" t="s">
        <v>51</v>
      </c>
      <c s="26">
        <v>980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38.25">
      <c r="A158" s="28" t="s">
        <v>40</v>
      </c>
      <c r="E158" s="29" t="s">
        <v>737</v>
      </c>
    </row>
    <row r="159" spans="1:5" ht="51">
      <c r="A159" s="30" t="s">
        <v>42</v>
      </c>
      <c r="E159" s="31" t="s">
        <v>733</v>
      </c>
    </row>
    <row r="160" spans="1:5" ht="140.25">
      <c r="A160" t="s">
        <v>43</v>
      </c>
      <c r="E160" s="29" t="s">
        <v>354</v>
      </c>
    </row>
    <row r="161" spans="1:16" ht="12.75">
      <c r="A161" s="19" t="s">
        <v>35</v>
      </c>
      <c s="23" t="s">
        <v>350</v>
      </c>
      <c s="23" t="s">
        <v>558</v>
      </c>
      <c s="19" t="s">
        <v>37</v>
      </c>
      <c s="24" t="s">
        <v>559</v>
      </c>
      <c s="25" t="s">
        <v>51</v>
      </c>
      <c s="26">
        <v>980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38.25">
      <c r="A162" s="28" t="s">
        <v>40</v>
      </c>
      <c r="E162" s="29" t="s">
        <v>738</v>
      </c>
    </row>
    <row r="163" spans="1:5" ht="51">
      <c r="A163" s="30" t="s">
        <v>42</v>
      </c>
      <c r="E163" s="31" t="s">
        <v>733</v>
      </c>
    </row>
    <row r="164" spans="1:5" ht="140.25">
      <c r="A164" t="s">
        <v>43</v>
      </c>
      <c r="E164" s="29" t="s">
        <v>354</v>
      </c>
    </row>
    <row r="165" spans="1:16" ht="12.75">
      <c r="A165" s="19" t="s">
        <v>35</v>
      </c>
      <c s="23" t="s">
        <v>355</v>
      </c>
      <c s="23" t="s">
        <v>739</v>
      </c>
      <c s="19" t="s">
        <v>37</v>
      </c>
      <c s="24" t="s">
        <v>740</v>
      </c>
      <c s="25" t="s">
        <v>51</v>
      </c>
      <c s="26">
        <v>145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51">
      <c r="A166" s="28" t="s">
        <v>40</v>
      </c>
      <c r="E166" s="29" t="s">
        <v>741</v>
      </c>
    </row>
    <row r="167" spans="1:5" ht="12.75">
      <c r="A167" s="30" t="s">
        <v>42</v>
      </c>
      <c r="E167" s="31" t="s">
        <v>37</v>
      </c>
    </row>
    <row r="168" spans="1:5" ht="153">
      <c r="A168" t="s">
        <v>43</v>
      </c>
      <c r="E168" s="29" t="s">
        <v>368</v>
      </c>
    </row>
    <row r="169" spans="1:16" ht="12.75">
      <c r="A169" s="19" t="s">
        <v>35</v>
      </c>
      <c s="23" t="s">
        <v>359</v>
      </c>
      <c s="23" t="s">
        <v>742</v>
      </c>
      <c s="19" t="s">
        <v>37</v>
      </c>
      <c s="24" t="s">
        <v>743</v>
      </c>
      <c s="25" t="s">
        <v>51</v>
      </c>
      <c s="26">
        <v>7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51">
      <c r="A170" s="28" t="s">
        <v>40</v>
      </c>
      <c r="E170" s="29" t="s">
        <v>744</v>
      </c>
    </row>
    <row r="171" spans="1:5" ht="12.75">
      <c r="A171" s="30" t="s">
        <v>42</v>
      </c>
      <c r="E171" s="31" t="s">
        <v>37</v>
      </c>
    </row>
    <row r="172" spans="1:5" ht="153">
      <c r="A172" t="s">
        <v>43</v>
      </c>
      <c r="E172" s="29" t="s">
        <v>368</v>
      </c>
    </row>
    <row r="173" spans="1:16" ht="12.75">
      <c r="A173" s="19" t="s">
        <v>35</v>
      </c>
      <c s="23" t="s">
        <v>364</v>
      </c>
      <c s="23" t="s">
        <v>365</v>
      </c>
      <c s="19" t="s">
        <v>56</v>
      </c>
      <c s="24" t="s">
        <v>366</v>
      </c>
      <c s="25" t="s">
        <v>51</v>
      </c>
      <c s="26">
        <v>240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38.25">
      <c r="A174" s="28" t="s">
        <v>40</v>
      </c>
      <c r="E174" s="29" t="s">
        <v>745</v>
      </c>
    </row>
    <row r="175" spans="1:5" ht="12.75">
      <c r="A175" s="30" t="s">
        <v>42</v>
      </c>
      <c r="E175" s="31" t="s">
        <v>37</v>
      </c>
    </row>
    <row r="176" spans="1:5" ht="153">
      <c r="A176" t="s">
        <v>43</v>
      </c>
      <c r="E176" s="29" t="s">
        <v>368</v>
      </c>
    </row>
    <row r="177" spans="1:16" ht="12.75">
      <c r="A177" s="19" t="s">
        <v>35</v>
      </c>
      <c s="23" t="s">
        <v>369</v>
      </c>
      <c s="23" t="s">
        <v>370</v>
      </c>
      <c s="19" t="s">
        <v>56</v>
      </c>
      <c s="24" t="s">
        <v>371</v>
      </c>
      <c s="25" t="s">
        <v>51</v>
      </c>
      <c s="26">
        <v>56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38.25">
      <c r="A178" s="28" t="s">
        <v>40</v>
      </c>
      <c r="E178" s="29" t="s">
        <v>746</v>
      </c>
    </row>
    <row r="179" spans="1:5" ht="12.75">
      <c r="A179" s="30" t="s">
        <v>42</v>
      </c>
      <c r="E179" s="31" t="s">
        <v>37</v>
      </c>
    </row>
    <row r="180" spans="1:5" ht="153">
      <c r="A180" t="s">
        <v>43</v>
      </c>
      <c r="E180" s="29" t="s">
        <v>368</v>
      </c>
    </row>
    <row r="181" spans="1:16" ht="25.5">
      <c r="A181" s="19" t="s">
        <v>35</v>
      </c>
      <c s="23" t="s">
        <v>373</v>
      </c>
      <c s="23" t="s">
        <v>374</v>
      </c>
      <c s="19" t="s">
        <v>56</v>
      </c>
      <c s="24" t="s">
        <v>375</v>
      </c>
      <c s="25" t="s">
        <v>51</v>
      </c>
      <c s="26">
        <v>14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38.25">
      <c r="A182" s="28" t="s">
        <v>40</v>
      </c>
      <c r="E182" s="29" t="s">
        <v>747</v>
      </c>
    </row>
    <row r="183" spans="1:5" ht="12.75">
      <c r="A183" s="30" t="s">
        <v>42</v>
      </c>
      <c r="E183" s="31" t="s">
        <v>37</v>
      </c>
    </row>
    <row r="184" spans="1:5" ht="153">
      <c r="A184" t="s">
        <v>43</v>
      </c>
      <c r="E184" s="29" t="s">
        <v>368</v>
      </c>
    </row>
    <row r="185" spans="1:16" ht="25.5">
      <c r="A185" s="19" t="s">
        <v>35</v>
      </c>
      <c s="23" t="s">
        <v>377</v>
      </c>
      <c s="23" t="s">
        <v>378</v>
      </c>
      <c s="19" t="s">
        <v>56</v>
      </c>
      <c s="24" t="s">
        <v>379</v>
      </c>
      <c s="25" t="s">
        <v>51</v>
      </c>
      <c s="26">
        <v>1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51">
      <c r="A186" s="28" t="s">
        <v>40</v>
      </c>
      <c r="E186" s="29" t="s">
        <v>748</v>
      </c>
    </row>
    <row r="187" spans="1:5" ht="12.75">
      <c r="A187" s="30" t="s">
        <v>42</v>
      </c>
      <c r="E187" s="31" t="s">
        <v>37</v>
      </c>
    </row>
    <row r="188" spans="1:5" ht="153">
      <c r="A188" t="s">
        <v>43</v>
      </c>
      <c r="E188" s="29" t="s">
        <v>368</v>
      </c>
    </row>
    <row r="189" spans="1:18" ht="12.75" customHeight="1">
      <c r="A189" s="5" t="s">
        <v>33</v>
      </c>
      <c s="5"/>
      <c s="34" t="s">
        <v>73</v>
      </c>
      <c s="5"/>
      <c s="21" t="s">
        <v>567</v>
      </c>
      <c s="5"/>
      <c s="5"/>
      <c s="5"/>
      <c s="35">
        <f>0+Q189</f>
      </c>
      <c r="O189">
        <f>0+R189</f>
      </c>
      <c r="Q189">
        <f>0+I190+I194</f>
      </c>
      <c>
        <f>0+O190+O194</f>
      </c>
    </row>
    <row r="190" spans="1:16" ht="12.75">
      <c r="A190" s="19" t="s">
        <v>35</v>
      </c>
      <c s="23" t="s">
        <v>381</v>
      </c>
      <c s="23" t="s">
        <v>568</v>
      </c>
      <c s="19" t="s">
        <v>37</v>
      </c>
      <c s="24" t="s">
        <v>569</v>
      </c>
      <c s="25" t="s">
        <v>215</v>
      </c>
      <c s="26">
        <v>12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38.25">
      <c r="A191" s="28" t="s">
        <v>40</v>
      </c>
      <c r="E191" s="29" t="s">
        <v>749</v>
      </c>
    </row>
    <row r="192" spans="1:5" ht="12.75">
      <c r="A192" s="30" t="s">
        <v>42</v>
      </c>
      <c r="E192" s="31" t="s">
        <v>37</v>
      </c>
    </row>
    <row r="193" spans="1:5" ht="102">
      <c r="A193" t="s">
        <v>43</v>
      </c>
      <c r="E193" s="29" t="s">
        <v>571</v>
      </c>
    </row>
    <row r="194" spans="1:16" ht="12.75">
      <c r="A194" s="19" t="s">
        <v>35</v>
      </c>
      <c s="23" t="s">
        <v>387</v>
      </c>
      <c s="23" t="s">
        <v>572</v>
      </c>
      <c s="19" t="s">
        <v>37</v>
      </c>
      <c s="24" t="s">
        <v>573</v>
      </c>
      <c s="25" t="s">
        <v>215</v>
      </c>
      <c s="26">
        <v>6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38.25">
      <c r="A195" s="28" t="s">
        <v>40</v>
      </c>
      <c r="E195" s="29" t="s">
        <v>750</v>
      </c>
    </row>
    <row r="196" spans="1:5" ht="12.75">
      <c r="A196" s="30" t="s">
        <v>42</v>
      </c>
      <c r="E196" s="31" t="s">
        <v>37</v>
      </c>
    </row>
    <row r="197" spans="1:5" ht="102">
      <c r="A197" t="s">
        <v>43</v>
      </c>
      <c r="E197" s="29" t="s">
        <v>575</v>
      </c>
    </row>
    <row r="198" spans="1:18" ht="12.75" customHeight="1">
      <c r="A198" s="5" t="s">
        <v>33</v>
      </c>
      <c s="5"/>
      <c s="34" t="s">
        <v>79</v>
      </c>
      <c s="5"/>
      <c s="21" t="s">
        <v>580</v>
      </c>
      <c s="5"/>
      <c s="5"/>
      <c s="5"/>
      <c s="35">
        <f>0+Q198</f>
      </c>
      <c r="O198">
        <f>0+R198</f>
      </c>
      <c r="Q198">
        <f>0+I199+I203+I207+I211+I215+I219</f>
      </c>
      <c>
        <f>0+O199+O203+O207+O211+O215+O219</f>
      </c>
    </row>
    <row r="199" spans="1:16" ht="12.75">
      <c r="A199" s="19" t="s">
        <v>35</v>
      </c>
      <c s="23" t="s">
        <v>393</v>
      </c>
      <c s="23" t="s">
        <v>581</v>
      </c>
      <c s="19" t="s">
        <v>37</v>
      </c>
      <c s="24" t="s">
        <v>582</v>
      </c>
      <c s="25" t="s">
        <v>215</v>
      </c>
      <c s="26">
        <v>39.2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51">
      <c r="A200" s="28" t="s">
        <v>40</v>
      </c>
      <c r="E200" s="29" t="s">
        <v>751</v>
      </c>
    </row>
    <row r="201" spans="1:5" ht="12.75">
      <c r="A201" s="30" t="s">
        <v>42</v>
      </c>
      <c r="E201" s="31" t="s">
        <v>37</v>
      </c>
    </row>
    <row r="202" spans="1:5" ht="255">
      <c r="A202" t="s">
        <v>43</v>
      </c>
      <c r="E202" s="29" t="s">
        <v>584</v>
      </c>
    </row>
    <row r="203" spans="1:16" ht="12.75">
      <c r="A203" s="19" t="s">
        <v>35</v>
      </c>
      <c s="23" t="s">
        <v>397</v>
      </c>
      <c s="23" t="s">
        <v>589</v>
      </c>
      <c s="19" t="s">
        <v>37</v>
      </c>
      <c s="24" t="s">
        <v>590</v>
      </c>
      <c s="25" t="s">
        <v>39</v>
      </c>
      <c s="26">
        <v>6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63.75">
      <c r="A204" s="28" t="s">
        <v>40</v>
      </c>
      <c r="E204" s="29" t="s">
        <v>752</v>
      </c>
    </row>
    <row r="205" spans="1:5" ht="12.75">
      <c r="A205" s="30" t="s">
        <v>42</v>
      </c>
      <c r="E205" s="31" t="s">
        <v>37</v>
      </c>
    </row>
    <row r="206" spans="1:5" ht="76.5">
      <c r="A206" t="s">
        <v>43</v>
      </c>
      <c r="E206" s="29" t="s">
        <v>593</v>
      </c>
    </row>
    <row r="207" spans="1:16" ht="12.75">
      <c r="A207" s="19" t="s">
        <v>35</v>
      </c>
      <c s="23" t="s">
        <v>400</v>
      </c>
      <c s="23" t="s">
        <v>594</v>
      </c>
      <c s="19" t="s">
        <v>37</v>
      </c>
      <c s="24" t="s">
        <v>595</v>
      </c>
      <c s="25" t="s">
        <v>39</v>
      </c>
      <c s="26">
        <v>2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63.75">
      <c r="A208" s="28" t="s">
        <v>40</v>
      </c>
      <c r="E208" s="29" t="s">
        <v>753</v>
      </c>
    </row>
    <row r="209" spans="1:5" ht="12.75">
      <c r="A209" s="30" t="s">
        <v>42</v>
      </c>
      <c r="E209" s="31" t="s">
        <v>37</v>
      </c>
    </row>
    <row r="210" spans="1:5" ht="25.5">
      <c r="A210" t="s">
        <v>43</v>
      </c>
      <c r="E210" s="29" t="s">
        <v>597</v>
      </c>
    </row>
    <row r="211" spans="1:16" ht="12.75">
      <c r="A211" s="19" t="s">
        <v>35</v>
      </c>
      <c s="23" t="s">
        <v>406</v>
      </c>
      <c s="23" t="s">
        <v>599</v>
      </c>
      <c s="19" t="s">
        <v>37</v>
      </c>
      <c s="24" t="s">
        <v>600</v>
      </c>
      <c s="25" t="s">
        <v>39</v>
      </c>
      <c s="26">
        <v>4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63.75">
      <c r="A212" s="28" t="s">
        <v>40</v>
      </c>
      <c r="E212" s="29" t="s">
        <v>754</v>
      </c>
    </row>
    <row r="213" spans="1:5" ht="12.75">
      <c r="A213" s="30" t="s">
        <v>42</v>
      </c>
      <c r="E213" s="31" t="s">
        <v>37</v>
      </c>
    </row>
    <row r="214" spans="1:5" ht="25.5">
      <c r="A214" t="s">
        <v>43</v>
      </c>
      <c r="E214" s="29" t="s">
        <v>597</v>
      </c>
    </row>
    <row r="215" spans="1:16" ht="12.75">
      <c r="A215" s="19" t="s">
        <v>35</v>
      </c>
      <c s="23" t="s">
        <v>411</v>
      </c>
      <c s="23" t="s">
        <v>603</v>
      </c>
      <c s="19" t="s">
        <v>37</v>
      </c>
      <c s="24" t="s">
        <v>604</v>
      </c>
      <c s="25" t="s">
        <v>215</v>
      </c>
      <c s="26">
        <v>6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605</v>
      </c>
    </row>
    <row r="217" spans="1:5" ht="12.75">
      <c r="A217" s="30" t="s">
        <v>42</v>
      </c>
      <c r="E217" s="31" t="s">
        <v>37</v>
      </c>
    </row>
    <row r="218" spans="1:5" ht="38.25">
      <c r="A218" t="s">
        <v>43</v>
      </c>
      <c r="E218" s="29" t="s">
        <v>606</v>
      </c>
    </row>
    <row r="219" spans="1:16" ht="12.75">
      <c r="A219" s="19" t="s">
        <v>35</v>
      </c>
      <c s="23" t="s">
        <v>415</v>
      </c>
      <c s="23" t="s">
        <v>608</v>
      </c>
      <c s="19" t="s">
        <v>37</v>
      </c>
      <c s="24" t="s">
        <v>609</v>
      </c>
      <c s="25" t="s">
        <v>68</v>
      </c>
      <c s="26">
        <v>4.32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25.5">
      <c r="A220" s="28" t="s">
        <v>40</v>
      </c>
      <c r="E220" s="29" t="s">
        <v>755</v>
      </c>
    </row>
    <row r="221" spans="1:5" ht="51">
      <c r="A221" s="30" t="s">
        <v>42</v>
      </c>
      <c r="E221" s="31" t="s">
        <v>756</v>
      </c>
    </row>
    <row r="222" spans="1:5" ht="369.75">
      <c r="A222" t="s">
        <v>43</v>
      </c>
      <c r="E222" s="29" t="s">
        <v>611</v>
      </c>
    </row>
    <row r="223" spans="1:18" ht="12.75" customHeight="1">
      <c r="A223" s="5" t="s">
        <v>33</v>
      </c>
      <c s="5"/>
      <c s="34" t="s">
        <v>30</v>
      </c>
      <c s="5"/>
      <c s="21" t="s">
        <v>72</v>
      </c>
      <c s="5"/>
      <c s="5"/>
      <c s="5"/>
      <c s="35">
        <f>0+Q223</f>
      </c>
      <c r="O223">
        <f>0+R223</f>
      </c>
      <c r="Q223">
        <f>0+I224+I228+I232+I236+I240+I244+I248+I252+I256+I260+I264+I268+I272+I276+I280+I284+I288+I292+I296</f>
      </c>
      <c>
        <f>0+O224+O228+O232+O236+O240+O244+O248+O252+O256+O260+O264+O268+O272+O276+O280+O284+O288+O292+O296</f>
      </c>
    </row>
    <row r="224" spans="1:16" ht="25.5">
      <c r="A224" s="19" t="s">
        <v>35</v>
      </c>
      <c s="23" t="s">
        <v>421</v>
      </c>
      <c s="23" t="s">
        <v>80</v>
      </c>
      <c s="19" t="s">
        <v>37</v>
      </c>
      <c s="24" t="s">
        <v>81</v>
      </c>
      <c s="25" t="s">
        <v>39</v>
      </c>
      <c s="26">
        <v>22</v>
      </c>
      <c s="27">
        <v>0</v>
      </c>
      <c s="27">
        <f>ROUND(ROUND(H224,2)*ROUND(G224,3),2)</f>
      </c>
      <c r="O224">
        <f>(I224*21)/100</f>
      </c>
      <c t="s">
        <v>13</v>
      </c>
    </row>
    <row r="225" spans="1:5" ht="38.25">
      <c r="A225" s="28" t="s">
        <v>40</v>
      </c>
      <c r="E225" s="29" t="s">
        <v>757</v>
      </c>
    </row>
    <row r="226" spans="1:5" ht="51">
      <c r="A226" s="30" t="s">
        <v>42</v>
      </c>
      <c r="E226" s="31" t="s">
        <v>758</v>
      </c>
    </row>
    <row r="227" spans="1:5" ht="25.5">
      <c r="A227" t="s">
        <v>43</v>
      </c>
      <c r="E227" s="29" t="s">
        <v>83</v>
      </c>
    </row>
    <row r="228" spans="1:16" ht="25.5">
      <c r="A228" s="19" t="s">
        <v>35</v>
      </c>
      <c s="23" t="s">
        <v>426</v>
      </c>
      <c s="23" t="s">
        <v>401</v>
      </c>
      <c s="19" t="s">
        <v>37</v>
      </c>
      <c s="24" t="s">
        <v>402</v>
      </c>
      <c s="25" t="s">
        <v>39</v>
      </c>
      <c s="26">
        <v>22</v>
      </c>
      <c s="27">
        <v>0</v>
      </c>
      <c s="27">
        <f>ROUND(ROUND(H228,2)*ROUND(G228,3),2)</f>
      </c>
      <c r="O228">
        <f>(I228*21)/100</f>
      </c>
      <c t="s">
        <v>13</v>
      </c>
    </row>
    <row r="229" spans="1:5" ht="51">
      <c r="A229" s="28" t="s">
        <v>40</v>
      </c>
      <c r="E229" s="29" t="s">
        <v>759</v>
      </c>
    </row>
    <row r="230" spans="1:5" ht="51">
      <c r="A230" s="30" t="s">
        <v>42</v>
      </c>
      <c r="E230" s="31" t="s">
        <v>760</v>
      </c>
    </row>
    <row r="231" spans="1:5" ht="25.5">
      <c r="A231" t="s">
        <v>43</v>
      </c>
      <c r="E231" s="29" t="s">
        <v>405</v>
      </c>
    </row>
    <row r="232" spans="1:16" ht="25.5">
      <c r="A232" s="19" t="s">
        <v>35</v>
      </c>
      <c s="23" t="s">
        <v>430</v>
      </c>
      <c s="23" t="s">
        <v>407</v>
      </c>
      <c s="19" t="s">
        <v>37</v>
      </c>
      <c s="24" t="s">
        <v>408</v>
      </c>
      <c s="25" t="s">
        <v>39</v>
      </c>
      <c s="26">
        <v>8</v>
      </c>
      <c s="27">
        <v>0</v>
      </c>
      <c s="27">
        <f>ROUND(ROUND(H232,2)*ROUND(G232,3),2)</f>
      </c>
      <c r="O232">
        <f>(I232*21)/100</f>
      </c>
      <c t="s">
        <v>13</v>
      </c>
    </row>
    <row r="233" spans="1:5" ht="38.25">
      <c r="A233" s="28" t="s">
        <v>40</v>
      </c>
      <c r="E233" s="29" t="s">
        <v>761</v>
      </c>
    </row>
    <row r="234" spans="1:5" ht="12.75">
      <c r="A234" s="30" t="s">
        <v>42</v>
      </c>
      <c r="E234" s="31" t="s">
        <v>37</v>
      </c>
    </row>
    <row r="235" spans="1:5" ht="25.5">
      <c r="A235" t="s">
        <v>43</v>
      </c>
      <c r="E235" s="29" t="s">
        <v>410</v>
      </c>
    </row>
    <row r="236" spans="1:16" ht="12.75">
      <c r="A236" s="19" t="s">
        <v>35</v>
      </c>
      <c s="23" t="s">
        <v>435</v>
      </c>
      <c s="23" t="s">
        <v>412</v>
      </c>
      <c s="19" t="s">
        <v>37</v>
      </c>
      <c s="24" t="s">
        <v>413</v>
      </c>
      <c s="25" t="s">
        <v>39</v>
      </c>
      <c s="26">
        <v>14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25.5">
      <c r="A237" s="28" t="s">
        <v>40</v>
      </c>
      <c r="E237" s="29" t="s">
        <v>762</v>
      </c>
    </row>
    <row r="238" spans="1:5" ht="12.75">
      <c r="A238" s="30" t="s">
        <v>42</v>
      </c>
      <c r="E238" s="31" t="s">
        <v>37</v>
      </c>
    </row>
    <row r="239" spans="1:5" ht="25.5">
      <c r="A239" t="s">
        <v>43</v>
      </c>
      <c r="E239" s="29" t="s">
        <v>83</v>
      </c>
    </row>
    <row r="240" spans="1:16" ht="25.5">
      <c r="A240" s="19" t="s">
        <v>35</v>
      </c>
      <c s="23" t="s">
        <v>439</v>
      </c>
      <c s="23" t="s">
        <v>416</v>
      </c>
      <c s="19" t="s">
        <v>37</v>
      </c>
      <c s="24" t="s">
        <v>417</v>
      </c>
      <c s="25" t="s">
        <v>51</v>
      </c>
      <c s="26">
        <v>52</v>
      </c>
      <c s="27">
        <v>0</v>
      </c>
      <c s="27">
        <f>ROUND(ROUND(H240,2)*ROUND(G240,3),2)</f>
      </c>
      <c r="O240">
        <f>(I240*21)/100</f>
      </c>
      <c t="s">
        <v>13</v>
      </c>
    </row>
    <row r="241" spans="1:5" ht="38.25">
      <c r="A241" s="28" t="s">
        <v>40</v>
      </c>
      <c r="E241" s="29" t="s">
        <v>763</v>
      </c>
    </row>
    <row r="242" spans="1:5" ht="76.5">
      <c r="A242" s="30" t="s">
        <v>42</v>
      </c>
      <c r="E242" s="31" t="s">
        <v>764</v>
      </c>
    </row>
    <row r="243" spans="1:5" ht="38.25">
      <c r="A243" t="s">
        <v>43</v>
      </c>
      <c r="E243" s="29" t="s">
        <v>420</v>
      </c>
    </row>
    <row r="244" spans="1:16" ht="25.5">
      <c r="A244" s="19" t="s">
        <v>35</v>
      </c>
      <c s="23" t="s">
        <v>445</v>
      </c>
      <c s="23" t="s">
        <v>631</v>
      </c>
      <c s="19" t="s">
        <v>37</v>
      </c>
      <c s="24" t="s">
        <v>632</v>
      </c>
      <c s="25" t="s">
        <v>39</v>
      </c>
      <c s="26">
        <v>19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51">
      <c r="A245" s="28" t="s">
        <v>40</v>
      </c>
      <c r="E245" s="29" t="s">
        <v>765</v>
      </c>
    </row>
    <row r="246" spans="1:5" ht="12.75">
      <c r="A246" s="30" t="s">
        <v>42</v>
      </c>
      <c r="E246" s="31" t="s">
        <v>37</v>
      </c>
    </row>
    <row r="247" spans="1:5" ht="12.75">
      <c r="A247" t="s">
        <v>43</v>
      </c>
      <c r="E247" s="29" t="s">
        <v>634</v>
      </c>
    </row>
    <row r="248" spans="1:16" ht="12.75">
      <c r="A248" s="19" t="s">
        <v>35</v>
      </c>
      <c s="23" t="s">
        <v>598</v>
      </c>
      <c s="23" t="s">
        <v>766</v>
      </c>
      <c s="19" t="s">
        <v>37</v>
      </c>
      <c s="24" t="s">
        <v>767</v>
      </c>
      <c s="25" t="s">
        <v>39</v>
      </c>
      <c s="26">
        <v>3</v>
      </c>
      <c s="27">
        <v>0</v>
      </c>
      <c s="27">
        <f>ROUND(ROUND(H248,2)*ROUND(G248,3),2)</f>
      </c>
      <c r="O248">
        <f>(I248*21)/100</f>
      </c>
      <c t="s">
        <v>13</v>
      </c>
    </row>
    <row r="249" spans="1:5" ht="63.75">
      <c r="A249" s="28" t="s">
        <v>40</v>
      </c>
      <c r="E249" s="29" t="s">
        <v>768</v>
      </c>
    </row>
    <row r="250" spans="1:5" ht="12.75">
      <c r="A250" s="30" t="s">
        <v>42</v>
      </c>
      <c r="E250" s="31" t="s">
        <v>37</v>
      </c>
    </row>
    <row r="251" spans="1:5" ht="38.25">
      <c r="A251" t="s">
        <v>43</v>
      </c>
      <c r="E251" s="29" t="s">
        <v>769</v>
      </c>
    </row>
    <row r="252" spans="1:16" ht="12.75">
      <c r="A252" s="19" t="s">
        <v>35</v>
      </c>
      <c s="23" t="s">
        <v>602</v>
      </c>
      <c s="23" t="s">
        <v>422</v>
      </c>
      <c s="19" t="s">
        <v>37</v>
      </c>
      <c s="24" t="s">
        <v>423</v>
      </c>
      <c s="25" t="s">
        <v>215</v>
      </c>
      <c s="26">
        <v>137</v>
      </c>
      <c s="27">
        <v>0</v>
      </c>
      <c s="27">
        <f>ROUND(ROUND(H252,2)*ROUND(G252,3),2)</f>
      </c>
      <c r="O252">
        <f>(I252*21)/100</f>
      </c>
      <c t="s">
        <v>13</v>
      </c>
    </row>
    <row r="253" spans="1:5" ht="25.5">
      <c r="A253" s="28" t="s">
        <v>40</v>
      </c>
      <c r="E253" s="29" t="s">
        <v>770</v>
      </c>
    </row>
    <row r="254" spans="1:5" ht="12.75">
      <c r="A254" s="30" t="s">
        <v>42</v>
      </c>
      <c r="E254" s="31" t="s">
        <v>37</v>
      </c>
    </row>
    <row r="255" spans="1:5" ht="51">
      <c r="A255" t="s">
        <v>43</v>
      </c>
      <c r="E255" s="29" t="s">
        <v>425</v>
      </c>
    </row>
    <row r="256" spans="1:16" ht="12.75">
      <c r="A256" s="19" t="s">
        <v>35</v>
      </c>
      <c s="23" t="s">
        <v>607</v>
      </c>
      <c s="23" t="s">
        <v>427</v>
      </c>
      <c s="19" t="s">
        <v>37</v>
      </c>
      <c s="24" t="s">
        <v>428</v>
      </c>
      <c s="25" t="s">
        <v>215</v>
      </c>
      <c s="26">
        <v>213</v>
      </c>
      <c s="27">
        <v>0</v>
      </c>
      <c s="27">
        <f>ROUND(ROUND(H256,2)*ROUND(G256,3),2)</f>
      </c>
      <c r="O256">
        <f>(I256*21)/100</f>
      </c>
      <c t="s">
        <v>13</v>
      </c>
    </row>
    <row r="257" spans="1:5" ht="25.5">
      <c r="A257" s="28" t="s">
        <v>40</v>
      </c>
      <c r="E257" s="29" t="s">
        <v>771</v>
      </c>
    </row>
    <row r="258" spans="1:5" ht="102">
      <c r="A258" s="30" t="s">
        <v>42</v>
      </c>
      <c r="E258" s="31" t="s">
        <v>772</v>
      </c>
    </row>
    <row r="259" spans="1:5" ht="51">
      <c r="A259" t="s">
        <v>43</v>
      </c>
      <c r="E259" s="29" t="s">
        <v>425</v>
      </c>
    </row>
    <row r="260" spans="1:16" ht="12.75">
      <c r="A260" s="19" t="s">
        <v>35</v>
      </c>
      <c s="23" t="s">
        <v>612</v>
      </c>
      <c s="23" t="s">
        <v>641</v>
      </c>
      <c s="19" t="s">
        <v>37</v>
      </c>
      <c s="24" t="s">
        <v>642</v>
      </c>
      <c s="25" t="s">
        <v>215</v>
      </c>
      <c s="26">
        <v>30</v>
      </c>
      <c s="27">
        <v>0</v>
      </c>
      <c s="27">
        <f>ROUND(ROUND(H260,2)*ROUND(G260,3),2)</f>
      </c>
      <c r="O260">
        <f>(I260*21)/100</f>
      </c>
      <c t="s">
        <v>13</v>
      </c>
    </row>
    <row r="261" spans="1:5" ht="25.5">
      <c r="A261" s="28" t="s">
        <v>40</v>
      </c>
      <c r="E261" s="29" t="s">
        <v>773</v>
      </c>
    </row>
    <row r="262" spans="1:5" ht="63.75">
      <c r="A262" s="30" t="s">
        <v>42</v>
      </c>
      <c r="E262" s="31" t="s">
        <v>774</v>
      </c>
    </row>
    <row r="263" spans="1:5" ht="51">
      <c r="A263" t="s">
        <v>43</v>
      </c>
      <c r="E263" s="29" t="s">
        <v>425</v>
      </c>
    </row>
    <row r="264" spans="1:16" ht="12.75">
      <c r="A264" s="19" t="s">
        <v>35</v>
      </c>
      <c s="23" t="s">
        <v>615</v>
      </c>
      <c s="23" t="s">
        <v>775</v>
      </c>
      <c s="19" t="s">
        <v>37</v>
      </c>
      <c s="24" t="s">
        <v>776</v>
      </c>
      <c s="25" t="s">
        <v>215</v>
      </c>
      <c s="26">
        <v>34.24</v>
      </c>
      <c s="27">
        <v>0</v>
      </c>
      <c s="27">
        <f>ROUND(ROUND(H264,2)*ROUND(G264,3),2)</f>
      </c>
      <c r="O264">
        <f>(I264*21)/100</f>
      </c>
      <c t="s">
        <v>13</v>
      </c>
    </row>
    <row r="265" spans="1:5" ht="38.25">
      <c r="A265" s="28" t="s">
        <v>40</v>
      </c>
      <c r="E265" s="29" t="s">
        <v>777</v>
      </c>
    </row>
    <row r="266" spans="1:5" ht="51">
      <c r="A266" s="30" t="s">
        <v>42</v>
      </c>
      <c r="E266" s="31" t="s">
        <v>778</v>
      </c>
    </row>
    <row r="267" spans="1:5" ht="51">
      <c r="A267" t="s">
        <v>43</v>
      </c>
      <c r="E267" s="29" t="s">
        <v>425</v>
      </c>
    </row>
    <row r="268" spans="1:16" ht="12.75">
      <c r="A268" s="19" t="s">
        <v>35</v>
      </c>
      <c s="23" t="s">
        <v>618</v>
      </c>
      <c s="23" t="s">
        <v>779</v>
      </c>
      <c s="19" t="s">
        <v>37</v>
      </c>
      <c s="24" t="s">
        <v>780</v>
      </c>
      <c s="25" t="s">
        <v>215</v>
      </c>
      <c s="26">
        <v>18.85</v>
      </c>
      <c s="27">
        <v>0</v>
      </c>
      <c s="27">
        <f>ROUND(ROUND(H268,2)*ROUND(G268,3),2)</f>
      </c>
      <c r="O268">
        <f>(I268*21)/100</f>
      </c>
      <c t="s">
        <v>13</v>
      </c>
    </row>
    <row r="269" spans="1:5" ht="51">
      <c r="A269" s="28" t="s">
        <v>40</v>
      </c>
      <c r="E269" s="29" t="s">
        <v>781</v>
      </c>
    </row>
    <row r="270" spans="1:5" ht="12.75">
      <c r="A270" s="30" t="s">
        <v>42</v>
      </c>
      <c r="E270" s="31" t="s">
        <v>37</v>
      </c>
    </row>
    <row r="271" spans="1:5" ht="51">
      <c r="A271" t="s">
        <v>43</v>
      </c>
      <c r="E271" s="29" t="s">
        <v>782</v>
      </c>
    </row>
    <row r="272" spans="1:16" ht="12.75">
      <c r="A272" s="19" t="s">
        <v>35</v>
      </c>
      <c s="23" t="s">
        <v>620</v>
      </c>
      <c s="23" t="s">
        <v>783</v>
      </c>
      <c s="19" t="s">
        <v>37</v>
      </c>
      <c s="24" t="s">
        <v>784</v>
      </c>
      <c s="25" t="s">
        <v>215</v>
      </c>
      <c s="26">
        <v>91</v>
      </c>
      <c s="27">
        <v>0</v>
      </c>
      <c s="27">
        <f>ROUND(ROUND(H272,2)*ROUND(G272,3),2)</f>
      </c>
      <c r="O272">
        <f>(I272*21)/100</f>
      </c>
      <c t="s">
        <v>13</v>
      </c>
    </row>
    <row r="273" spans="1:5" ht="12.75">
      <c r="A273" s="28" t="s">
        <v>40</v>
      </c>
      <c r="E273" s="29" t="s">
        <v>785</v>
      </c>
    </row>
    <row r="274" spans="1:5" ht="12.75">
      <c r="A274" s="30" t="s">
        <v>42</v>
      </c>
      <c r="E274" s="31" t="s">
        <v>37</v>
      </c>
    </row>
    <row r="275" spans="1:5" ht="51">
      <c r="A275" t="s">
        <v>43</v>
      </c>
      <c r="E275" s="29" t="s">
        <v>786</v>
      </c>
    </row>
    <row r="276" spans="1:16" ht="12.75">
      <c r="A276" s="19" t="s">
        <v>35</v>
      </c>
      <c s="23" t="s">
        <v>622</v>
      </c>
      <c s="23" t="s">
        <v>431</v>
      </c>
      <c s="19" t="s">
        <v>37</v>
      </c>
      <c s="24" t="s">
        <v>432</v>
      </c>
      <c s="25" t="s">
        <v>215</v>
      </c>
      <c s="26">
        <v>60</v>
      </c>
      <c s="27">
        <v>0</v>
      </c>
      <c s="27">
        <f>ROUND(ROUND(H276,2)*ROUND(G276,3),2)</f>
      </c>
      <c r="O276">
        <f>(I276*21)/100</f>
      </c>
      <c t="s">
        <v>13</v>
      </c>
    </row>
    <row r="277" spans="1:5" ht="51">
      <c r="A277" s="28" t="s">
        <v>40</v>
      </c>
      <c r="E277" s="29" t="s">
        <v>787</v>
      </c>
    </row>
    <row r="278" spans="1:5" ht="12.75">
      <c r="A278" s="30" t="s">
        <v>42</v>
      </c>
      <c r="E278" s="31" t="s">
        <v>37</v>
      </c>
    </row>
    <row r="279" spans="1:5" ht="25.5">
      <c r="A279" t="s">
        <v>43</v>
      </c>
      <c r="E279" s="29" t="s">
        <v>434</v>
      </c>
    </row>
    <row r="280" spans="1:16" ht="12.75">
      <c r="A280" s="19" t="s">
        <v>35</v>
      </c>
      <c s="23" t="s">
        <v>625</v>
      </c>
      <c s="23" t="s">
        <v>436</v>
      </c>
      <c s="19" t="s">
        <v>37</v>
      </c>
      <c s="24" t="s">
        <v>437</v>
      </c>
      <c s="25" t="s">
        <v>215</v>
      </c>
      <c s="26">
        <v>32</v>
      </c>
      <c s="27">
        <v>0</v>
      </c>
      <c s="27">
        <f>ROUND(ROUND(H280,2)*ROUND(G280,3),2)</f>
      </c>
      <c r="O280">
        <f>(I280*21)/100</f>
      </c>
      <c t="s">
        <v>13</v>
      </c>
    </row>
    <row r="281" spans="1:5" ht="25.5">
      <c r="A281" s="28" t="s">
        <v>40</v>
      </c>
      <c r="E281" s="29" t="s">
        <v>788</v>
      </c>
    </row>
    <row r="282" spans="1:5" ht="12.75">
      <c r="A282" s="30" t="s">
        <v>42</v>
      </c>
      <c r="E282" s="31" t="s">
        <v>37</v>
      </c>
    </row>
    <row r="283" spans="1:5" ht="38.25">
      <c r="A283" t="s">
        <v>43</v>
      </c>
      <c r="E283" s="29" t="s">
        <v>438</v>
      </c>
    </row>
    <row r="284" spans="1:16" ht="12.75">
      <c r="A284" s="19" t="s">
        <v>35</v>
      </c>
      <c s="23" t="s">
        <v>630</v>
      </c>
      <c s="23" t="s">
        <v>440</v>
      </c>
      <c s="19" t="s">
        <v>37</v>
      </c>
      <c s="24" t="s">
        <v>441</v>
      </c>
      <c s="25" t="s">
        <v>51</v>
      </c>
      <c s="26">
        <v>1990</v>
      </c>
      <c s="27">
        <v>0</v>
      </c>
      <c s="27">
        <f>ROUND(ROUND(H284,2)*ROUND(G284,3),2)</f>
      </c>
      <c r="O284">
        <f>(I284*21)/100</f>
      </c>
      <c t="s">
        <v>13</v>
      </c>
    </row>
    <row r="285" spans="1:5" ht="25.5">
      <c r="A285" s="28" t="s">
        <v>40</v>
      </c>
      <c r="E285" s="29" t="s">
        <v>789</v>
      </c>
    </row>
    <row r="286" spans="1:5" ht="12.75">
      <c r="A286" s="30" t="s">
        <v>42</v>
      </c>
      <c r="E286" s="31" t="s">
        <v>790</v>
      </c>
    </row>
    <row r="287" spans="1:5" ht="25.5">
      <c r="A287" t="s">
        <v>43</v>
      </c>
      <c r="E287" s="29" t="s">
        <v>444</v>
      </c>
    </row>
    <row r="288" spans="1:16" ht="12.75">
      <c r="A288" s="19" t="s">
        <v>35</v>
      </c>
      <c s="23" t="s">
        <v>635</v>
      </c>
      <c s="23" t="s">
        <v>446</v>
      </c>
      <c s="19" t="s">
        <v>37</v>
      </c>
      <c s="24" t="s">
        <v>447</v>
      </c>
      <c s="25" t="s">
        <v>68</v>
      </c>
      <c s="26">
        <v>5</v>
      </c>
      <c s="27">
        <v>0</v>
      </c>
      <c s="27">
        <f>ROUND(ROUND(H288,2)*ROUND(G288,3),2)</f>
      </c>
      <c r="O288">
        <f>(I288*21)/100</f>
      </c>
      <c t="s">
        <v>13</v>
      </c>
    </row>
    <row r="289" spans="1:5" ht="63.75">
      <c r="A289" s="28" t="s">
        <v>40</v>
      </c>
      <c r="E289" s="29" t="s">
        <v>791</v>
      </c>
    </row>
    <row r="290" spans="1:5" ht="12.75">
      <c r="A290" s="30" t="s">
        <v>42</v>
      </c>
      <c r="E290" s="31" t="s">
        <v>37</v>
      </c>
    </row>
    <row r="291" spans="1:5" ht="102">
      <c r="A291" t="s">
        <v>43</v>
      </c>
      <c r="E291" s="29" t="s">
        <v>449</v>
      </c>
    </row>
    <row r="292" spans="1:16" ht="12.75">
      <c r="A292" s="19" t="s">
        <v>35</v>
      </c>
      <c s="23" t="s">
        <v>637</v>
      </c>
      <c s="23" t="s">
        <v>667</v>
      </c>
      <c s="19" t="s">
        <v>37</v>
      </c>
      <c s="24" t="s">
        <v>668</v>
      </c>
      <c s="25" t="s">
        <v>39</v>
      </c>
      <c s="26">
        <v>4</v>
      </c>
      <c s="27">
        <v>0</v>
      </c>
      <c s="27">
        <f>ROUND(ROUND(H292,2)*ROUND(G292,3),2)</f>
      </c>
      <c r="O292">
        <f>(I292*21)/100</f>
      </c>
      <c t="s">
        <v>13</v>
      </c>
    </row>
    <row r="293" spans="1:5" ht="63.75">
      <c r="A293" s="28" t="s">
        <v>40</v>
      </c>
      <c r="E293" s="29" t="s">
        <v>792</v>
      </c>
    </row>
    <row r="294" spans="1:5" ht="12.75">
      <c r="A294" s="30" t="s">
        <v>42</v>
      </c>
      <c r="E294" s="31" t="s">
        <v>37</v>
      </c>
    </row>
    <row r="295" spans="1:5" ht="76.5">
      <c r="A295" t="s">
        <v>43</v>
      </c>
      <c r="E295" s="29" t="s">
        <v>670</v>
      </c>
    </row>
    <row r="296" spans="1:16" ht="12.75">
      <c r="A296" s="19" t="s">
        <v>35</v>
      </c>
      <c s="23" t="s">
        <v>640</v>
      </c>
      <c s="23" t="s">
        <v>677</v>
      </c>
      <c s="19" t="s">
        <v>37</v>
      </c>
      <c s="24" t="s">
        <v>678</v>
      </c>
      <c s="25" t="s">
        <v>215</v>
      </c>
      <c s="26">
        <v>10</v>
      </c>
      <c s="27">
        <v>0</v>
      </c>
      <c s="27">
        <f>ROUND(ROUND(H296,2)*ROUND(G296,3),2)</f>
      </c>
      <c r="O296">
        <f>(I296*21)/100</f>
      </c>
      <c t="s">
        <v>13</v>
      </c>
    </row>
    <row r="297" spans="1:5" ht="63.75">
      <c r="A297" s="28" t="s">
        <v>40</v>
      </c>
      <c r="E297" s="29" t="s">
        <v>793</v>
      </c>
    </row>
    <row r="298" spans="1:5" ht="12.75">
      <c r="A298" s="30" t="s">
        <v>42</v>
      </c>
      <c r="E298" s="31" t="s">
        <v>37</v>
      </c>
    </row>
    <row r="299" spans="1:5" ht="76.5">
      <c r="A299" t="s">
        <v>43</v>
      </c>
      <c r="E299" s="29" t="s">
        <v>670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0+O9+O14+O23+O36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798</v>
      </c>
      <c s="36">
        <f>0+I9+I14+I23+I36</f>
      </c>
      <c r="O3" t="s">
        <v>9</v>
      </c>
      <c t="s">
        <v>13</v>
      </c>
    </row>
    <row r="4" spans="1:16" ht="15" customHeight="1">
      <c r="A4" t="s">
        <v>7</v>
      </c>
      <c s="8" t="s">
        <v>794</v>
      </c>
      <c s="9" t="s">
        <v>795</v>
      </c>
      <c s="1"/>
      <c s="10" t="s">
        <v>796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797</v>
      </c>
      <c s="12" t="s">
        <v>8</v>
      </c>
      <c s="13" t="s">
        <v>798</v>
      </c>
      <c s="5"/>
      <c s="14" t="s">
        <v>799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132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25.5">
      <c r="A10" s="19" t="s">
        <v>35</v>
      </c>
      <c s="23" t="s">
        <v>19</v>
      </c>
      <c s="23" t="s">
        <v>182</v>
      </c>
      <c s="19" t="s">
        <v>37</v>
      </c>
      <c s="24" t="s">
        <v>183</v>
      </c>
      <c s="25" t="s">
        <v>184</v>
      </c>
      <c s="26">
        <v>456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185</v>
      </c>
    </row>
    <row r="12" spans="1:5" ht="12.75">
      <c r="A12" s="30" t="s">
        <v>42</v>
      </c>
      <c r="E12" s="31" t="s">
        <v>800</v>
      </c>
    </row>
    <row r="13" spans="1:5" ht="140.25">
      <c r="A13" t="s">
        <v>43</v>
      </c>
      <c r="E13" s="29" t="s">
        <v>187</v>
      </c>
    </row>
    <row r="14" spans="1:18" ht="12.75" customHeight="1">
      <c r="A14" s="5" t="s">
        <v>33</v>
      </c>
      <c s="5"/>
      <c s="34" t="s">
        <v>19</v>
      </c>
      <c s="5"/>
      <c s="21" t="s">
        <v>34</v>
      </c>
      <c s="5"/>
      <c s="5"/>
      <c s="5"/>
      <c s="35">
        <f>0+Q14</f>
      </c>
      <c r="O14">
        <f>0+R14</f>
      </c>
      <c r="Q14">
        <f>0+I15+I19</f>
      </c>
      <c>
        <f>0+O15+O19</f>
      </c>
    </row>
    <row r="15" spans="1:16" ht="25.5">
      <c r="A15" s="19" t="s">
        <v>35</v>
      </c>
      <c s="23" t="s">
        <v>13</v>
      </c>
      <c s="23" t="s">
        <v>206</v>
      </c>
      <c s="19" t="s">
        <v>37</v>
      </c>
      <c s="24" t="s">
        <v>207</v>
      </c>
      <c s="25" t="s">
        <v>68</v>
      </c>
      <c s="26">
        <v>228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63.75">
      <c r="A16" s="28" t="s">
        <v>40</v>
      </c>
      <c r="E16" s="29" t="s">
        <v>801</v>
      </c>
    </row>
    <row r="17" spans="1:5" ht="12.75">
      <c r="A17" s="30" t="s">
        <v>42</v>
      </c>
      <c r="E17" s="31" t="s">
        <v>802</v>
      </c>
    </row>
    <row r="18" spans="1:5" ht="63.75">
      <c r="A18" t="s">
        <v>43</v>
      </c>
      <c r="E18" s="29" t="s">
        <v>205</v>
      </c>
    </row>
    <row r="19" spans="1:16" ht="12.75">
      <c r="A19" s="19" t="s">
        <v>35</v>
      </c>
      <c s="23" t="s">
        <v>12</v>
      </c>
      <c s="23" t="s">
        <v>279</v>
      </c>
      <c s="19" t="s">
        <v>37</v>
      </c>
      <c s="24" t="s">
        <v>280</v>
      </c>
      <c s="25" t="s">
        <v>51</v>
      </c>
      <c s="26">
        <v>570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803</v>
      </c>
    </row>
    <row r="21" spans="1:5" ht="12.75">
      <c r="A21" s="30" t="s">
        <v>42</v>
      </c>
      <c r="E21" s="31" t="s">
        <v>37</v>
      </c>
    </row>
    <row r="22" spans="1:5" ht="25.5">
      <c r="A22" t="s">
        <v>43</v>
      </c>
      <c r="E22" s="29" t="s">
        <v>283</v>
      </c>
    </row>
    <row r="23" spans="1:18" ht="12.75" customHeight="1">
      <c r="A23" s="5" t="s">
        <v>33</v>
      </c>
      <c s="5"/>
      <c s="34" t="s">
        <v>25</v>
      </c>
      <c s="5"/>
      <c s="21" t="s">
        <v>310</v>
      </c>
      <c s="5"/>
      <c s="5"/>
      <c s="5"/>
      <c s="35">
        <f>0+Q23</f>
      </c>
      <c r="O23">
        <f>0+R23</f>
      </c>
      <c r="Q23">
        <f>0+I24+I28+I32</f>
      </c>
      <c>
        <f>0+O24+O28+O32</f>
      </c>
    </row>
    <row r="24" spans="1:16" ht="25.5">
      <c r="A24" s="19" t="s">
        <v>35</v>
      </c>
      <c s="23" t="s">
        <v>23</v>
      </c>
      <c s="23" t="s">
        <v>312</v>
      </c>
      <c s="19" t="s">
        <v>37</v>
      </c>
      <c s="24" t="s">
        <v>313</v>
      </c>
      <c s="25" t="s">
        <v>51</v>
      </c>
      <c s="26">
        <v>570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38.25">
      <c r="A25" s="28" t="s">
        <v>40</v>
      </c>
      <c r="E25" s="29" t="s">
        <v>804</v>
      </c>
    </row>
    <row r="26" spans="1:5" ht="12.75">
      <c r="A26" s="30" t="s">
        <v>42</v>
      </c>
      <c r="E26" s="31" t="s">
        <v>37</v>
      </c>
    </row>
    <row r="27" spans="1:5" ht="51">
      <c r="A27" t="s">
        <v>43</v>
      </c>
      <c r="E27" s="29" t="s">
        <v>315</v>
      </c>
    </row>
    <row r="28" spans="1:16" ht="12.75">
      <c r="A28" s="19" t="s">
        <v>35</v>
      </c>
      <c s="23" t="s">
        <v>25</v>
      </c>
      <c s="23" t="s">
        <v>322</v>
      </c>
      <c s="19" t="s">
        <v>37</v>
      </c>
      <c s="24" t="s">
        <v>323</v>
      </c>
      <c s="25" t="s">
        <v>51</v>
      </c>
      <c s="26">
        <v>570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38.25">
      <c r="A29" s="28" t="s">
        <v>40</v>
      </c>
      <c r="E29" s="29" t="s">
        <v>805</v>
      </c>
    </row>
    <row r="30" spans="1:5" ht="12.75">
      <c r="A30" s="30" t="s">
        <v>42</v>
      </c>
      <c r="E30" s="31" t="s">
        <v>37</v>
      </c>
    </row>
    <row r="31" spans="1:5" ht="51">
      <c r="A31" t="s">
        <v>43</v>
      </c>
      <c r="E31" s="29" t="s">
        <v>315</v>
      </c>
    </row>
    <row r="32" spans="1:16" ht="12.75">
      <c r="A32" s="19" t="s">
        <v>35</v>
      </c>
      <c s="23" t="s">
        <v>27</v>
      </c>
      <c s="23" t="s">
        <v>360</v>
      </c>
      <c s="19" t="s">
        <v>56</v>
      </c>
      <c s="24" t="s">
        <v>561</v>
      </c>
      <c s="25" t="s">
        <v>51</v>
      </c>
      <c s="26">
        <v>570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38.25">
      <c r="A33" s="28" t="s">
        <v>40</v>
      </c>
      <c r="E33" s="29" t="s">
        <v>806</v>
      </c>
    </row>
    <row r="34" spans="1:5" ht="12.75">
      <c r="A34" s="30" t="s">
        <v>42</v>
      </c>
      <c r="E34" s="31" t="s">
        <v>37</v>
      </c>
    </row>
    <row r="35" spans="1:5" ht="25.5">
      <c r="A35" t="s">
        <v>43</v>
      </c>
      <c r="E35" s="29" t="s">
        <v>363</v>
      </c>
    </row>
    <row r="36" spans="1:18" ht="12.75" customHeight="1">
      <c r="A36" s="5" t="s">
        <v>33</v>
      </c>
      <c s="5"/>
      <c s="34" t="s">
        <v>30</v>
      </c>
      <c s="5"/>
      <c s="21" t="s">
        <v>72</v>
      </c>
      <c s="5"/>
      <c s="5"/>
      <c s="5"/>
      <c s="35">
        <f>0+Q36</f>
      </c>
      <c r="O36">
        <f>0+R36</f>
      </c>
      <c r="Q36">
        <f>0+I37+I41+I45+I49+I53+I57+I61+I65+I69+I73+I77+I81+I85+I89+I93+I97</f>
      </c>
      <c>
        <f>0+O37+O41+O45+O49+O53+O57+O61+O65+O69+O73+O77+O81+O85+O89+O93+O97</f>
      </c>
    </row>
    <row r="37" spans="1:16" ht="12.75">
      <c r="A37" s="19" t="s">
        <v>35</v>
      </c>
      <c s="23" t="s">
        <v>73</v>
      </c>
      <c s="23" t="s">
        <v>807</v>
      </c>
      <c s="19" t="s">
        <v>37</v>
      </c>
      <c s="24" t="s">
        <v>808</v>
      </c>
      <c s="25" t="s">
        <v>39</v>
      </c>
      <c s="26">
        <v>2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25.5">
      <c r="A38" s="28" t="s">
        <v>40</v>
      </c>
      <c r="E38" s="29" t="s">
        <v>809</v>
      </c>
    </row>
    <row r="39" spans="1:5" ht="12.75">
      <c r="A39" s="30" t="s">
        <v>42</v>
      </c>
      <c r="E39" s="31" t="s">
        <v>37</v>
      </c>
    </row>
    <row r="40" spans="1:5" ht="38.25">
      <c r="A40" t="s">
        <v>43</v>
      </c>
      <c r="E40" s="29" t="s">
        <v>810</v>
      </c>
    </row>
    <row r="41" spans="1:16" ht="25.5">
      <c r="A41" s="19" t="s">
        <v>35</v>
      </c>
      <c s="23" t="s">
        <v>79</v>
      </c>
      <c s="23" t="s">
        <v>811</v>
      </c>
      <c s="19" t="s">
        <v>37</v>
      </c>
      <c s="24" t="s">
        <v>812</v>
      </c>
      <c s="25" t="s">
        <v>39</v>
      </c>
      <c s="26">
        <v>56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813</v>
      </c>
    </row>
    <row r="43" spans="1:5" ht="51">
      <c r="A43" s="30" t="s">
        <v>42</v>
      </c>
      <c r="E43" s="31" t="s">
        <v>814</v>
      </c>
    </row>
    <row r="44" spans="1:5" ht="63.75">
      <c r="A44" t="s">
        <v>43</v>
      </c>
      <c r="E44" s="29" t="s">
        <v>78</v>
      </c>
    </row>
    <row r="45" spans="1:16" ht="12.75">
      <c r="A45" s="19" t="s">
        <v>35</v>
      </c>
      <c s="23" t="s">
        <v>30</v>
      </c>
      <c s="23" t="s">
        <v>815</v>
      </c>
      <c s="19" t="s">
        <v>37</v>
      </c>
      <c s="24" t="s">
        <v>816</v>
      </c>
      <c s="25" t="s">
        <v>39</v>
      </c>
      <c s="26">
        <v>56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817</v>
      </c>
    </row>
    <row r="47" spans="1:5" ht="12.75">
      <c r="A47" s="30" t="s">
        <v>42</v>
      </c>
      <c r="E47" s="31" t="s">
        <v>37</v>
      </c>
    </row>
    <row r="48" spans="1:5" ht="25.5">
      <c r="A48" t="s">
        <v>43</v>
      </c>
      <c r="E48" s="29" t="s">
        <v>83</v>
      </c>
    </row>
    <row r="49" spans="1:16" ht="12.75">
      <c r="A49" s="19" t="s">
        <v>35</v>
      </c>
      <c s="23" t="s">
        <v>32</v>
      </c>
      <c s="23" t="s">
        <v>818</v>
      </c>
      <c s="19" t="s">
        <v>56</v>
      </c>
      <c s="24" t="s">
        <v>819</v>
      </c>
      <c s="25" t="s">
        <v>820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25.5">
      <c r="A50" s="28" t="s">
        <v>40</v>
      </c>
      <c r="E50" s="29" t="s">
        <v>821</v>
      </c>
    </row>
    <row r="51" spans="1:5" ht="12.75">
      <c r="A51" s="30" t="s">
        <v>42</v>
      </c>
      <c r="E51" s="31" t="s">
        <v>822</v>
      </c>
    </row>
    <row r="52" spans="1:5" ht="25.5">
      <c r="A52" t="s">
        <v>43</v>
      </c>
      <c r="E52" s="29" t="s">
        <v>88</v>
      </c>
    </row>
    <row r="53" spans="1:16" ht="12.75">
      <c r="A53" s="19" t="s">
        <v>35</v>
      </c>
      <c s="23" t="s">
        <v>93</v>
      </c>
      <c s="23" t="s">
        <v>89</v>
      </c>
      <c s="19" t="s">
        <v>37</v>
      </c>
      <c s="24" t="s">
        <v>90</v>
      </c>
      <c s="25" t="s">
        <v>39</v>
      </c>
      <c s="26">
        <v>34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25.5">
      <c r="A54" s="28" t="s">
        <v>40</v>
      </c>
      <c r="E54" s="29" t="s">
        <v>823</v>
      </c>
    </row>
    <row r="55" spans="1:5" ht="51">
      <c r="A55" s="30" t="s">
        <v>42</v>
      </c>
      <c r="E55" s="31" t="s">
        <v>824</v>
      </c>
    </row>
    <row r="56" spans="1:5" ht="63.75">
      <c r="A56" t="s">
        <v>43</v>
      </c>
      <c r="E56" s="29" t="s">
        <v>92</v>
      </c>
    </row>
    <row r="57" spans="1:16" ht="12.75">
      <c r="A57" s="19" t="s">
        <v>35</v>
      </c>
      <c s="23" t="s">
        <v>96</v>
      </c>
      <c s="23" t="s">
        <v>94</v>
      </c>
      <c s="19" t="s">
        <v>37</v>
      </c>
      <c s="24" t="s">
        <v>95</v>
      </c>
      <c s="25" t="s">
        <v>39</v>
      </c>
      <c s="26">
        <v>34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825</v>
      </c>
    </row>
    <row r="59" spans="1:5" ht="51">
      <c r="A59" s="30" t="s">
        <v>42</v>
      </c>
      <c r="E59" s="31" t="s">
        <v>824</v>
      </c>
    </row>
    <row r="60" spans="1:5" ht="25.5">
      <c r="A60" t="s">
        <v>43</v>
      </c>
      <c r="E60" s="29" t="s">
        <v>83</v>
      </c>
    </row>
    <row r="61" spans="1:16" ht="12.75">
      <c r="A61" s="19" t="s">
        <v>35</v>
      </c>
      <c s="23" t="s">
        <v>101</v>
      </c>
      <c s="23" t="s">
        <v>97</v>
      </c>
      <c s="19" t="s">
        <v>56</v>
      </c>
      <c s="24" t="s">
        <v>98</v>
      </c>
      <c s="25" t="s">
        <v>820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25.5">
      <c r="A62" s="28" t="s">
        <v>40</v>
      </c>
      <c r="E62" s="29" t="s">
        <v>826</v>
      </c>
    </row>
    <row r="63" spans="1:5" ht="12.75">
      <c r="A63" s="30" t="s">
        <v>42</v>
      </c>
      <c r="E63" s="31" t="s">
        <v>827</v>
      </c>
    </row>
    <row r="64" spans="1:5" ht="25.5">
      <c r="A64" t="s">
        <v>43</v>
      </c>
      <c r="E64" s="29" t="s">
        <v>100</v>
      </c>
    </row>
    <row r="65" spans="1:16" ht="12.75">
      <c r="A65" s="19" t="s">
        <v>35</v>
      </c>
      <c s="23" t="s">
        <v>107</v>
      </c>
      <c s="23" t="s">
        <v>828</v>
      </c>
      <c s="19" t="s">
        <v>37</v>
      </c>
      <c s="24" t="s">
        <v>829</v>
      </c>
      <c s="25" t="s">
        <v>39</v>
      </c>
      <c s="26">
        <v>3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25.5">
      <c r="A66" s="28" t="s">
        <v>40</v>
      </c>
      <c r="E66" s="29" t="s">
        <v>830</v>
      </c>
    </row>
    <row r="67" spans="1:5" ht="12.75">
      <c r="A67" s="30" t="s">
        <v>42</v>
      </c>
      <c r="E67" s="31" t="s">
        <v>37</v>
      </c>
    </row>
    <row r="68" spans="1:5" ht="76.5">
      <c r="A68" t="s">
        <v>43</v>
      </c>
      <c r="E68" s="29" t="s">
        <v>106</v>
      </c>
    </row>
    <row r="69" spans="1:16" ht="12.75">
      <c r="A69" s="19" t="s">
        <v>35</v>
      </c>
      <c s="23" t="s">
        <v>112</v>
      </c>
      <c s="23" t="s">
        <v>831</v>
      </c>
      <c s="19" t="s">
        <v>37</v>
      </c>
      <c s="24" t="s">
        <v>832</v>
      </c>
      <c s="25" t="s">
        <v>39</v>
      </c>
      <c s="26">
        <v>3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37</v>
      </c>
    </row>
    <row r="71" spans="1:5" ht="12.75">
      <c r="A71" s="30" t="s">
        <v>42</v>
      </c>
      <c r="E71" s="31" t="s">
        <v>37</v>
      </c>
    </row>
    <row r="72" spans="1:5" ht="25.5">
      <c r="A72" t="s">
        <v>43</v>
      </c>
      <c r="E72" s="29" t="s">
        <v>111</v>
      </c>
    </row>
    <row r="73" spans="1:16" ht="12.75">
      <c r="A73" s="19" t="s">
        <v>35</v>
      </c>
      <c s="23" t="s">
        <v>117</v>
      </c>
      <c s="23" t="s">
        <v>833</v>
      </c>
      <c s="19" t="s">
        <v>56</v>
      </c>
      <c s="24" t="s">
        <v>834</v>
      </c>
      <c s="25" t="s">
        <v>820</v>
      </c>
      <c s="26">
        <v>1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37</v>
      </c>
    </row>
    <row r="75" spans="1:5" ht="12.75">
      <c r="A75" s="30" t="s">
        <v>42</v>
      </c>
      <c r="E75" s="31" t="s">
        <v>835</v>
      </c>
    </row>
    <row r="76" spans="1:5" ht="25.5">
      <c r="A76" t="s">
        <v>43</v>
      </c>
      <c r="E76" s="29" t="s">
        <v>116</v>
      </c>
    </row>
    <row r="77" spans="1:16" ht="12.75">
      <c r="A77" s="19" t="s">
        <v>35</v>
      </c>
      <c s="23" t="s">
        <v>123</v>
      </c>
      <c s="23" t="s">
        <v>836</v>
      </c>
      <c s="19" t="s">
        <v>37</v>
      </c>
      <c s="24" t="s">
        <v>837</v>
      </c>
      <c s="25" t="s">
        <v>39</v>
      </c>
      <c s="26">
        <v>3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838</v>
      </c>
    </row>
    <row r="79" spans="1:5" ht="12.75">
      <c r="A79" s="30" t="s">
        <v>42</v>
      </c>
      <c r="E79" s="31" t="s">
        <v>37</v>
      </c>
    </row>
    <row r="80" spans="1:5" ht="76.5">
      <c r="A80" t="s">
        <v>43</v>
      </c>
      <c r="E80" s="29" t="s">
        <v>106</v>
      </c>
    </row>
    <row r="81" spans="1:16" ht="12.75">
      <c r="A81" s="19" t="s">
        <v>35</v>
      </c>
      <c s="23" t="s">
        <v>126</v>
      </c>
      <c s="23" t="s">
        <v>839</v>
      </c>
      <c s="19" t="s">
        <v>37</v>
      </c>
      <c s="24" t="s">
        <v>840</v>
      </c>
      <c s="25" t="s">
        <v>39</v>
      </c>
      <c s="26">
        <v>3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841</v>
      </c>
    </row>
    <row r="83" spans="1:5" ht="12.75">
      <c r="A83" s="30" t="s">
        <v>42</v>
      </c>
      <c r="E83" s="31" t="s">
        <v>37</v>
      </c>
    </row>
    <row r="84" spans="1:5" ht="25.5">
      <c r="A84" t="s">
        <v>43</v>
      </c>
      <c r="E84" s="29" t="s">
        <v>111</v>
      </c>
    </row>
    <row r="85" spans="1:16" ht="12.75">
      <c r="A85" s="19" t="s">
        <v>35</v>
      </c>
      <c s="23" t="s">
        <v>257</v>
      </c>
      <c s="23" t="s">
        <v>842</v>
      </c>
      <c s="19" t="s">
        <v>56</v>
      </c>
      <c s="24" t="s">
        <v>843</v>
      </c>
      <c s="25" t="s">
        <v>820</v>
      </c>
      <c s="26">
        <v>1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844</v>
      </c>
    </row>
    <row r="87" spans="1:5" ht="12.75">
      <c r="A87" s="30" t="s">
        <v>42</v>
      </c>
      <c r="E87" s="31" t="s">
        <v>835</v>
      </c>
    </row>
    <row r="88" spans="1:5" ht="25.5">
      <c r="A88" t="s">
        <v>43</v>
      </c>
      <c r="E88" s="29" t="s">
        <v>116</v>
      </c>
    </row>
    <row r="89" spans="1:16" ht="12.75">
      <c r="A89" s="19" t="s">
        <v>35</v>
      </c>
      <c s="23" t="s">
        <v>263</v>
      </c>
      <c s="23" t="s">
        <v>845</v>
      </c>
      <c s="19" t="s">
        <v>37</v>
      </c>
      <c s="24" t="s">
        <v>846</v>
      </c>
      <c s="25" t="s">
        <v>39</v>
      </c>
      <c s="26">
        <v>4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847</v>
      </c>
    </row>
    <row r="91" spans="1:5" ht="12.75">
      <c r="A91" s="30" t="s">
        <v>42</v>
      </c>
      <c r="E91" s="31" t="s">
        <v>37</v>
      </c>
    </row>
    <row r="92" spans="1:5" ht="63.75">
      <c r="A92" t="s">
        <v>43</v>
      </c>
      <c r="E92" s="29" t="s">
        <v>122</v>
      </c>
    </row>
    <row r="93" spans="1:16" ht="12.75">
      <c r="A93" s="19" t="s">
        <v>35</v>
      </c>
      <c s="23" t="s">
        <v>265</v>
      </c>
      <c s="23" t="s">
        <v>848</v>
      </c>
      <c s="19" t="s">
        <v>37</v>
      </c>
      <c s="24" t="s">
        <v>849</v>
      </c>
      <c s="25" t="s">
        <v>39</v>
      </c>
      <c s="26">
        <v>4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850</v>
      </c>
    </row>
    <row r="95" spans="1:5" ht="12.75">
      <c r="A95" s="30" t="s">
        <v>42</v>
      </c>
      <c r="E95" s="31" t="s">
        <v>37</v>
      </c>
    </row>
    <row r="96" spans="1:5" ht="25.5">
      <c r="A96" t="s">
        <v>43</v>
      </c>
      <c r="E96" s="29" t="s">
        <v>111</v>
      </c>
    </row>
    <row r="97" spans="1:16" ht="12.75">
      <c r="A97" s="19" t="s">
        <v>35</v>
      </c>
      <c s="23" t="s">
        <v>267</v>
      </c>
      <c s="23" t="s">
        <v>851</v>
      </c>
      <c s="19" t="s">
        <v>56</v>
      </c>
      <c s="24" t="s">
        <v>852</v>
      </c>
      <c s="25" t="s">
        <v>820</v>
      </c>
      <c s="26">
        <v>1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25.5">
      <c r="A98" s="28" t="s">
        <v>40</v>
      </c>
      <c r="E98" s="29" t="s">
        <v>853</v>
      </c>
    </row>
    <row r="99" spans="1:5" ht="12.75">
      <c r="A99" s="30" t="s">
        <v>42</v>
      </c>
      <c r="E99" s="31" t="s">
        <v>854</v>
      </c>
    </row>
    <row r="100" spans="1:5" ht="25.5">
      <c r="A100" t="s">
        <v>43</v>
      </c>
      <c r="E100" s="29" t="s">
        <v>116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855</v>
      </c>
      <c s="36">
        <f>0+I9</f>
      </c>
      <c r="O3" t="s">
        <v>9</v>
      </c>
      <c t="s">
        <v>13</v>
      </c>
    </row>
    <row r="4" spans="1:16" ht="15" customHeight="1">
      <c r="A4" t="s">
        <v>7</v>
      </c>
      <c s="8" t="s">
        <v>794</v>
      </c>
      <c s="9" t="s">
        <v>795</v>
      </c>
      <c s="1"/>
      <c s="10" t="s">
        <v>796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797</v>
      </c>
      <c s="12" t="s">
        <v>8</v>
      </c>
      <c s="13" t="s">
        <v>855</v>
      </c>
      <c s="5"/>
      <c s="14" t="s">
        <v>856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30</v>
      </c>
      <c s="15"/>
      <c s="21" t="s">
        <v>72</v>
      </c>
      <c s="15"/>
      <c s="15"/>
      <c s="15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12.75">
      <c r="A10" s="19" t="s">
        <v>35</v>
      </c>
      <c s="23" t="s">
        <v>19</v>
      </c>
      <c s="23" t="s">
        <v>807</v>
      </c>
      <c s="19" t="s">
        <v>37</v>
      </c>
      <c s="24" t="s">
        <v>808</v>
      </c>
      <c s="25" t="s">
        <v>39</v>
      </c>
      <c s="26">
        <v>4.5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25.5">
      <c r="A11" s="28" t="s">
        <v>40</v>
      </c>
      <c r="E11" s="29" t="s">
        <v>809</v>
      </c>
    </row>
    <row r="12" spans="1:5" ht="12.75">
      <c r="A12" s="30" t="s">
        <v>42</v>
      </c>
      <c r="E12" s="31" t="s">
        <v>37</v>
      </c>
    </row>
    <row r="13" spans="1:5" ht="38.25">
      <c r="A13" t="s">
        <v>43</v>
      </c>
      <c r="E13" s="29" t="s">
        <v>810</v>
      </c>
    </row>
    <row r="14" spans="1:16" ht="25.5">
      <c r="A14" s="19" t="s">
        <v>35</v>
      </c>
      <c s="23" t="s">
        <v>13</v>
      </c>
      <c s="23" t="s">
        <v>811</v>
      </c>
      <c s="19" t="s">
        <v>37</v>
      </c>
      <c s="24" t="s">
        <v>812</v>
      </c>
      <c s="25" t="s">
        <v>39</v>
      </c>
      <c s="26">
        <v>44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857</v>
      </c>
    </row>
    <row r="16" spans="1:5" ht="51">
      <c r="A16" s="30" t="s">
        <v>42</v>
      </c>
      <c r="E16" s="31" t="s">
        <v>858</v>
      </c>
    </row>
    <row r="17" spans="1:5" ht="63.75">
      <c r="A17" t="s">
        <v>43</v>
      </c>
      <c r="E17" s="29" t="s">
        <v>78</v>
      </c>
    </row>
    <row r="18" spans="1:16" ht="12.75">
      <c r="A18" s="19" t="s">
        <v>35</v>
      </c>
      <c s="23" t="s">
        <v>12</v>
      </c>
      <c s="23" t="s">
        <v>815</v>
      </c>
      <c s="19" t="s">
        <v>37</v>
      </c>
      <c s="24" t="s">
        <v>816</v>
      </c>
      <c s="25" t="s">
        <v>39</v>
      </c>
      <c s="26">
        <v>44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817</v>
      </c>
    </row>
    <row r="20" spans="1:5" ht="12.75">
      <c r="A20" s="30" t="s">
        <v>42</v>
      </c>
      <c r="E20" s="31" t="s">
        <v>37</v>
      </c>
    </row>
    <row r="21" spans="1:5" ht="25.5">
      <c r="A21" t="s">
        <v>43</v>
      </c>
      <c r="E21" s="29" t="s">
        <v>83</v>
      </c>
    </row>
    <row r="22" spans="1:16" ht="12.75">
      <c r="A22" s="19" t="s">
        <v>35</v>
      </c>
      <c s="23" t="s">
        <v>23</v>
      </c>
      <c s="23" t="s">
        <v>818</v>
      </c>
      <c s="19" t="s">
        <v>56</v>
      </c>
      <c s="24" t="s">
        <v>819</v>
      </c>
      <c s="25" t="s">
        <v>820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859</v>
      </c>
    </row>
    <row r="24" spans="1:5" ht="12.75">
      <c r="A24" s="30" t="s">
        <v>42</v>
      </c>
      <c r="E24" s="31" t="s">
        <v>860</v>
      </c>
    </row>
    <row r="25" spans="1:5" ht="25.5">
      <c r="A25" t="s">
        <v>43</v>
      </c>
      <c r="E25" s="29" t="s">
        <v>88</v>
      </c>
    </row>
    <row r="26" spans="1:16" ht="12.75">
      <c r="A26" s="19" t="s">
        <v>35</v>
      </c>
      <c s="23" t="s">
        <v>25</v>
      </c>
      <c s="23" t="s">
        <v>89</v>
      </c>
      <c s="19" t="s">
        <v>37</v>
      </c>
      <c s="24" t="s">
        <v>90</v>
      </c>
      <c s="25" t="s">
        <v>39</v>
      </c>
      <c s="26">
        <v>26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861</v>
      </c>
    </row>
    <row r="28" spans="1:5" ht="51">
      <c r="A28" s="30" t="s">
        <v>42</v>
      </c>
      <c r="E28" s="31" t="s">
        <v>862</v>
      </c>
    </row>
    <row r="29" spans="1:5" ht="63.75">
      <c r="A29" t="s">
        <v>43</v>
      </c>
      <c r="E29" s="29" t="s">
        <v>92</v>
      </c>
    </row>
    <row r="30" spans="1:16" ht="12.75">
      <c r="A30" s="19" t="s">
        <v>35</v>
      </c>
      <c s="23" t="s">
        <v>27</v>
      </c>
      <c s="23" t="s">
        <v>94</v>
      </c>
      <c s="19" t="s">
        <v>37</v>
      </c>
      <c s="24" t="s">
        <v>95</v>
      </c>
      <c s="25" t="s">
        <v>39</v>
      </c>
      <c s="26">
        <v>26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825</v>
      </c>
    </row>
    <row r="32" spans="1:5" ht="51">
      <c r="A32" s="30" t="s">
        <v>42</v>
      </c>
      <c r="E32" s="31" t="s">
        <v>862</v>
      </c>
    </row>
    <row r="33" spans="1:5" ht="25.5">
      <c r="A33" t="s">
        <v>43</v>
      </c>
      <c r="E33" s="29" t="s">
        <v>83</v>
      </c>
    </row>
    <row r="34" spans="1:16" ht="12.75">
      <c r="A34" s="19" t="s">
        <v>35</v>
      </c>
      <c s="23" t="s">
        <v>73</v>
      </c>
      <c s="23" t="s">
        <v>97</v>
      </c>
      <c s="19" t="s">
        <v>56</v>
      </c>
      <c s="24" t="s">
        <v>98</v>
      </c>
      <c s="25" t="s">
        <v>820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863</v>
      </c>
    </row>
    <row r="36" spans="1:5" ht="12.75">
      <c r="A36" s="30" t="s">
        <v>42</v>
      </c>
      <c r="E36" s="31" t="s">
        <v>864</v>
      </c>
    </row>
    <row r="37" spans="1:5" ht="25.5">
      <c r="A37" t="s">
        <v>43</v>
      </c>
      <c r="E37" s="29" t="s">
        <v>100</v>
      </c>
    </row>
    <row r="38" spans="1:16" ht="12.75">
      <c r="A38" s="19" t="s">
        <v>35</v>
      </c>
      <c s="23" t="s">
        <v>79</v>
      </c>
      <c s="23" t="s">
        <v>828</v>
      </c>
      <c s="19" t="s">
        <v>37</v>
      </c>
      <c s="24" t="s">
        <v>829</v>
      </c>
      <c s="25" t="s">
        <v>39</v>
      </c>
      <c s="26">
        <v>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865</v>
      </c>
    </row>
    <row r="40" spans="1:5" ht="12.75">
      <c r="A40" s="30" t="s">
        <v>42</v>
      </c>
      <c r="E40" s="31" t="s">
        <v>37</v>
      </c>
    </row>
    <row r="41" spans="1:5" ht="76.5">
      <c r="A41" t="s">
        <v>43</v>
      </c>
      <c r="E41" s="29" t="s">
        <v>106</v>
      </c>
    </row>
    <row r="42" spans="1:16" ht="12.75">
      <c r="A42" s="19" t="s">
        <v>35</v>
      </c>
      <c s="23" t="s">
        <v>30</v>
      </c>
      <c s="23" t="s">
        <v>831</v>
      </c>
      <c s="19" t="s">
        <v>37</v>
      </c>
      <c s="24" t="s">
        <v>832</v>
      </c>
      <c s="25" t="s">
        <v>39</v>
      </c>
      <c s="26">
        <v>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42</v>
      </c>
      <c r="E44" s="31" t="s">
        <v>37</v>
      </c>
    </row>
    <row r="45" spans="1:5" ht="25.5">
      <c r="A45" t="s">
        <v>43</v>
      </c>
      <c r="E45" s="29" t="s">
        <v>111</v>
      </c>
    </row>
    <row r="46" spans="1:16" ht="12.75">
      <c r="A46" s="19" t="s">
        <v>35</v>
      </c>
      <c s="23" t="s">
        <v>32</v>
      </c>
      <c s="23" t="s">
        <v>833</v>
      </c>
      <c s="19" t="s">
        <v>56</v>
      </c>
      <c s="24" t="s">
        <v>834</v>
      </c>
      <c s="25" t="s">
        <v>820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859</v>
      </c>
    </row>
    <row r="48" spans="1:5" ht="12.75">
      <c r="A48" s="30" t="s">
        <v>42</v>
      </c>
      <c r="E48" s="31" t="s">
        <v>866</v>
      </c>
    </row>
    <row r="49" spans="1:5" ht="25.5">
      <c r="A49" t="s">
        <v>43</v>
      </c>
      <c r="E49" s="29" t="s">
        <v>116</v>
      </c>
    </row>
    <row r="50" spans="1:16" ht="12.75">
      <c r="A50" s="19" t="s">
        <v>35</v>
      </c>
      <c s="23" t="s">
        <v>93</v>
      </c>
      <c s="23" t="s">
        <v>845</v>
      </c>
      <c s="19" t="s">
        <v>37</v>
      </c>
      <c s="24" t="s">
        <v>846</v>
      </c>
      <c s="25" t="s">
        <v>39</v>
      </c>
      <c s="26">
        <v>4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867</v>
      </c>
    </row>
    <row r="52" spans="1:5" ht="12.75">
      <c r="A52" s="30" t="s">
        <v>42</v>
      </c>
      <c r="E52" s="31" t="s">
        <v>37</v>
      </c>
    </row>
    <row r="53" spans="1:5" ht="63.75">
      <c r="A53" t="s">
        <v>43</v>
      </c>
      <c r="E53" s="29" t="s">
        <v>122</v>
      </c>
    </row>
    <row r="54" spans="1:16" ht="12.75">
      <c r="A54" s="19" t="s">
        <v>35</v>
      </c>
      <c s="23" t="s">
        <v>96</v>
      </c>
      <c s="23" t="s">
        <v>848</v>
      </c>
      <c s="19" t="s">
        <v>37</v>
      </c>
      <c s="24" t="s">
        <v>849</v>
      </c>
      <c s="25" t="s">
        <v>39</v>
      </c>
      <c s="26">
        <v>4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868</v>
      </c>
    </row>
    <row r="56" spans="1:5" ht="12.75">
      <c r="A56" s="30" t="s">
        <v>42</v>
      </c>
      <c r="E56" s="31" t="s">
        <v>37</v>
      </c>
    </row>
    <row r="57" spans="1:5" ht="25.5">
      <c r="A57" t="s">
        <v>43</v>
      </c>
      <c r="E57" s="29" t="s">
        <v>111</v>
      </c>
    </row>
    <row r="58" spans="1:16" ht="12.75">
      <c r="A58" s="19" t="s">
        <v>35</v>
      </c>
      <c s="23" t="s">
        <v>101</v>
      </c>
      <c s="23" t="s">
        <v>851</v>
      </c>
      <c s="19" t="s">
        <v>56</v>
      </c>
      <c s="24" t="s">
        <v>852</v>
      </c>
      <c s="25" t="s">
        <v>820</v>
      </c>
      <c s="26">
        <v>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853</v>
      </c>
    </row>
    <row r="60" spans="1:5" ht="12.75">
      <c r="A60" s="30" t="s">
        <v>42</v>
      </c>
      <c r="E60" s="31" t="s">
        <v>854</v>
      </c>
    </row>
    <row r="61" spans="1:5" ht="25.5">
      <c r="A61" t="s">
        <v>43</v>
      </c>
      <c r="E61" s="29" t="s">
        <v>116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869</v>
      </c>
      <c s="36">
        <f>0+I9</f>
      </c>
      <c r="O3" t="s">
        <v>9</v>
      </c>
      <c t="s">
        <v>13</v>
      </c>
    </row>
    <row r="4" spans="1:16" ht="15" customHeight="1">
      <c r="A4" t="s">
        <v>7</v>
      </c>
      <c s="8" t="s">
        <v>794</v>
      </c>
      <c s="9" t="s">
        <v>795</v>
      </c>
      <c s="1"/>
      <c s="10" t="s">
        <v>796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797</v>
      </c>
      <c s="12" t="s">
        <v>8</v>
      </c>
      <c s="13" t="s">
        <v>869</v>
      </c>
      <c s="5"/>
      <c s="14" t="s">
        <v>870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30</v>
      </c>
      <c s="15"/>
      <c s="21" t="s">
        <v>72</v>
      </c>
      <c s="15"/>
      <c s="15"/>
      <c s="15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12.75">
      <c r="A10" s="19" t="s">
        <v>35</v>
      </c>
      <c s="23" t="s">
        <v>19</v>
      </c>
      <c s="23" t="s">
        <v>807</v>
      </c>
      <c s="19" t="s">
        <v>37</v>
      </c>
      <c s="24" t="s">
        <v>808</v>
      </c>
      <c s="25" t="s">
        <v>39</v>
      </c>
      <c s="26">
        <v>7.5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25.5">
      <c r="A11" s="28" t="s">
        <v>40</v>
      </c>
      <c r="E11" s="29" t="s">
        <v>809</v>
      </c>
    </row>
    <row r="12" spans="1:5" ht="12.75">
      <c r="A12" s="30" t="s">
        <v>42</v>
      </c>
      <c r="E12" s="31" t="s">
        <v>37</v>
      </c>
    </row>
    <row r="13" spans="1:5" ht="38.25">
      <c r="A13" t="s">
        <v>43</v>
      </c>
      <c r="E13" s="29" t="s">
        <v>810</v>
      </c>
    </row>
    <row r="14" spans="1:16" ht="25.5">
      <c r="A14" s="19" t="s">
        <v>35</v>
      </c>
      <c s="23" t="s">
        <v>13</v>
      </c>
      <c s="23" t="s">
        <v>811</v>
      </c>
      <c s="19" t="s">
        <v>37</v>
      </c>
      <c s="24" t="s">
        <v>812</v>
      </c>
      <c s="25" t="s">
        <v>39</v>
      </c>
      <c s="26">
        <v>38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857</v>
      </c>
    </row>
    <row r="16" spans="1:5" ht="51">
      <c r="A16" s="30" t="s">
        <v>42</v>
      </c>
      <c r="E16" s="31" t="s">
        <v>871</v>
      </c>
    </row>
    <row r="17" spans="1:5" ht="63.75">
      <c r="A17" t="s">
        <v>43</v>
      </c>
      <c r="E17" s="29" t="s">
        <v>78</v>
      </c>
    </row>
    <row r="18" spans="1:16" ht="12.75">
      <c r="A18" s="19" t="s">
        <v>35</v>
      </c>
      <c s="23" t="s">
        <v>12</v>
      </c>
      <c s="23" t="s">
        <v>815</v>
      </c>
      <c s="19" t="s">
        <v>37</v>
      </c>
      <c s="24" t="s">
        <v>816</v>
      </c>
      <c s="25" t="s">
        <v>39</v>
      </c>
      <c s="26">
        <v>30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37</v>
      </c>
    </row>
    <row r="21" spans="1:5" ht="25.5">
      <c r="A21" t="s">
        <v>43</v>
      </c>
      <c r="E21" s="29" t="s">
        <v>83</v>
      </c>
    </row>
    <row r="22" spans="1:16" ht="12.75">
      <c r="A22" s="19" t="s">
        <v>35</v>
      </c>
      <c s="23" t="s">
        <v>23</v>
      </c>
      <c s="23" t="s">
        <v>818</v>
      </c>
      <c s="19" t="s">
        <v>56</v>
      </c>
      <c s="24" t="s">
        <v>819</v>
      </c>
      <c s="25" t="s">
        <v>820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872</v>
      </c>
    </row>
    <row r="24" spans="1:5" ht="12.75">
      <c r="A24" s="30" t="s">
        <v>42</v>
      </c>
      <c r="E24" s="31" t="s">
        <v>873</v>
      </c>
    </row>
    <row r="25" spans="1:5" ht="25.5">
      <c r="A25" t="s">
        <v>43</v>
      </c>
      <c r="E25" s="29" t="s">
        <v>88</v>
      </c>
    </row>
    <row r="26" spans="1:16" ht="12.75">
      <c r="A26" s="19" t="s">
        <v>35</v>
      </c>
      <c s="23" t="s">
        <v>25</v>
      </c>
      <c s="23" t="s">
        <v>89</v>
      </c>
      <c s="19" t="s">
        <v>37</v>
      </c>
      <c s="24" t="s">
        <v>90</v>
      </c>
      <c s="25" t="s">
        <v>39</v>
      </c>
      <c s="26">
        <v>24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861</v>
      </c>
    </row>
    <row r="28" spans="1:5" ht="51">
      <c r="A28" s="30" t="s">
        <v>42</v>
      </c>
      <c r="E28" s="31" t="s">
        <v>874</v>
      </c>
    </row>
    <row r="29" spans="1:5" ht="63.75">
      <c r="A29" t="s">
        <v>43</v>
      </c>
      <c r="E29" s="29" t="s">
        <v>92</v>
      </c>
    </row>
    <row r="30" spans="1:16" ht="12.75">
      <c r="A30" s="19" t="s">
        <v>35</v>
      </c>
      <c s="23" t="s">
        <v>27</v>
      </c>
      <c s="23" t="s">
        <v>94</v>
      </c>
      <c s="19" t="s">
        <v>37</v>
      </c>
      <c s="24" t="s">
        <v>95</v>
      </c>
      <c s="25" t="s">
        <v>39</v>
      </c>
      <c s="26">
        <v>24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825</v>
      </c>
    </row>
    <row r="32" spans="1:5" ht="51">
      <c r="A32" s="30" t="s">
        <v>42</v>
      </c>
      <c r="E32" s="31" t="s">
        <v>874</v>
      </c>
    </row>
    <row r="33" spans="1:5" ht="25.5">
      <c r="A33" t="s">
        <v>43</v>
      </c>
      <c r="E33" s="29" t="s">
        <v>83</v>
      </c>
    </row>
    <row r="34" spans="1:16" ht="12.75">
      <c r="A34" s="19" t="s">
        <v>35</v>
      </c>
      <c s="23" t="s">
        <v>73</v>
      </c>
      <c s="23" t="s">
        <v>97</v>
      </c>
      <c s="19" t="s">
        <v>56</v>
      </c>
      <c s="24" t="s">
        <v>98</v>
      </c>
      <c s="25" t="s">
        <v>820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38.25">
      <c r="A35" s="28" t="s">
        <v>40</v>
      </c>
      <c r="E35" s="29" t="s">
        <v>875</v>
      </c>
    </row>
    <row r="36" spans="1:5" ht="12.75">
      <c r="A36" s="30" t="s">
        <v>42</v>
      </c>
      <c r="E36" s="31" t="s">
        <v>876</v>
      </c>
    </row>
    <row r="37" spans="1:5" ht="25.5">
      <c r="A37" t="s">
        <v>43</v>
      </c>
      <c r="E37" s="29" t="s">
        <v>100</v>
      </c>
    </row>
    <row r="38" spans="1:16" ht="12.75">
      <c r="A38" s="19" t="s">
        <v>35</v>
      </c>
      <c s="23" t="s">
        <v>79</v>
      </c>
      <c s="23" t="s">
        <v>828</v>
      </c>
      <c s="19" t="s">
        <v>37</v>
      </c>
      <c s="24" t="s">
        <v>829</v>
      </c>
      <c s="25" t="s">
        <v>39</v>
      </c>
      <c s="26">
        <v>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865</v>
      </c>
    </row>
    <row r="40" spans="1:5" ht="12.75">
      <c r="A40" s="30" t="s">
        <v>42</v>
      </c>
      <c r="E40" s="31" t="s">
        <v>37</v>
      </c>
    </row>
    <row r="41" spans="1:5" ht="76.5">
      <c r="A41" t="s">
        <v>43</v>
      </c>
      <c r="E41" s="29" t="s">
        <v>106</v>
      </c>
    </row>
    <row r="42" spans="1:16" ht="12.75">
      <c r="A42" s="19" t="s">
        <v>35</v>
      </c>
      <c s="23" t="s">
        <v>30</v>
      </c>
      <c s="23" t="s">
        <v>831</v>
      </c>
      <c s="19" t="s">
        <v>37</v>
      </c>
      <c s="24" t="s">
        <v>832</v>
      </c>
      <c s="25" t="s">
        <v>39</v>
      </c>
      <c s="26">
        <v>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42</v>
      </c>
      <c r="E44" s="31" t="s">
        <v>37</v>
      </c>
    </row>
    <row r="45" spans="1:5" ht="25.5">
      <c r="A45" t="s">
        <v>43</v>
      </c>
      <c r="E45" s="29" t="s">
        <v>111</v>
      </c>
    </row>
    <row r="46" spans="1:16" ht="12.75">
      <c r="A46" s="19" t="s">
        <v>35</v>
      </c>
      <c s="23" t="s">
        <v>32</v>
      </c>
      <c s="23" t="s">
        <v>833</v>
      </c>
      <c s="19" t="s">
        <v>56</v>
      </c>
      <c s="24" t="s">
        <v>834</v>
      </c>
      <c s="25" t="s">
        <v>820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42</v>
      </c>
      <c r="E48" s="31" t="s">
        <v>866</v>
      </c>
    </row>
    <row r="49" spans="1:5" ht="25.5">
      <c r="A49" t="s">
        <v>43</v>
      </c>
      <c r="E49" s="29" t="s">
        <v>116</v>
      </c>
    </row>
    <row r="50" spans="1:16" ht="12.75">
      <c r="A50" s="19" t="s">
        <v>35</v>
      </c>
      <c s="23" t="s">
        <v>93</v>
      </c>
      <c s="23" t="s">
        <v>845</v>
      </c>
      <c s="19" t="s">
        <v>37</v>
      </c>
      <c s="24" t="s">
        <v>846</v>
      </c>
      <c s="25" t="s">
        <v>39</v>
      </c>
      <c s="26">
        <v>3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867</v>
      </c>
    </row>
    <row r="52" spans="1:5" ht="12.75">
      <c r="A52" s="30" t="s">
        <v>42</v>
      </c>
      <c r="E52" s="31" t="s">
        <v>37</v>
      </c>
    </row>
    <row r="53" spans="1:5" ht="63.75">
      <c r="A53" t="s">
        <v>43</v>
      </c>
      <c r="E53" s="29" t="s">
        <v>122</v>
      </c>
    </row>
    <row r="54" spans="1:16" ht="12.75">
      <c r="A54" s="19" t="s">
        <v>35</v>
      </c>
      <c s="23" t="s">
        <v>96</v>
      </c>
      <c s="23" t="s">
        <v>848</v>
      </c>
      <c s="19" t="s">
        <v>37</v>
      </c>
      <c s="24" t="s">
        <v>849</v>
      </c>
      <c s="25" t="s">
        <v>39</v>
      </c>
      <c s="26">
        <v>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868</v>
      </c>
    </row>
    <row r="56" spans="1:5" ht="12.75">
      <c r="A56" s="30" t="s">
        <v>42</v>
      </c>
      <c r="E56" s="31" t="s">
        <v>37</v>
      </c>
    </row>
    <row r="57" spans="1:5" ht="25.5">
      <c r="A57" t="s">
        <v>43</v>
      </c>
      <c r="E57" s="29" t="s">
        <v>111</v>
      </c>
    </row>
    <row r="58" spans="1:16" ht="12.75">
      <c r="A58" s="19" t="s">
        <v>35</v>
      </c>
      <c s="23" t="s">
        <v>101</v>
      </c>
      <c s="23" t="s">
        <v>851</v>
      </c>
      <c s="19" t="s">
        <v>56</v>
      </c>
      <c s="24" t="s">
        <v>852</v>
      </c>
      <c s="25" t="s">
        <v>820</v>
      </c>
      <c s="26">
        <v>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877</v>
      </c>
    </row>
    <row r="60" spans="1:5" ht="12.75">
      <c r="A60" s="30" t="s">
        <v>42</v>
      </c>
      <c r="E60" s="31" t="s">
        <v>835</v>
      </c>
    </row>
    <row r="61" spans="1:5" ht="25.5">
      <c r="A61" t="s">
        <v>43</v>
      </c>
      <c r="E61" s="29" t="s">
        <v>116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0+O8+O41+O62+O67+O72+O165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878</v>
      </c>
      <c s="36">
        <f>0+I8+I41+I62+I67+I72+I165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878</v>
      </c>
      <c s="5"/>
      <c s="14" t="s">
        <v>879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132</v>
      </c>
      <c s="15"/>
      <c s="15"/>
      <c s="15"/>
      <c s="22">
        <f>0+Q8</f>
      </c>
      <c r="O8">
        <f>0+R8</f>
      </c>
      <c r="Q8">
        <f>0+I9+I13+I17+I21+I25+I29+I33+I37</f>
      </c>
      <c>
        <f>0+O9+O13+O17+O21+O25+O29+O33+O37</f>
      </c>
    </row>
    <row r="9" spans="1:16" ht="25.5">
      <c r="A9" s="19" t="s">
        <v>35</v>
      </c>
      <c s="23" t="s">
        <v>19</v>
      </c>
      <c s="23" t="s">
        <v>182</v>
      </c>
      <c s="19" t="s">
        <v>37</v>
      </c>
      <c s="24" t="s">
        <v>183</v>
      </c>
      <c s="25" t="s">
        <v>184</v>
      </c>
      <c s="26">
        <v>115.76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185</v>
      </c>
    </row>
    <row r="11" spans="1:5" ht="12.75">
      <c r="A11" s="30" t="s">
        <v>42</v>
      </c>
      <c r="E11" s="31" t="s">
        <v>880</v>
      </c>
    </row>
    <row r="12" spans="1:5" ht="140.25">
      <c r="A12" t="s">
        <v>43</v>
      </c>
      <c r="E12" s="29" t="s">
        <v>187</v>
      </c>
    </row>
    <row r="13" spans="1:16" ht="12.75">
      <c r="A13" s="19" t="s">
        <v>35</v>
      </c>
      <c s="23" t="s">
        <v>13</v>
      </c>
      <c s="23" t="s">
        <v>153</v>
      </c>
      <c s="19" t="s">
        <v>37</v>
      </c>
      <c s="24" t="s">
        <v>154</v>
      </c>
      <c s="25" t="s">
        <v>135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881</v>
      </c>
    </row>
    <row r="15" spans="1:5" ht="12.75">
      <c r="A15" s="30" t="s">
        <v>42</v>
      </c>
      <c r="E15" s="31" t="s">
        <v>37</v>
      </c>
    </row>
    <row r="16" spans="1:5" ht="38.25">
      <c r="A16" t="s">
        <v>43</v>
      </c>
      <c r="E16" s="29" t="s">
        <v>882</v>
      </c>
    </row>
    <row r="17" spans="1:16" ht="12.75">
      <c r="A17" s="19" t="s">
        <v>35</v>
      </c>
      <c s="23" t="s">
        <v>12</v>
      </c>
      <c s="23" t="s">
        <v>883</v>
      </c>
      <c s="19" t="s">
        <v>37</v>
      </c>
      <c s="24" t="s">
        <v>884</v>
      </c>
      <c s="25" t="s">
        <v>135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885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152</v>
      </c>
    </row>
    <row r="21" spans="1:16" ht="12.75">
      <c r="A21" s="19" t="s">
        <v>35</v>
      </c>
      <c s="23" t="s">
        <v>23</v>
      </c>
      <c s="23" t="s">
        <v>886</v>
      </c>
      <c s="19" t="s">
        <v>37</v>
      </c>
      <c s="24" t="s">
        <v>887</v>
      </c>
      <c s="25" t="s">
        <v>135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888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152</v>
      </c>
    </row>
    <row r="25" spans="1:16" ht="12.75">
      <c r="A25" s="19" t="s">
        <v>35</v>
      </c>
      <c s="23" t="s">
        <v>25</v>
      </c>
      <c s="23" t="s">
        <v>889</v>
      </c>
      <c s="19" t="s">
        <v>37</v>
      </c>
      <c s="24" t="s">
        <v>890</v>
      </c>
      <c s="25" t="s">
        <v>135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891</v>
      </c>
    </row>
    <row r="27" spans="1:5" ht="12.75">
      <c r="A27" s="30" t="s">
        <v>42</v>
      </c>
      <c r="E27" s="31" t="s">
        <v>37</v>
      </c>
    </row>
    <row r="28" spans="1:5" ht="12.75">
      <c r="A28" t="s">
        <v>43</v>
      </c>
      <c r="E28" s="29" t="s">
        <v>152</v>
      </c>
    </row>
    <row r="29" spans="1:16" ht="12.75">
      <c r="A29" s="19" t="s">
        <v>35</v>
      </c>
      <c s="23" t="s">
        <v>27</v>
      </c>
      <c s="23" t="s">
        <v>892</v>
      </c>
      <c s="19" t="s">
        <v>56</v>
      </c>
      <c s="24" t="s">
        <v>893</v>
      </c>
      <c s="25" t="s">
        <v>135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25.5">
      <c r="A30" s="28" t="s">
        <v>40</v>
      </c>
      <c r="E30" s="29" t="s">
        <v>894</v>
      </c>
    </row>
    <row r="31" spans="1:5" ht="12.75">
      <c r="A31" s="30" t="s">
        <v>42</v>
      </c>
      <c r="E31" s="31" t="s">
        <v>37</v>
      </c>
    </row>
    <row r="32" spans="1:5" ht="12.75">
      <c r="A32" t="s">
        <v>43</v>
      </c>
      <c r="E32" s="29" t="s">
        <v>895</v>
      </c>
    </row>
    <row r="33" spans="1:16" ht="12.75">
      <c r="A33" s="19" t="s">
        <v>35</v>
      </c>
      <c s="23" t="s">
        <v>73</v>
      </c>
      <c s="23" t="s">
        <v>896</v>
      </c>
      <c s="19" t="s">
        <v>37</v>
      </c>
      <c s="24" t="s">
        <v>897</v>
      </c>
      <c s="25" t="s">
        <v>135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25.5">
      <c r="A34" s="28" t="s">
        <v>40</v>
      </c>
      <c r="E34" s="29" t="s">
        <v>898</v>
      </c>
    </row>
    <row r="35" spans="1:5" ht="12.75">
      <c r="A35" s="30" t="s">
        <v>42</v>
      </c>
      <c r="E35" s="31" t="s">
        <v>37</v>
      </c>
    </row>
    <row r="36" spans="1:5" ht="12.75">
      <c r="A36" t="s">
        <v>43</v>
      </c>
      <c r="E36" s="29" t="s">
        <v>895</v>
      </c>
    </row>
    <row r="37" spans="1:16" ht="12.75">
      <c r="A37" s="19" t="s">
        <v>35</v>
      </c>
      <c s="23" t="s">
        <v>79</v>
      </c>
      <c s="23" t="s">
        <v>899</v>
      </c>
      <c s="19" t="s">
        <v>56</v>
      </c>
      <c s="24" t="s">
        <v>900</v>
      </c>
      <c s="25" t="s">
        <v>135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901</v>
      </c>
    </row>
    <row r="39" spans="1:5" ht="12.75">
      <c r="A39" s="30" t="s">
        <v>42</v>
      </c>
      <c r="E39" s="31" t="s">
        <v>37</v>
      </c>
    </row>
    <row r="40" spans="1:5" ht="12.75">
      <c r="A40" t="s">
        <v>43</v>
      </c>
      <c r="E40" s="29" t="s">
        <v>179</v>
      </c>
    </row>
    <row r="41" spans="1:18" ht="12.75" customHeight="1">
      <c r="A41" s="5" t="s">
        <v>33</v>
      </c>
      <c s="5"/>
      <c s="34" t="s">
        <v>19</v>
      </c>
      <c s="5"/>
      <c s="21" t="s">
        <v>34</v>
      </c>
      <c s="5"/>
      <c s="5"/>
      <c s="5"/>
      <c s="35">
        <f>0+Q41</f>
      </c>
      <c r="O41">
        <f>0+R41</f>
      </c>
      <c r="Q41">
        <f>0+I42+I46+I50+I54+I58</f>
      </c>
      <c>
        <f>0+O42+O46+O50+O54+O58</f>
      </c>
    </row>
    <row r="42" spans="1:16" ht="12.75">
      <c r="A42" s="19" t="s">
        <v>35</v>
      </c>
      <c s="23" t="s">
        <v>30</v>
      </c>
      <c s="23" t="s">
        <v>902</v>
      </c>
      <c s="19" t="s">
        <v>37</v>
      </c>
      <c s="24" t="s">
        <v>903</v>
      </c>
      <c s="25" t="s">
        <v>68</v>
      </c>
      <c s="26">
        <v>19.167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63.75">
      <c r="A43" s="28" t="s">
        <v>40</v>
      </c>
      <c r="E43" s="29" t="s">
        <v>904</v>
      </c>
    </row>
    <row r="44" spans="1:5" ht="76.5">
      <c r="A44" s="30" t="s">
        <v>42</v>
      </c>
      <c r="E44" s="31" t="s">
        <v>905</v>
      </c>
    </row>
    <row r="45" spans="1:5" ht="318.75">
      <c r="A45" t="s">
        <v>43</v>
      </c>
      <c r="E45" s="29" t="s">
        <v>251</v>
      </c>
    </row>
    <row r="46" spans="1:16" ht="12.75">
      <c r="A46" s="19" t="s">
        <v>35</v>
      </c>
      <c s="23" t="s">
        <v>32</v>
      </c>
      <c s="23" t="s">
        <v>906</v>
      </c>
      <c s="19" t="s">
        <v>37</v>
      </c>
      <c s="24" t="s">
        <v>907</v>
      </c>
      <c s="25" t="s">
        <v>68</v>
      </c>
      <c s="26">
        <v>405.61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51">
      <c r="A47" s="28" t="s">
        <v>40</v>
      </c>
      <c r="E47" s="29" t="s">
        <v>908</v>
      </c>
    </row>
    <row r="48" spans="1:5" ht="63.75">
      <c r="A48" s="30" t="s">
        <v>42</v>
      </c>
      <c r="E48" s="31" t="s">
        <v>909</v>
      </c>
    </row>
    <row r="49" spans="1:5" ht="318.75">
      <c r="A49" t="s">
        <v>43</v>
      </c>
      <c r="E49" s="29" t="s">
        <v>251</v>
      </c>
    </row>
    <row r="50" spans="1:16" ht="12.75">
      <c r="A50" s="19" t="s">
        <v>35</v>
      </c>
      <c s="23" t="s">
        <v>93</v>
      </c>
      <c s="23" t="s">
        <v>491</v>
      </c>
      <c s="19" t="s">
        <v>37</v>
      </c>
      <c s="24" t="s">
        <v>492</v>
      </c>
      <c s="25" t="s">
        <v>68</v>
      </c>
      <c s="26">
        <v>366.91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910</v>
      </c>
    </row>
    <row r="52" spans="1:5" ht="63.75">
      <c r="A52" s="30" t="s">
        <v>42</v>
      </c>
      <c r="E52" s="31" t="s">
        <v>911</v>
      </c>
    </row>
    <row r="53" spans="1:5" ht="229.5">
      <c r="A53" t="s">
        <v>43</v>
      </c>
      <c r="E53" s="29" t="s">
        <v>495</v>
      </c>
    </row>
    <row r="54" spans="1:16" ht="12.75">
      <c r="A54" s="19" t="s">
        <v>35</v>
      </c>
      <c s="23" t="s">
        <v>96</v>
      </c>
      <c s="23" t="s">
        <v>274</v>
      </c>
      <c s="19" t="s">
        <v>37</v>
      </c>
      <c s="24" t="s">
        <v>275</v>
      </c>
      <c s="25" t="s">
        <v>68</v>
      </c>
      <c s="26">
        <v>62.13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38.25">
      <c r="A55" s="28" t="s">
        <v>40</v>
      </c>
      <c r="E55" s="29" t="s">
        <v>912</v>
      </c>
    </row>
    <row r="56" spans="1:5" ht="63.75">
      <c r="A56" s="30" t="s">
        <v>42</v>
      </c>
      <c r="E56" s="31" t="s">
        <v>913</v>
      </c>
    </row>
    <row r="57" spans="1:5" ht="229.5">
      <c r="A57" t="s">
        <v>43</v>
      </c>
      <c r="E57" s="29" t="s">
        <v>277</v>
      </c>
    </row>
    <row r="58" spans="1:16" ht="12.75">
      <c r="A58" s="19" t="s">
        <v>35</v>
      </c>
      <c s="23" t="s">
        <v>101</v>
      </c>
      <c s="23" t="s">
        <v>914</v>
      </c>
      <c s="19" t="s">
        <v>37</v>
      </c>
      <c s="24" t="s">
        <v>915</v>
      </c>
      <c s="25" t="s">
        <v>51</v>
      </c>
      <c s="26">
        <v>1296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916</v>
      </c>
    </row>
    <row r="60" spans="1:5" ht="12.75">
      <c r="A60" s="30" t="s">
        <v>42</v>
      </c>
      <c r="E60" s="31" t="s">
        <v>37</v>
      </c>
    </row>
    <row r="61" spans="1:5" ht="38.25">
      <c r="A61" t="s">
        <v>43</v>
      </c>
      <c r="E61" s="29" t="s">
        <v>917</v>
      </c>
    </row>
    <row r="62" spans="1:18" ht="12.75" customHeight="1">
      <c r="A62" s="5" t="s">
        <v>33</v>
      </c>
      <c s="5"/>
      <c s="34" t="s">
        <v>13</v>
      </c>
      <c s="5"/>
      <c s="21" t="s">
        <v>304</v>
      </c>
      <c s="5"/>
      <c s="5"/>
      <c s="5"/>
      <c s="35">
        <f>0+Q62</f>
      </c>
      <c r="O62">
        <f>0+R62</f>
      </c>
      <c r="Q62">
        <f>0+I63</f>
      </c>
      <c>
        <f>0+O63</f>
      </c>
    </row>
    <row r="63" spans="1:16" ht="12.75">
      <c r="A63" s="19" t="s">
        <v>35</v>
      </c>
      <c s="23" t="s">
        <v>107</v>
      </c>
      <c s="23" t="s">
        <v>918</v>
      </c>
      <c s="19" t="s">
        <v>37</v>
      </c>
      <c s="24" t="s">
        <v>919</v>
      </c>
      <c s="25" t="s">
        <v>68</v>
      </c>
      <c s="26">
        <v>17.628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51">
      <c r="A64" s="28" t="s">
        <v>40</v>
      </c>
      <c r="E64" s="29" t="s">
        <v>920</v>
      </c>
    </row>
    <row r="65" spans="1:5" ht="51">
      <c r="A65" s="30" t="s">
        <v>42</v>
      </c>
      <c r="E65" s="31" t="s">
        <v>921</v>
      </c>
    </row>
    <row r="66" spans="1:5" ht="369.75">
      <c r="A66" t="s">
        <v>43</v>
      </c>
      <c r="E66" s="29" t="s">
        <v>521</v>
      </c>
    </row>
    <row r="67" spans="1:18" ht="12.75" customHeight="1">
      <c r="A67" s="5" t="s">
        <v>33</v>
      </c>
      <c s="5"/>
      <c s="34" t="s">
        <v>23</v>
      </c>
      <c s="5"/>
      <c s="21" t="s">
        <v>531</v>
      </c>
      <c s="5"/>
      <c s="5"/>
      <c s="5"/>
      <c s="35">
        <f>0+Q67</f>
      </c>
      <c r="O67">
        <f>0+R67</f>
      </c>
      <c r="Q67">
        <f>0+I68</f>
      </c>
      <c>
        <f>0+O68</f>
      </c>
    </row>
    <row r="68" spans="1:16" ht="12.75">
      <c r="A68" s="19" t="s">
        <v>35</v>
      </c>
      <c s="23" t="s">
        <v>112</v>
      </c>
      <c s="23" t="s">
        <v>922</v>
      </c>
      <c s="19" t="s">
        <v>37</v>
      </c>
      <c s="24" t="s">
        <v>923</v>
      </c>
      <c s="25" t="s">
        <v>68</v>
      </c>
      <c s="26">
        <v>6.45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924</v>
      </c>
    </row>
    <row r="70" spans="1:5" ht="12.75">
      <c r="A70" s="30" t="s">
        <v>42</v>
      </c>
      <c r="E70" s="31" t="s">
        <v>925</v>
      </c>
    </row>
    <row r="71" spans="1:5" ht="369.75">
      <c r="A71" t="s">
        <v>43</v>
      </c>
      <c r="E71" s="29" t="s">
        <v>926</v>
      </c>
    </row>
    <row r="72" spans="1:18" ht="12.75" customHeight="1">
      <c r="A72" s="5" t="s">
        <v>33</v>
      </c>
      <c s="5"/>
      <c s="34" t="s">
        <v>73</v>
      </c>
      <c s="5"/>
      <c s="21" t="s">
        <v>567</v>
      </c>
      <c s="5"/>
      <c s="5"/>
      <c s="5"/>
      <c s="35">
        <f>0+Q72</f>
      </c>
      <c r="O72">
        <f>0+R72</f>
      </c>
      <c r="Q72">
        <f>0+I73+I77+I81+I85+I89+I93+I97+I101+I105+I109+I113+I117+I121+I125+I129+I133+I137+I141+I145+I149+I153+I157+I161</f>
      </c>
      <c>
        <f>0+O73+O77+O81+O85+O89+O93+O97+O101+O105+O109+O113+O117+O121+O125+O129+O133+O137+O141+O145+O149+O153+O157+O161</f>
      </c>
    </row>
    <row r="73" spans="1:16" ht="12.75">
      <c r="A73" s="19" t="s">
        <v>35</v>
      </c>
      <c s="23" t="s">
        <v>117</v>
      </c>
      <c s="23" t="s">
        <v>568</v>
      </c>
      <c s="19" t="s">
        <v>37</v>
      </c>
      <c s="24" t="s">
        <v>569</v>
      </c>
      <c s="25" t="s">
        <v>215</v>
      </c>
      <c s="26">
        <v>12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25.5">
      <c r="A74" s="28" t="s">
        <v>40</v>
      </c>
      <c r="E74" s="29" t="s">
        <v>927</v>
      </c>
    </row>
    <row r="75" spans="1:5" ht="12.75">
      <c r="A75" s="30" t="s">
        <v>42</v>
      </c>
      <c r="E75" s="31" t="s">
        <v>37</v>
      </c>
    </row>
    <row r="76" spans="1:5" ht="102">
      <c r="A76" t="s">
        <v>43</v>
      </c>
      <c r="E76" s="29" t="s">
        <v>571</v>
      </c>
    </row>
    <row r="77" spans="1:16" ht="12.75">
      <c r="A77" s="19" t="s">
        <v>35</v>
      </c>
      <c s="23" t="s">
        <v>123</v>
      </c>
      <c s="23" t="s">
        <v>928</v>
      </c>
      <c s="19" t="s">
        <v>37</v>
      </c>
      <c s="24" t="s">
        <v>929</v>
      </c>
      <c s="25" t="s">
        <v>215</v>
      </c>
      <c s="26">
        <v>1150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930</v>
      </c>
    </row>
    <row r="79" spans="1:5" ht="12.75">
      <c r="A79" s="30" t="s">
        <v>42</v>
      </c>
      <c r="E79" s="31" t="s">
        <v>37</v>
      </c>
    </row>
    <row r="80" spans="1:5" ht="102">
      <c r="A80" t="s">
        <v>43</v>
      </c>
      <c r="E80" s="29" t="s">
        <v>575</v>
      </c>
    </row>
    <row r="81" spans="1:16" ht="12.75">
      <c r="A81" s="19" t="s">
        <v>35</v>
      </c>
      <c s="23" t="s">
        <v>126</v>
      </c>
      <c s="23" t="s">
        <v>931</v>
      </c>
      <c s="19" t="s">
        <v>37</v>
      </c>
      <c s="24" t="s">
        <v>932</v>
      </c>
      <c s="25" t="s">
        <v>215</v>
      </c>
      <c s="26">
        <v>250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933</v>
      </c>
    </row>
    <row r="83" spans="1:5" ht="12.75">
      <c r="A83" s="30" t="s">
        <v>42</v>
      </c>
      <c r="E83" s="31" t="s">
        <v>37</v>
      </c>
    </row>
    <row r="84" spans="1:5" ht="76.5">
      <c r="A84" t="s">
        <v>43</v>
      </c>
      <c r="E84" s="29" t="s">
        <v>934</v>
      </c>
    </row>
    <row r="85" spans="1:16" ht="25.5">
      <c r="A85" s="19" t="s">
        <v>35</v>
      </c>
      <c s="23" t="s">
        <v>257</v>
      </c>
      <c s="23" t="s">
        <v>935</v>
      </c>
      <c s="19" t="s">
        <v>37</v>
      </c>
      <c s="24" t="s">
        <v>936</v>
      </c>
      <c s="25" t="s">
        <v>39</v>
      </c>
      <c s="26">
        <v>97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937</v>
      </c>
    </row>
    <row r="87" spans="1:5" ht="12.75">
      <c r="A87" s="30" t="s">
        <v>42</v>
      </c>
      <c r="E87" s="31" t="s">
        <v>37</v>
      </c>
    </row>
    <row r="88" spans="1:5" ht="38.25">
      <c r="A88" t="s">
        <v>43</v>
      </c>
      <c r="E88" s="29" t="s">
        <v>938</v>
      </c>
    </row>
    <row r="89" spans="1:16" ht="12.75">
      <c r="A89" s="19" t="s">
        <v>35</v>
      </c>
      <c s="23" t="s">
        <v>263</v>
      </c>
      <c s="23" t="s">
        <v>939</v>
      </c>
      <c s="19" t="s">
        <v>37</v>
      </c>
      <c s="24" t="s">
        <v>940</v>
      </c>
      <c s="25" t="s">
        <v>39</v>
      </c>
      <c s="26">
        <v>6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38.25">
      <c r="A90" s="28" t="s">
        <v>40</v>
      </c>
      <c r="E90" s="29" t="s">
        <v>941</v>
      </c>
    </row>
    <row r="91" spans="1:5" ht="12.75">
      <c r="A91" s="30" t="s">
        <v>42</v>
      </c>
      <c r="E91" s="31" t="s">
        <v>37</v>
      </c>
    </row>
    <row r="92" spans="1:5" ht="76.5">
      <c r="A92" t="s">
        <v>43</v>
      </c>
      <c r="E92" s="29" t="s">
        <v>942</v>
      </c>
    </row>
    <row r="93" spans="1:16" ht="12.75">
      <c r="A93" s="19" t="s">
        <v>35</v>
      </c>
      <c s="23" t="s">
        <v>265</v>
      </c>
      <c s="23" t="s">
        <v>943</v>
      </c>
      <c s="19" t="s">
        <v>37</v>
      </c>
      <c s="24" t="s">
        <v>944</v>
      </c>
      <c s="25" t="s">
        <v>39</v>
      </c>
      <c s="26">
        <v>33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38.25">
      <c r="A94" s="28" t="s">
        <v>40</v>
      </c>
      <c r="E94" s="29" t="s">
        <v>945</v>
      </c>
    </row>
    <row r="95" spans="1:5" ht="12.75">
      <c r="A95" s="30" t="s">
        <v>42</v>
      </c>
      <c r="E95" s="31" t="s">
        <v>37</v>
      </c>
    </row>
    <row r="96" spans="1:5" ht="76.5">
      <c r="A96" t="s">
        <v>43</v>
      </c>
      <c r="E96" s="29" t="s">
        <v>942</v>
      </c>
    </row>
    <row r="97" spans="1:16" ht="12.75">
      <c r="A97" s="19" t="s">
        <v>35</v>
      </c>
      <c s="23" t="s">
        <v>267</v>
      </c>
      <c s="23" t="s">
        <v>946</v>
      </c>
      <c s="19" t="s">
        <v>37</v>
      </c>
      <c s="24" t="s">
        <v>947</v>
      </c>
      <c s="25" t="s">
        <v>215</v>
      </c>
      <c s="26">
        <v>390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948</v>
      </c>
    </row>
    <row r="99" spans="1:5" ht="12.75">
      <c r="A99" s="30" t="s">
        <v>42</v>
      </c>
      <c r="E99" s="31" t="s">
        <v>37</v>
      </c>
    </row>
    <row r="100" spans="1:5" ht="89.25">
      <c r="A100" t="s">
        <v>43</v>
      </c>
      <c r="E100" s="29" t="s">
        <v>949</v>
      </c>
    </row>
    <row r="101" spans="1:16" ht="12.75">
      <c r="A101" s="19" t="s">
        <v>35</v>
      </c>
      <c s="23" t="s">
        <v>273</v>
      </c>
      <c s="23" t="s">
        <v>950</v>
      </c>
      <c s="19" t="s">
        <v>37</v>
      </c>
      <c s="24" t="s">
        <v>951</v>
      </c>
      <c s="25" t="s">
        <v>215</v>
      </c>
      <c s="26">
        <v>1579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952</v>
      </c>
    </row>
    <row r="103" spans="1:5" ht="12.75">
      <c r="A103" s="30" t="s">
        <v>42</v>
      </c>
      <c r="E103" s="31" t="s">
        <v>37</v>
      </c>
    </row>
    <row r="104" spans="1:5" ht="89.25">
      <c r="A104" t="s">
        <v>43</v>
      </c>
      <c r="E104" s="29" t="s">
        <v>949</v>
      </c>
    </row>
    <row r="105" spans="1:16" ht="12.75">
      <c r="A105" s="19" t="s">
        <v>35</v>
      </c>
      <c s="23" t="s">
        <v>278</v>
      </c>
      <c s="23" t="s">
        <v>953</v>
      </c>
      <c s="19" t="s">
        <v>37</v>
      </c>
      <c s="24" t="s">
        <v>954</v>
      </c>
      <c s="25" t="s">
        <v>215</v>
      </c>
      <c s="26">
        <v>39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955</v>
      </c>
    </row>
    <row r="107" spans="1:5" ht="12.75">
      <c r="A107" s="30" t="s">
        <v>42</v>
      </c>
      <c r="E107" s="31" t="s">
        <v>37</v>
      </c>
    </row>
    <row r="108" spans="1:5" ht="38.25">
      <c r="A108" t="s">
        <v>43</v>
      </c>
      <c r="E108" s="29" t="s">
        <v>956</v>
      </c>
    </row>
    <row r="109" spans="1:16" ht="25.5">
      <c r="A109" s="19" t="s">
        <v>35</v>
      </c>
      <c s="23" t="s">
        <v>284</v>
      </c>
      <c s="23" t="s">
        <v>957</v>
      </c>
      <c s="19" t="s">
        <v>37</v>
      </c>
      <c s="24" t="s">
        <v>958</v>
      </c>
      <c s="25" t="s">
        <v>39</v>
      </c>
      <c s="26">
        <v>136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25.5">
      <c r="A110" s="28" t="s">
        <v>40</v>
      </c>
      <c r="E110" s="29" t="s">
        <v>959</v>
      </c>
    </row>
    <row r="111" spans="1:5" ht="12.75">
      <c r="A111" s="30" t="s">
        <v>42</v>
      </c>
      <c r="E111" s="31" t="s">
        <v>960</v>
      </c>
    </row>
    <row r="112" spans="1:5" ht="102">
      <c r="A112" t="s">
        <v>43</v>
      </c>
      <c r="E112" s="29" t="s">
        <v>961</v>
      </c>
    </row>
    <row r="113" spans="1:16" ht="12.75">
      <c r="A113" s="19" t="s">
        <v>35</v>
      </c>
      <c s="23" t="s">
        <v>289</v>
      </c>
      <c s="23" t="s">
        <v>962</v>
      </c>
      <c s="19" t="s">
        <v>37</v>
      </c>
      <c s="24" t="s">
        <v>963</v>
      </c>
      <c s="25" t="s">
        <v>39</v>
      </c>
      <c s="26">
        <v>18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964</v>
      </c>
    </row>
    <row r="115" spans="1:5" ht="12.75">
      <c r="A115" s="30" t="s">
        <v>42</v>
      </c>
      <c r="E115" s="31" t="s">
        <v>37</v>
      </c>
    </row>
    <row r="116" spans="1:5" ht="76.5">
      <c r="A116" t="s">
        <v>43</v>
      </c>
      <c r="E116" s="29" t="s">
        <v>965</v>
      </c>
    </row>
    <row r="117" spans="1:16" ht="12.75">
      <c r="A117" s="19" t="s">
        <v>35</v>
      </c>
      <c s="23" t="s">
        <v>294</v>
      </c>
      <c s="23" t="s">
        <v>966</v>
      </c>
      <c s="19" t="s">
        <v>37</v>
      </c>
      <c s="24" t="s">
        <v>967</v>
      </c>
      <c s="25" t="s">
        <v>39</v>
      </c>
      <c s="26">
        <v>35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968</v>
      </c>
    </row>
    <row r="119" spans="1:5" ht="12.75">
      <c r="A119" s="30" t="s">
        <v>42</v>
      </c>
      <c r="E119" s="31" t="s">
        <v>37</v>
      </c>
    </row>
    <row r="120" spans="1:5" ht="114.75">
      <c r="A120" t="s">
        <v>43</v>
      </c>
      <c r="E120" s="29" t="s">
        <v>969</v>
      </c>
    </row>
    <row r="121" spans="1:16" ht="25.5">
      <c r="A121" s="19" t="s">
        <v>35</v>
      </c>
      <c s="23" t="s">
        <v>299</v>
      </c>
      <c s="23" t="s">
        <v>970</v>
      </c>
      <c s="19" t="s">
        <v>37</v>
      </c>
      <c s="24" t="s">
        <v>971</v>
      </c>
      <c s="25" t="s">
        <v>39</v>
      </c>
      <c s="26">
        <v>4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25.5">
      <c r="A122" s="28" t="s">
        <v>40</v>
      </c>
      <c r="E122" s="29" t="s">
        <v>972</v>
      </c>
    </row>
    <row r="123" spans="1:5" ht="12.75">
      <c r="A123" s="30" t="s">
        <v>42</v>
      </c>
      <c r="E123" s="31" t="s">
        <v>37</v>
      </c>
    </row>
    <row r="124" spans="1:5" ht="114.75">
      <c r="A124" t="s">
        <v>43</v>
      </c>
      <c r="E124" s="29" t="s">
        <v>969</v>
      </c>
    </row>
    <row r="125" spans="1:16" ht="25.5">
      <c r="A125" s="19" t="s">
        <v>35</v>
      </c>
      <c s="23" t="s">
        <v>305</v>
      </c>
      <c s="23" t="s">
        <v>973</v>
      </c>
      <c s="19" t="s">
        <v>56</v>
      </c>
      <c s="24" t="s">
        <v>974</v>
      </c>
      <c s="25" t="s">
        <v>39</v>
      </c>
      <c s="26">
        <v>39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975</v>
      </c>
    </row>
    <row r="127" spans="1:5" ht="12.75">
      <c r="A127" s="30" t="s">
        <v>42</v>
      </c>
      <c r="E127" s="31" t="s">
        <v>37</v>
      </c>
    </row>
    <row r="128" spans="1:5" ht="89.25">
      <c r="A128" t="s">
        <v>43</v>
      </c>
      <c r="E128" s="29" t="s">
        <v>976</v>
      </c>
    </row>
    <row r="129" spans="1:16" ht="25.5">
      <c r="A129" s="19" t="s">
        <v>35</v>
      </c>
      <c s="23" t="s">
        <v>311</v>
      </c>
      <c s="23" t="s">
        <v>977</v>
      </c>
      <c s="19" t="s">
        <v>37</v>
      </c>
      <c s="24" t="s">
        <v>978</v>
      </c>
      <c s="25" t="s">
        <v>39</v>
      </c>
      <c s="26">
        <v>4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25.5">
      <c r="A130" s="28" t="s">
        <v>40</v>
      </c>
      <c r="E130" s="29" t="s">
        <v>979</v>
      </c>
    </row>
    <row r="131" spans="1:5" ht="12.75">
      <c r="A131" s="30" t="s">
        <v>42</v>
      </c>
      <c r="E131" s="31" t="s">
        <v>37</v>
      </c>
    </row>
    <row r="132" spans="1:5" ht="102">
      <c r="A132" t="s">
        <v>43</v>
      </c>
      <c r="E132" s="29" t="s">
        <v>980</v>
      </c>
    </row>
    <row r="133" spans="1:16" ht="12.75">
      <c r="A133" s="19" t="s">
        <v>35</v>
      </c>
      <c s="23" t="s">
        <v>316</v>
      </c>
      <c s="23" t="s">
        <v>981</v>
      </c>
      <c s="19" t="s">
        <v>37</v>
      </c>
      <c s="24" t="s">
        <v>982</v>
      </c>
      <c s="25" t="s">
        <v>39</v>
      </c>
      <c s="26">
        <v>1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89.25">
      <c r="A134" s="28" t="s">
        <v>40</v>
      </c>
      <c r="E134" s="29" t="s">
        <v>983</v>
      </c>
    </row>
    <row r="135" spans="1:5" ht="12.75">
      <c r="A135" s="30" t="s">
        <v>42</v>
      </c>
      <c r="E135" s="31" t="s">
        <v>37</v>
      </c>
    </row>
    <row r="136" spans="1:5" ht="102">
      <c r="A136" t="s">
        <v>43</v>
      </c>
      <c r="E136" s="29" t="s">
        <v>984</v>
      </c>
    </row>
    <row r="137" spans="1:16" ht="12.75">
      <c r="A137" s="19" t="s">
        <v>35</v>
      </c>
      <c s="23" t="s">
        <v>321</v>
      </c>
      <c s="23" t="s">
        <v>985</v>
      </c>
      <c s="19" t="s">
        <v>37</v>
      </c>
      <c s="24" t="s">
        <v>986</v>
      </c>
      <c s="25" t="s">
        <v>39</v>
      </c>
      <c s="26">
        <v>6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76.5">
      <c r="A138" s="28" t="s">
        <v>40</v>
      </c>
      <c r="E138" s="29" t="s">
        <v>987</v>
      </c>
    </row>
    <row r="139" spans="1:5" ht="12.75">
      <c r="A139" s="30" t="s">
        <v>42</v>
      </c>
      <c r="E139" s="31" t="s">
        <v>37</v>
      </c>
    </row>
    <row r="140" spans="1:5" ht="102">
      <c r="A140" t="s">
        <v>43</v>
      </c>
      <c r="E140" s="29" t="s">
        <v>988</v>
      </c>
    </row>
    <row r="141" spans="1:16" ht="12.75">
      <c r="A141" s="19" t="s">
        <v>35</v>
      </c>
      <c s="23" t="s">
        <v>326</v>
      </c>
      <c s="23" t="s">
        <v>989</v>
      </c>
      <c s="19" t="s">
        <v>37</v>
      </c>
      <c s="24" t="s">
        <v>990</v>
      </c>
      <c s="25" t="s">
        <v>39</v>
      </c>
      <c s="26">
        <v>39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991</v>
      </c>
    </row>
    <row r="143" spans="1:5" ht="12.75">
      <c r="A143" s="30" t="s">
        <v>42</v>
      </c>
      <c r="E143" s="31" t="s">
        <v>37</v>
      </c>
    </row>
    <row r="144" spans="1:5" ht="89.25">
      <c r="A144" t="s">
        <v>43</v>
      </c>
      <c r="E144" s="29" t="s">
        <v>992</v>
      </c>
    </row>
    <row r="145" spans="1:16" ht="12.75">
      <c r="A145" s="19" t="s">
        <v>35</v>
      </c>
      <c s="23" t="s">
        <v>332</v>
      </c>
      <c s="23" t="s">
        <v>993</v>
      </c>
      <c s="19" t="s">
        <v>37</v>
      </c>
      <c s="24" t="s">
        <v>994</v>
      </c>
      <c s="25" t="s">
        <v>39</v>
      </c>
      <c s="26">
        <v>76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995</v>
      </c>
    </row>
    <row r="147" spans="1:5" ht="12.75">
      <c r="A147" s="30" t="s">
        <v>42</v>
      </c>
      <c r="E147" s="31" t="s">
        <v>37</v>
      </c>
    </row>
    <row r="148" spans="1:5" ht="102">
      <c r="A148" t="s">
        <v>43</v>
      </c>
      <c r="E148" s="29" t="s">
        <v>996</v>
      </c>
    </row>
    <row r="149" spans="1:16" ht="12.75">
      <c r="A149" s="19" t="s">
        <v>35</v>
      </c>
      <c s="23" t="s">
        <v>336</v>
      </c>
      <c s="23" t="s">
        <v>997</v>
      </c>
      <c s="19" t="s">
        <v>37</v>
      </c>
      <c s="24" t="s">
        <v>998</v>
      </c>
      <c s="25" t="s">
        <v>39</v>
      </c>
      <c s="26">
        <v>39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37</v>
      </c>
    </row>
    <row r="151" spans="1:5" ht="12.75">
      <c r="A151" s="30" t="s">
        <v>42</v>
      </c>
      <c r="E151" s="31" t="s">
        <v>37</v>
      </c>
    </row>
    <row r="152" spans="1:5" ht="89.25">
      <c r="A152" t="s">
        <v>43</v>
      </c>
      <c r="E152" s="29" t="s">
        <v>999</v>
      </c>
    </row>
    <row r="153" spans="1:16" ht="12.75">
      <c r="A153" s="19" t="s">
        <v>35</v>
      </c>
      <c s="23" t="s">
        <v>341</v>
      </c>
      <c s="23" t="s">
        <v>1000</v>
      </c>
      <c s="19" t="s">
        <v>56</v>
      </c>
      <c s="24" t="s">
        <v>1001</v>
      </c>
      <c s="25" t="s">
        <v>39</v>
      </c>
      <c s="26">
        <v>39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25.5">
      <c r="A154" s="28" t="s">
        <v>40</v>
      </c>
      <c r="E154" s="29" t="s">
        <v>1002</v>
      </c>
    </row>
    <row r="155" spans="1:5" ht="12.75">
      <c r="A155" s="30" t="s">
        <v>42</v>
      </c>
      <c r="E155" s="31" t="s">
        <v>37</v>
      </c>
    </row>
    <row r="156" spans="1:5" ht="102">
      <c r="A156" t="s">
        <v>43</v>
      </c>
      <c r="E156" s="29" t="s">
        <v>1003</v>
      </c>
    </row>
    <row r="157" spans="1:16" ht="12.75">
      <c r="A157" s="19" t="s">
        <v>35</v>
      </c>
      <c s="23" t="s">
        <v>345</v>
      </c>
      <c s="23" t="s">
        <v>1004</v>
      </c>
      <c s="19" t="s">
        <v>37</v>
      </c>
      <c s="24" t="s">
        <v>1005</v>
      </c>
      <c s="25" t="s">
        <v>215</v>
      </c>
      <c s="26">
        <v>1579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37</v>
      </c>
    </row>
    <row r="159" spans="1:5" ht="12.75">
      <c r="A159" s="30" t="s">
        <v>42</v>
      </c>
      <c r="E159" s="31" t="s">
        <v>37</v>
      </c>
    </row>
    <row r="160" spans="1:5" ht="140.25">
      <c r="A160" t="s">
        <v>43</v>
      </c>
      <c r="E160" s="29" t="s">
        <v>1006</v>
      </c>
    </row>
    <row r="161" spans="1:16" ht="12.75">
      <c r="A161" s="19" t="s">
        <v>35</v>
      </c>
      <c s="23" t="s">
        <v>359</v>
      </c>
      <c s="23" t="s">
        <v>1007</v>
      </c>
      <c s="19" t="s">
        <v>56</v>
      </c>
      <c s="24" t="s">
        <v>1008</v>
      </c>
      <c s="25" t="s">
        <v>215</v>
      </c>
      <c s="26">
        <v>11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1009</v>
      </c>
    </row>
    <row r="163" spans="1:5" ht="12.75">
      <c r="A163" s="30" t="s">
        <v>42</v>
      </c>
      <c r="E163" s="31" t="s">
        <v>37</v>
      </c>
    </row>
    <row r="164" spans="1:5" ht="38.25">
      <c r="A164" t="s">
        <v>43</v>
      </c>
      <c r="E164" s="29" t="s">
        <v>438</v>
      </c>
    </row>
    <row r="165" spans="1:18" ht="12.75" customHeight="1">
      <c r="A165" s="5" t="s">
        <v>33</v>
      </c>
      <c s="5"/>
      <c s="34" t="s">
        <v>79</v>
      </c>
      <c s="5"/>
      <c s="21" t="s">
        <v>580</v>
      </c>
      <c s="5"/>
      <c s="5"/>
      <c s="5"/>
      <c s="35">
        <f>0+Q165</f>
      </c>
      <c r="O165">
        <f>0+R165</f>
      </c>
      <c r="Q165">
        <f>0+I166+I170</f>
      </c>
      <c>
        <f>0+O166+O170</f>
      </c>
    </row>
    <row r="166" spans="1:16" ht="12.75">
      <c r="A166" s="19" t="s">
        <v>35</v>
      </c>
      <c s="23" t="s">
        <v>350</v>
      </c>
      <c s="23" t="s">
        <v>603</v>
      </c>
      <c s="19" t="s">
        <v>37</v>
      </c>
      <c s="24" t="s">
        <v>1010</v>
      </c>
      <c s="25" t="s">
        <v>215</v>
      </c>
      <c s="26">
        <v>1040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1011</v>
      </c>
    </row>
    <row r="168" spans="1:5" ht="12.75">
      <c r="A168" s="30" t="s">
        <v>42</v>
      </c>
      <c r="E168" s="31" t="s">
        <v>37</v>
      </c>
    </row>
    <row r="169" spans="1:5" ht="38.25">
      <c r="A169" t="s">
        <v>43</v>
      </c>
      <c r="E169" s="29" t="s">
        <v>606</v>
      </c>
    </row>
    <row r="170" spans="1:16" ht="12.75">
      <c r="A170" s="19" t="s">
        <v>35</v>
      </c>
      <c s="23" t="s">
        <v>355</v>
      </c>
      <c s="23" t="s">
        <v>1012</v>
      </c>
      <c s="19" t="s">
        <v>37</v>
      </c>
      <c s="24" t="s">
        <v>1013</v>
      </c>
      <c s="25" t="s">
        <v>68</v>
      </c>
      <c s="26">
        <v>12.5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1014</v>
      </c>
    </row>
    <row r="172" spans="1:5" ht="12.75">
      <c r="A172" s="30" t="s">
        <v>42</v>
      </c>
      <c r="E172" s="31" t="s">
        <v>37</v>
      </c>
    </row>
    <row r="173" spans="1:5" ht="369.75">
      <c r="A173" t="s">
        <v>43</v>
      </c>
      <c r="E173" s="29" t="s">
        <v>926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