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0" sheetId="1" r:id="rId1"/>
    <sheet name="SO 002" sheetId="2" r:id="rId2"/>
    <sheet name="SO 101" sheetId="3" r:id="rId3"/>
    <sheet name="SO 190" sheetId="4" r:id="rId4"/>
    <sheet name="SO 201" sheetId="5" r:id="rId5"/>
    <sheet name="SO 340" sheetId="6" r:id="rId6"/>
    <sheet name="SO 530" sheetId="7" r:id="rId7"/>
    <sheet name="SO 901" sheetId="8" r:id="rId8"/>
  </sheets>
  <definedNames/>
  <calcPr/>
  <webPublishing/>
</workbook>
</file>

<file path=xl/sharedStrings.xml><?xml version="1.0" encoding="utf-8"?>
<sst xmlns="http://schemas.openxmlformats.org/spreadsheetml/2006/main" count="3953" uniqueCount="1072">
  <si>
    <t>ASPE10</t>
  </si>
  <si>
    <t>S</t>
  </si>
  <si>
    <t>Firma: ÚDRŽBA SILNIC Královéhradeckého kraje a.s.</t>
  </si>
  <si>
    <t>Soupis prací objektu</t>
  </si>
  <si>
    <t xml:space="preserve">Stavba: </t>
  </si>
  <si>
    <t>329 03</t>
  </si>
  <si>
    <t>Most ev.č. 299-002 Třebechovice pod Orebem_neoceněný_11012024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</si>
  <si>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</si>
  <si>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</si>
  <si>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</si>
  <si>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</si>
  <si>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</si>
  <si>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</si>
  <si>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</si>
  <si>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</si>
  <si>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</si>
  <si>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</si>
  <si>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</si>
  <si>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</si>
  <si>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</si>
  <si>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</si>
  <si>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</si>
  <si>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</si>
  <si>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</si>
  <si>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</si>
  <si>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</si>
  <si>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</si>
  <si>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</si>
  <si>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</si>
  <si>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</si>
  <si>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</si>
  <si>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</si>
  <si>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</si>
  <si>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</si>
  <si>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</si>
  <si>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</si>
  <si>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</si>
  <si>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</si>
  <si>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</si>
  <si>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</si>
  <si>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</si>
  <si>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stávajících sítí, opatření pro jejich ochranu během stavby - zajištění stability sloupů, ochrana a izolace nadzemních vedení při manipulacích s břemeny a pod.  
podzemní vedení v prostoru stavby chránit např. panely na povrchu  
koordinace s přeložkou CETIN, vodovodu a plynovodu  
PEVNÁ CENA</t>
  </si>
  <si>
    <t>VV</t>
  </si>
  <si>
    <t>dle situace a stanovisek správců 
v místě vodovod, plynovod, CETIN, VO, nadzem ČEZ, kanalizace, zařízení VAK v blízkosti stavby 
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</si>
  <si>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</si>
  <si>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</si>
  <si>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</si>
  <si>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</si>
  <si>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
3x tištěné paré + 1x CD  
PEVNÁ CENA</t>
  </si>
  <si>
    <t>1=1,000 [A]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</si>
  <si>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</si>
  <si>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</si>
  <si>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</si>
  <si>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</si>
  <si>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 
užívání a řádnému předání dokončeného díla.  
vytyčení stavby (3x tištěná, 1xCD), zřízení vytyčovací sítě stavby  
PEVNÁ CENA</t>
  </si>
  <si>
    <t>zahrnuje veškeré náklady spojené s objednatelem požadovanými pracemi</t>
  </si>
  <si>
    <t>b</t>
  </si>
  <si>
    <t>Geometrický oddělovací plán pro majetkové vypořádání vlastnických vztahů a případných věcných břemen  
PEVNÁ CENA</t>
  </si>
  <si>
    <t>4 vlastníci, 6 záborů 
1=1,000 [A]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</si>
  <si>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</si>
  <si>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</si>
  <si>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stavby,včetně mostních objektů  
PEVNÁ CENA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</si>
  <si>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</si>
  <si>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</si>
  <si>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PEVNÁ CENA</t>
  </si>
  <si>
    <t>7</t>
  </si>
  <si>
    <t>02946</t>
  </si>
  <si>
    <t>OSTAT POŽADAVKY - FOTODOKUMENTACE</t>
  </si>
  <si>
    <t>Fotodokumentace stavby  
- 2x měsíčně sada barevných fotografií v tištěné i elektronické formě + zpráva o průběhu stavby  
- 3x závěřečná fotodokumentace v albu s popisem v tištěné i elektronické formě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</si>
  <si>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</si>
  <si>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</si>
  <si>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</si>
  <si>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</si>
  <si>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</si>
  <si>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</si>
  <si>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</si>
  <si>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</si>
  <si>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Přidružená stavební výroba</t>
  </si>
  <si>
    <t>74C593</t>
  </si>
  <si>
    <t>ZAKOTVENÍ STOŽÁRU 0-21 KN</t>
  </si>
  <si>
    <t>provizorní zajištění sloupu VO+NN na hranici stavby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</si>
  <si>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</si>
  <si>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75L3AX</t>
  </si>
  <si>
    <t>INFORMAČNÍ PRVEK, - MONTÁŽ</t>
  </si>
  <si>
    <t>zpětná montáž stávající informační tabule včetně patek a sloupků</t>
  </si>
  <si>
    <t>za mostem vpravo 
2=2,000 [A]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</si>
  <si>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</si>
  <si>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11</t>
  </si>
  <si>
    <t>75L3AY</t>
  </si>
  <si>
    <t>INFORMAČNÍ PRVEK, - DEMONTÁŽ</t>
  </si>
  <si>
    <t>demontáž stávající informační tabule a její dočasné uložení na deponii pro zpětnou montáž</t>
  </si>
  <si>
    <t>2=2,000 [A]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</si>
  <si>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</si>
  <si>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SO 002</t>
  </si>
  <si>
    <t>Demolice mostu ev.č. 299-002</t>
  </si>
  <si>
    <t>015111</t>
  </si>
  <si>
    <t>POPLATKY ZA LIKVIDACI ODPADŮ NEKONTAMINOVANÝCH - 17 05 04  VYTĚŽENÉ ZEMINY A HORNINY -  I. TŘÍDA TĚŽITELNOSTI</t>
  </si>
  <si>
    <t>T</t>
  </si>
  <si>
    <t>zemina z výkopů</t>
  </si>
  <si>
    <t>pol. 12373 429,0*1,9=815,100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</si>
  <si>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</si>
  <si>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</si>
  <si>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</si>
  <si>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</t>
  </si>
  <si>
    <t>pol. 96615 18,2*2,3=41,860 [A] 
pol. 96616 3,9*2,5=9,750 [B] 
Celkem: A+B=51,610 [C]</t>
  </si>
  <si>
    <t>015330</t>
  </si>
  <si>
    <t>POPLATKY ZA LIKVIDACI ODPADŮ NEKONTAMINOVANÝCH - 17 05 04  KAMENNÁ SUŤ</t>
  </si>
  <si>
    <t>kamenné zdivo klenby a spodní stavby</t>
  </si>
  <si>
    <t>pol. 96613 102,4*2,60=266,240 [A]</t>
  </si>
  <si>
    <t>015760</t>
  </si>
  <si>
    <t>POPLATKY ZA LIKVIDACI ODPADŮ NEBEZPEČNÝCH - 17 06 03*  IZOLAČNÍ MATERIÁLY OBSAHUJÍCÍ NEBEZPEČNÉ LÁTKY</t>
  </si>
  <si>
    <t>asfaltová izolace</t>
  </si>
  <si>
    <t>pol.97817 (10+20+10)*0,005=0,200 [A]</t>
  </si>
  <si>
    <t>Zemní práce</t>
  </si>
  <si>
    <t>11513</t>
  </si>
  <si>
    <t>ČERPÁNÍ VODY DO 2000 L/MIN</t>
  </si>
  <si>
    <t>HOD</t>
  </si>
  <si>
    <t>čerpání vody z výkopu spodní stavby - dle IGP základová spára na úrovni HPV</t>
  </si>
  <si>
    <t>předpoklad 3 týdny při zakládání obou opěr 
3*7*12*2=504,000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</si>
  <si>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</si>
  <si>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</si>
  <si>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</si>
  <si>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M</t>
  </si>
  <si>
    <t>převedení vody prostorem stavby - zřízení i odstranění</t>
  </si>
  <si>
    <t>technické řešení dle technologie a postupu výstavby 
20=20,000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</si>
  <si>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</si>
  <si>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12373</t>
  </si>
  <si>
    <t>ODKOP PRO SPOD STAVBU SILNIC A ŽELEZNIC TŘ. I</t>
  </si>
  <si>
    <t>M3</t>
  </si>
  <si>
    <t>odkop pro demolici a stavbu mostu, na trvalou skládku</t>
  </si>
  <si>
    <t>dle PD 
výkop za rubem 12,3*10,7*2+(14,6+20,6+13,3+20,1)*0,35*3,4=344,854 [A] 
prostor mezi opěrami 2,4*0,9*10,7=23,112 [B] 
dno stavební jámy 10,7*9,5*0,60=60,990 [C] 
Celkem: A+B+C=428,956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</si>
  <si>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</si>
  <si>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17780</t>
  </si>
  <si>
    <t>ZEMNÍ HRÁZKY Z NAKUPOVANÝCH MATERIÁLŮ</t>
  </si>
  <si>
    <t>těsněné hrázky v korytě ze žoků plněných těsnícím materiálem   
zřízení i odstranění včetně případného uložení materiálu na skládku</t>
  </si>
  <si>
    <t>žoky podél stavby 
3,4*1,5*2,0*2=20,400 [A]  včetně případného přestavování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</si>
  <si>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</si>
  <si>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18481</t>
  </si>
  <si>
    <t>OCHRANA STROMŮ BEDNĚNÍM</t>
  </si>
  <si>
    <t>M2</t>
  </si>
  <si>
    <t>ochrana stromu ve stavbě dle PD - bednění, ruční výkop a pod.</t>
  </si>
  <si>
    <t>2*0,3*8=4,800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</si>
  <si>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</si>
  <si>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</si>
  <si>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22694</t>
  </si>
  <si>
    <t>ZÁPOROVÉ PAŽENÍ Z KOVU DOČASNÉ</t>
  </si>
  <si>
    <t>dočasné pažení stavební jámy - osazení a odstranění  
včetně ztížení blízkostí potrubí VAK</t>
  </si>
  <si>
    <t>pažení směrem k objeku VAK HK 
(10)*8,0=80,000 [A]  zápory po 1m, průměrná délka 8,0 m 
a*(34/1000)=2,720 [B]  uvažováno HEB140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</si>
  <si>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</si>
  <si>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</si>
  <si>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</si>
  <si>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pažení - hranoly 100x100 včetně vyklínování</t>
  </si>
  <si>
    <t>pažení směrem k provizorní komunikaci 
(10,0)*4,5=45,000 [A]  pažená výška max.4,5m</t>
  </si>
  <si>
    <t>položka zahrnuje osazení pažin bez ohledu na druh, jejich opotřebení a jejich odstranění</t>
  </si>
  <si>
    <t>12</t>
  </si>
  <si>
    <t>264215</t>
  </si>
  <si>
    <t>VRTY PRO PILOTY TŘ. II D DO 300MM</t>
  </si>
  <si>
    <t>vrty pro zápory - v třídě II  
včetně odvozu vyvrtané zeminy, jejího uložení na skládce určené zhotovitelem a poplatku za skládku</t>
  </si>
  <si>
    <t>(10,0)*6,0=60,000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</si>
  <si>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</si>
  <si>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13</t>
  </si>
  <si>
    <t>264415</t>
  </si>
  <si>
    <t>VRTY PRO PILOTY TŘ. IV D DO 300MM</t>
  </si>
  <si>
    <t>vrty pro zápory - v třídě IV  
včetně odvozu vyvrtané zeminy, jejího uložení na skládce určené zhotovitelem a poplatku za skládku</t>
  </si>
  <si>
    <t>(10,0)*2,0=20,000 [A]</t>
  </si>
  <si>
    <t>14</t>
  </si>
  <si>
    <t>281451</t>
  </si>
  <si>
    <t>INJEKTOVÁNÍ NÍZKOTLAKÉ Z CEMENTOVÉ MALTY NA POVRCHU</t>
  </si>
  <si>
    <t>injektáž pat záporového pažení</t>
  </si>
  <si>
    <t>(10,0)*3,5=35,000 [A] 
a*3,14*0,3*0,3=9,891 [B]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</si>
  <si>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</si>
  <si>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Ostatní konstrukce a práce</t>
  </si>
  <si>
    <t>15</t>
  </si>
  <si>
    <t>9113B3</t>
  </si>
  <si>
    <t>SVODIDLO OCEL SILNIČ JEDNOSTR, ÚROVEŇ ZADRŽ H1 - DEMONTÁŽ S PŘESUNEM</t>
  </si>
  <si>
    <t>stávající svodidla včetně náběhů</t>
  </si>
  <si>
    <t>dle stávajícího stavu 
30,5+29,5=60,000 [A]</t>
  </si>
  <si>
    <t>položka zahrnuje:  
- demontáž a odstranění zařízení  
- jeho odvoz na předepsané místo</t>
  </si>
  <si>
    <t>16</t>
  </si>
  <si>
    <t>96613</t>
  </si>
  <si>
    <t>BOURÁNÍ KONSTRUKCÍ Z KAMENE NA MC</t>
  </si>
  <si>
    <t>bourání klenby a spodní stavby zděných z kamene  
na trvalou skládku</t>
  </si>
  <si>
    <t>dle PD bouracích prací  - plocha na řezu x délka 
klenba 1,6*9,5=15,200 [A]   
čelní zdi a parapety 3,0*0,8*2=4,800 [B] 
opěry 2,5*9,5*2=47,500 [C] 
základy 1,5*0,6*10,5*2=18,900 [D] 
křídla včetně základů 5,0*0,8*4=16,000 [E] 
Celkem: A+B+C+D+E=102,400 [F]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</si>
  <si>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</si>
  <si>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17</t>
  </si>
  <si>
    <t>96615</t>
  </si>
  <si>
    <t>BOURÁNÍ KONSTRUKCÍ Z PROSTÉHO BETONU</t>
  </si>
  <si>
    <t>na trvalou skládku</t>
  </si>
  <si>
    <t>spádové betony za rubem 10=10,000 [A] 
vyrovnávky na mostě 20*0,20=4,000 [B] 
přibetonávky v korytě 0,20*2*10,5=4,200 [C] 
Celkem: A+B+C=18,200 [D]</t>
  </si>
  <si>
    <t>18</t>
  </si>
  <si>
    <t>96616</t>
  </si>
  <si>
    <t>BOURÁNÍ KONSTRUKCÍ ZE ŽELEZOBETONU</t>
  </si>
  <si>
    <t>římsy  
na trvalou skládku</t>
  </si>
  <si>
    <t>dle PD bouracích prací 
římsy   
vlevo 1,4*0,25*5,95=2,083 [A] 
vpravo 1,0*0,30*5,95=1,785 [B] 
Celkem: A+B=3,868 [C]</t>
  </si>
  <si>
    <t>19</t>
  </si>
  <si>
    <t>97817</t>
  </si>
  <si>
    <t>ODSTRANĚNÍ MOSTNÍ IZOLACE</t>
  </si>
  <si>
    <t>předpoklad nad klenbou s přesahy 10+20+10=40,000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</si>
  <si>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</si>
  <si>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</t>
  </si>
  <si>
    <t>Komunikace II/299</t>
  </si>
  <si>
    <t>vytěžená zemina, kamenivo, kámen -  kód 17 05 04</t>
  </si>
  <si>
    <t>pol. 11332  (77,8)*1,9=147,820 [A]  nevyužitelná část  
pol. 12373 67,8*1,9=128,820 [B] 
pol. 12924 62,0*0,15*1,9=17,670 [C] 
Celkem: A+B+C=294,310 [D]</t>
  </si>
  <si>
    <t>11332</t>
  </si>
  <si>
    <t>ODSTRANĚNÍ PODKLADŮ ZPEVNĚNÝCH PLOCH Z KAMENIVA NESTMELENÉHO</t>
  </si>
  <si>
    <t>stávající podkladní vrstvy ze ŠD a ŠP včetně výplňového materiálu   
zhotovitel v ceně zohlední možnost zpětného využití materiálu - zbytek na trvalou skládku</t>
  </si>
  <si>
    <t>dle situace a průzkůmů 
v ploše skladby A (116+110)*1,15*0,3=77,970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</si>
  <si>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</si>
  <si>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</si>
  <si>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</si>
  <si>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 oblastech stavby s kvalit. třídou ZAS-T1   
vč. naložení, odvozu a uložení na skládku dodavatele,  zhotovitel v ceně zohlední možnost zpětného využití recyklovaného materiálu</t>
  </si>
  <si>
    <t>plocha dle zaměření stávajícího stavu  
v ploše skladby A (116+110)*1,10*0,06=14,916 [A]</t>
  </si>
  <si>
    <t>11372E</t>
  </si>
  <si>
    <t>FRÉZOVÁNÍ ZPEVNĚNÝCH PLOCH ASFALT DROBNÝCH OPRAV A PLOŠ ROZPADŮ DO 500M2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</si>
  <si>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 na stavbě</t>
  </si>
  <si>
    <t>dle situace a průzkůmů 
v ploše komunikace A  (116+110)*0,110 =24,860 [A] 
v ploše pouze obnovy krytu B (40+40)*0,110=8,800 [B] 
na mostě konstrukce C 33*0,110=3,630 [C] 
napojení na stávající stav (10+20)*0,110=3,300 [D] 
Celkem: A+B+C+D=40,590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</si>
  <si>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</si>
  <si>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113766</t>
  </si>
  <si>
    <t>FRÉZOVÁNÍ DRÁŽKY PRŮŘEZU DO 800MM2 V ASFALTOVÉ VOZOVCE</t>
  </si>
  <si>
    <t>komůrka dle VL 211.07 pro zálivku za horka  
včetně poplatku za skládku</t>
  </si>
  <si>
    <t>začátek a konec úseku 7,0+12,0 =19,000 [A] 
příčné spáry na mostě 7,50+7,50=15,000 [B] 
podélné spáry u říms (11,0+11,0)=22,000 [C] 
Celkem: A+B+C=56,000 [D]</t>
  </si>
  <si>
    <t>Položka zahrnuje veškerou manipulaci s vybouranou sutí a s vybouranými hmotami vč. uložení na skládku.</t>
  </si>
  <si>
    <t>v místě lokálních sanací   
na trvalou skládku</t>
  </si>
  <si>
    <t>sanace AZ v místě mimo přechodovou oblast mostu - tj. cca 50% plochy konstrukce A 
(116,0+110,0)*1,20*0,5*0,5=67,800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</si>
  <si>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</si>
  <si>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125731</t>
  </si>
  <si>
    <t>VYKOPÁVKY ZE ZEMNÍKŮ A SKLÁDEK TŘ. I, ODVOZ DO 1KM</t>
  </si>
  <si>
    <t>zpětné natěžení ornice pro rozprostření v místě stavby</t>
  </si>
  <si>
    <t>pro pol. 18220 
74,0+80,0+41,0+7,0+62,0=264,000 [A] 
a*0,150=39,600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</si>
  <si>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</si>
  <si>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125738</t>
  </si>
  <si>
    <t>VYKOPÁVKY ZE ZEMNÍKŮ A SKLÁDEK TŘ. I, ODVOZ DO 20KM</t>
  </si>
  <si>
    <t>natěžení recyklovaného materiálu pro využití ve stavbě včetně dopravy z meziskládky</t>
  </si>
  <si>
    <t>pol. 11333 pro např. sanace AZ 14,92=14,920 [A]</t>
  </si>
  <si>
    <t>12924</t>
  </si>
  <si>
    <t>ČIŠTĚNÍ KRAJNIC OD NÁNOSU TL. DO 200MM</t>
  </si>
  <si>
    <t>seříznutí stávajících krajnic, tl.150 mm, na skládku</t>
  </si>
  <si>
    <t>dle situace a VPŘ 
21,0+22,0+19,0=62,000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</si>
  <si>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</si>
  <si>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</si>
  <si>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</si>
  <si>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reprofilace příkopů, sejmutí ornice  
materiál z reprofilace bude zpětně využit pro zpětné rozprostření ornice v rozsahu stavby, uložení na meziskládku</t>
  </si>
  <si>
    <t>dle PD 
74,0+80,0+41,0+7,0+62,0=264,000 [A] 
a*0,150=39,600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</si>
  <si>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</si>
  <si>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</si>
  <si>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</si>
  <si>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uložení materiálu z reprofilace příkopů pro využití na ohumusování</t>
  </si>
  <si>
    <t>pol. 12930 264*0,15=39,600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</si>
  <si>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</si>
  <si>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uložení recyklovaného materiálu pro využití ve stavbě včetně dopravy na meziskládku</t>
  </si>
  <si>
    <t>z pol. 11333  14,92=14,920 [A]</t>
  </si>
  <si>
    <t>173103R</t>
  </si>
  <si>
    <t>ZEMNÍ KRAJNICE A DOSYPÁVKY SE ZHUT DO 100% PS</t>
  </si>
  <si>
    <t>zásyp vhodnou nenamrzavou zeminou, se zhutněním min. 98% PS včetně dodání materiálu  
nenamrzavý, nesoudržný materiál podmínečně vhodný dle ČSN 736133  
zhotovitel v ceně zohlední možnost využití materiálu ze stavby</t>
  </si>
  <si>
    <t>dle situace a VPŘ 
klín pod krajnici 0,7*0,25=0,175 [A] 
délky úseků 15,0+15,0+13,0=43,000 [B] 
klín za obrubou 0,5*0,3=0,150 [C] 
8,0=8,000 [D] 
a*b+c*d=8,725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</si>
  <si>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</si>
  <si>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</si>
  <si>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</si>
  <si>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dle situace a VPŘ 
v ploše skladby A  (116+110)*1,25=282,500 [A]  včetně rozšíření proti teoretické ploše krytu</t>
  </si>
  <si>
    <t>položka zahrnuje úpravu pláně včetně vyrovnání výškových rozdílů. Míru zhutnění určuje  
projekt.</t>
  </si>
  <si>
    <t>18220</t>
  </si>
  <si>
    <t>ROZPROSTŘENÍ ORNICE VE SVAHU</t>
  </si>
  <si>
    <t>zpětné rozprostření ornice v prostorech dotčených stavbou  
využit materiál z reprofilace svahů a příkopů</t>
  </si>
  <si>
    <t>dle situace 
74,0+80,0+41,0+7,0+62,0=264,000 [A] 
a*0,150=39,600 [B]</t>
  </si>
  <si>
    <t>položka zahrnuje:  
nutné přemístění ornice z dočasných skládek vzdálených do 50m rozprostření ornice v předepsané tloušťce ve svahu přes 1:5</t>
  </si>
  <si>
    <t>18241</t>
  </si>
  <si>
    <t>ZALOŽENÍ TRÁVNÍKU RUČNÍM VÝSEVEM</t>
  </si>
  <si>
    <t>založení trávníku - luční směs</t>
  </si>
  <si>
    <t>74,0+80,0+41,0+7,0+62,0=264,000 [A]</t>
  </si>
  <si>
    <t>Zahrnuje dodání předepsané travní směsi, její výsev na ornici, zalévání, první pokosení, to vše  
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</si>
  <si>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</si>
  <si>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</si>
  <si>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</si>
  <si>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21361</t>
  </si>
  <si>
    <t>DRENÁŽNÍ VRSTVY Z GEOTEXTILIE</t>
  </si>
  <si>
    <t>separační geotextílie na pláni nebo parapláni, CBR &gt; 3kN, pevnost v tahu &gt; 5kN/m, průtažnost &gt; 10 %  
dle TP 97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</si>
  <si>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</si>
  <si>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</si>
  <si>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</si>
  <si>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AZ   
zhotovitel v ceně zohlední zpětné využití materiálů ze stavby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</si>
  <si>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</si>
  <si>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</si>
  <si>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20</t>
  </si>
  <si>
    <t>56330</t>
  </si>
  <si>
    <t>VOZOVKOVÉ VRSTVY ZE ŠTĚRKODRTI</t>
  </si>
  <si>
    <t>ochranná vrstva HDK 32-63</t>
  </si>
  <si>
    <t>dle situace a VPŘ  
v ploše skladby A  (116+110)*1,15=259,900 [A]  včetně rozšíření proti teoretické ploše krytu 
konstantní tloušťka 150 mm a*0,150=38,985 [B] 
na vyrovnávky a lokální úpravy 10% b*0,10=3,899 [C] 
b+c=42,884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</si>
  <si>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</si>
  <si>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</si>
  <si>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56333</t>
  </si>
  <si>
    <t>VOZOVKOVÉ VRSTVY ZE ŠTĚRKODRTI TL. DO 150MM</t>
  </si>
  <si>
    <t>podkladní vrstva ŠDA 0-32  tl. 150 mm</t>
  </si>
  <si>
    <t>dle situace a VPŘ 
v ploše komunikace A  (116+110)*1,10=248,600 [A]  včetně rozšíření proti teoretické ploše krytu</t>
  </si>
  <si>
    <t>22</t>
  </si>
  <si>
    <t>56963</t>
  </si>
  <si>
    <t>ZPEVNĚNÍ KRAJNIC Z RECYKLOVANÉHO MATERIÁLU TL DO 150MM</t>
  </si>
  <si>
    <t>R mat (40 RA 0/32) tl. 150 mm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</si>
  <si>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</si>
  <si>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23</t>
  </si>
  <si>
    <t>572123</t>
  </si>
  <si>
    <t>INFILTRAČNÍ POSTŘIK Z EMULZE DO 1,0KG/M2</t>
  </si>
  <si>
    <t>PI-E  0,60 kg/m2 po vyštěpení</t>
  </si>
  <si>
    <t>pod ACP  (116+110)*1,05=237,300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</si>
  <si>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</si>
  <si>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24</t>
  </si>
  <si>
    <t>572214</t>
  </si>
  <si>
    <t>SPOJOVACÍ POSTŘIK Z MODIFIK EMULZE DO 0,5KG/M2</t>
  </si>
  <si>
    <t>PS-EP  do 0,5 kg/m2 po vyštěpení</t>
  </si>
  <si>
    <t>pod ACO 369+ 
pod ACL 379,1=748,100 [A]</t>
  </si>
  <si>
    <t>25</t>
  </si>
  <si>
    <t>57475</t>
  </si>
  <si>
    <t>**</t>
  </si>
  <si>
    <t>VOZOVKOVÉ VÝZTUŽNÉ VRSTVY Z GEOMŘÍŽOVINY</t>
  </si>
  <si>
    <t>výztužná sklovláknitá samolepící mříž s oky 25x25  tahová pevnost min. 100kN/m v obou směrech</t>
  </si>
  <si>
    <t>vyztužení vozovky v přechodové oblasti 
10,5*10,0*2*1,1=231,000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</si>
  <si>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</si>
  <si>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26</t>
  </si>
  <si>
    <t>574B44</t>
  </si>
  <si>
    <t>ASFALTOVÝ BETON PRO OBRUSNÉ VRSTVY MODIFIK ACO 11+, 11S TL. 50MM</t>
  </si>
  <si>
    <t>ACO 11S PmB 25/55-60</t>
  </si>
  <si>
    <t>dle situace a VPŘ 
v ploše komunikace A  116+110 =226,000 [A] 
v ploše pouze obnovy krytu B 40+40=80,000 [B] 
na mostě konstrukce C 33=33,000 [C] 
napojení na stávající stav 10+20=30,000 [D] 
Celkem: A+B+C+D=369,000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</si>
  <si>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</si>
  <si>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27</t>
  </si>
  <si>
    <t>574D56</t>
  </si>
  <si>
    <t>ASFALTOVÝ BETON PRO LOŽNÍ VRSTVY MODIFIK ACL 16+, 16S TL. 60MM</t>
  </si>
  <si>
    <t>ložní vrstva ACP 16 + PMB 25/55-60</t>
  </si>
  <si>
    <t>dle situace a VPŘ 
v ploše komunikace A  (116+110)*1,03 =232,780 [A] 
v ploše pouze obnovy krytu B (40+40)*1,03=82,400 [B] 
na mostě konstrukce C 33=33,000 [C] 
napojení na stávající stav (10+20)*1,03=30,900 [D] 
Celkem: A+B+C+D=379,080 [E] včetně rozšíření proti teoretické ploše krytu</t>
  </si>
  <si>
    <t>28</t>
  </si>
  <si>
    <t>574E06</t>
  </si>
  <si>
    <t>ASFALTOVÝ BETON PRO PODKLADNÍ VRSTVY ACP 16+, 16S</t>
  </si>
  <si>
    <t>podkladní vrstva ACP 16+  50/70</t>
  </si>
  <si>
    <t>dle situace a VPŘ 
v ploše komunikace A  (116+110)*1,05=237,300 [A]  včetně rozšíření proti teoretické ploše krytu 
konstantní tloušťka 50mm a*0,05=11,865 [B] 
vyrovnávky v ploše konstrukce A (116+110)*0,03*0,50=3,390 [C] 
b+c=15,255 [D]</t>
  </si>
  <si>
    <t>29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</si>
  <si>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</si>
  <si>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</si>
  <si>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</si>
  <si>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</si>
  <si>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30</t>
  </si>
  <si>
    <t>9113B1</t>
  </si>
  <si>
    <t>SVODIDLO OCEL SILNIČ JEDNOSTR, ÚROVEŇ ZADRŽ H1 -DODÁVKA A MONTÁŽ</t>
  </si>
  <si>
    <t>jednostranné svodidlo před mostem a za mostem včetně náběhů</t>
  </si>
  <si>
    <t>dle situace 
vlevo 7,5+21,5=29,000 [A] 
vpravo 21,5+15,0=36,500 [B] 
Celkem: A+B=65,500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</si>
  <si>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</si>
  <si>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31</t>
  </si>
  <si>
    <t>917224</t>
  </si>
  <si>
    <t>SILNIČNÍ A CHODNÍKOVÉ OBRUBY Z BETONOVÝCH OBRUBNÍKŮ ŠÍŘ 150MM</t>
  </si>
  <si>
    <t>obruby pro zajištění vjezdu vlevo před mostem</t>
  </si>
  <si>
    <t>dle situace 
15,0=15,000 [A]</t>
  </si>
  <si>
    <t>Položka zahrnuje:  
dodání a pokládku betonových obrubníků o rozměrech předepsaných zadávací dokumentací  
betonové lože i boční betonovou opěrku.</t>
  </si>
  <si>
    <t>32</t>
  </si>
  <si>
    <t>919112</t>
  </si>
  <si>
    <t>ŘEZÁNÍ ASFALTOVÉHO KRYTU VOZOVEK TL DO 100MM</t>
  </si>
  <si>
    <t>řezaní krytu v místě napojení stavby</t>
  </si>
  <si>
    <t>dle situace 
příčné spáry napojení 7,0+12,0=19,000 [A]</t>
  </si>
  <si>
    <t>položka zahrnuje řezání vozovkové vrstvy v předepsané tloušťce, včetně spotřeby vody</t>
  </si>
  <si>
    <t>33</t>
  </si>
  <si>
    <t>931326</t>
  </si>
  <si>
    <t>TĚSNĚNÍ DILATAČ SPAR ASF ZÁLIVKOU MODIFIK PRŮŘ DO 800MM2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</si>
  <si>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</si>
  <si>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</si>
  <si>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SO 190</t>
  </si>
  <si>
    <t>Trvalé dopravní značení</t>
  </si>
  <si>
    <t>02940</t>
  </si>
  <si>
    <t>OSTATNÍ POŽADAVKY - VYPRACOVÁNÍ DOKUMENTACE</t>
  </si>
  <si>
    <t>zajištění podkladů a projednání pro stanovení místní úpravy provozu "po stavbě" zhotovitelem</t>
  </si>
  <si>
    <t>91228</t>
  </si>
  <si>
    <t>SMĚROVÉ SLOUPKY Z PLAST HMOT VČETNĚ ODRAZNÉHO PÁSKU</t>
  </si>
  <si>
    <t>bílé Z11a,b</t>
  </si>
  <si>
    <t>dle situace DZ a TZ 
na začátku stavby před svodidly 1+1=2,000 [A] 
na konci stavby za svodidly 1+1=2,000 [B] 
Celkem: A+B=4,000 [C]</t>
  </si>
  <si>
    <t>položka zahrnuje:  
- dodání a osazení sloupku včetně nutných zemních prací  
- vnitrostaveništní a mimostaveništní doprava  
- odrazky plastové nebo z retroreflexní fólie</t>
  </si>
  <si>
    <t>červené Z11g</t>
  </si>
  <si>
    <t>označení ÚK za mostem vpravo 2=2,000 [A]</t>
  </si>
  <si>
    <t>c</t>
  </si>
  <si>
    <t>modré Z11e,f</t>
  </si>
  <si>
    <t>91238</t>
  </si>
  <si>
    <t>SMĚROVÉ SLOUPKY Z PLAST HMOT - NÁSTAVCE NA SVODIDLA VČETNĚ ODRAZNÉHO PÁSKU</t>
  </si>
  <si>
    <t>bílé/oranžové</t>
  </si>
  <si>
    <t>dle situace DZ a TZ 
úsek v přímé - na svodidla 2+2 vlevo a vpravo =4,000 [A]</t>
  </si>
  <si>
    <t>modré v místě mostů</t>
  </si>
  <si>
    <t>915111</t>
  </si>
  <si>
    <t>VODOROVNÉ DOPRAVNÍ ZNAČENÍ BARVOU HLADKÉ - DODÁVKA A POKLÁDKA</t>
  </si>
  <si>
    <t>VDZ typ II.BÍLÁ barva s retroreflexní úpravou dle ŘSD PPK - VZ (2012)</t>
  </si>
  <si>
    <t>dle situace DZ 
V1a (0,125) 0,125*45,6=5,700 [A] 
V2b (1,0/1,0/0,125) 0,125*0,5*(46,0+46,0)=5,750 [B] 
V4 (0,25) 0,25*(46,0+46,0)=23,000 [C] 
Celkem: A+B+C=34,450 [D]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</si>
  <si>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</si>
  <si>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</si>
  <si>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</si>
  <si>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91551</t>
  </si>
  <si>
    <t>VODOROVNÉ DOPRAVNÍ ZNAČENÍ - PŘEDEM PŘIPRAVENÉ SYMBOLY</t>
  </si>
  <si>
    <t>V14 v ochranném pruhu pro cyklisty</t>
  </si>
  <si>
    <t>dle PD 
2+2=4,000 [A] 
barvou a plastem 2*a=8,000 [B]</t>
  </si>
  <si>
    <t>položka zahrnuje:  
- dodání a pokládku předepsaného symbolu  
- zahrnuje předznačení a reflexní úpravu</t>
  </si>
  <si>
    <t>SO 201</t>
  </si>
  <si>
    <t>Most ev.č. 299-002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</si>
  <si>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</si>
  <si>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</si>
  <si>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</si>
  <si>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</si>
  <si>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</si>
  <si>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</si>
  <si>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dle situace a průzkůmů  
ploše skladby B  
v rozsahu SO 105  2210*1,25*0,270=745,875 [A]  včetně rozšíření proti teoretické ploše krytu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</si>
  <si>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</si>
  <si>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</si>
  <si>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</si>
  <si>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(14,6+20,6+13,3+20,1)*0,35*3,4=81,634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</si>
  <si>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</si>
  <si>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17250</t>
  </si>
  <si>
    <t>ZŘÍZENÍ TĚSNĚNÍ ZE ZEMIN NEPROPUSTNÝCH</t>
  </si>
  <si>
    <t>těsnící vrstva v přechodové oblasti - zemina obsahující více než 20% jemných částic dle ČSN 73 6244 čl. 5.2</t>
  </si>
  <si>
    <t>dle PD plocha výkopu mezi křídly x šířka mezi křídly 
plocha výkopu 1,1=1,100 [A] 
prostor mezi křídly 7,70=7,700 [B] 
2*a*b=16,940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</si>
  <si>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</si>
  <si>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</si>
  <si>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</si>
  <si>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drenáž za rubem - beton MCB 8</t>
  </si>
  <si>
    <t>dle VPŘ 
plocha v řezu 0,40*0,40-3,1415*0,15*0,15*0,25=0,142 [A] 
délka mezi křídly 7,70+7,70=15,400 [B] 
(a*b)*1,20=2,624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</si>
  <si>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</si>
  <si>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</si>
  <si>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</si>
  <si>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v úžlabí</t>
  </si>
  <si>
    <t>dle tvaru a detailů 
plocha řezu 0,150*0,05=0,008 [A] 
délka proužků 2*4,35  =8,700 [B]  2x podélný 
a*b=0,070 [C]</t>
  </si>
  <si>
    <t>ochranná vrstva a drenážní vrstva na rubu konstrukcí - min.700g/m2, tl. 6 mm</t>
  </si>
  <si>
    <t>dle VPŘ 
svislá část na rubu opěr včetně křídel včetně přechodu na těsnící vrstvu 
OP1 (3,5+7,7+3,5)*(0,5+1,5+1,5)=51,450 [A] 
OP2 (3,5+7,7+3,5)*(0,5+1,5+1,5)=51,450 [B] 
Celkem: A+B=102,900 [C]</t>
  </si>
  <si>
    <t>ochranná vrstva a drenážní vrstva na rubu konstrukcí - min.600g/m2, tl. 6 mm - v místě ochrany nátěry</t>
  </si>
  <si>
    <t>dle VPŘ 
ochrana v místě izolace pouze nátěry    
na líci obnažené spodní stavby  včetně křídel  
opěry rub (1,90+0,8+0,5)*7,70*2=49,280 [A] 
opěry líc (1,0+0,5+0,5)*9,1*2=36,400 [B] 
křídla rub (1,9*2,5)*4=19,000 [C] 
křídla líc 7,1*4=28,400 [D] 
Celkem: A+B+C+D=133,080 [E]</t>
  </si>
  <si>
    <t>272325</t>
  </si>
  <si>
    <t>ZÁKLADY ZE ŽELEZOBETONU DO C30/37 (B37)</t>
  </si>
  <si>
    <t>základy opěr a křídel C30/37 XC2 XA1</t>
  </si>
  <si>
    <t>dle výkresu tvaru - plocha x výška 
opěra OP1 17,9*0,50=8,950 [A] 
opěra OP2 17,9*0,50=8,950 [B] 
Celkem: A+B=17,900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</si>
  <si>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</si>
  <si>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</si>
  <si>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</si>
  <si>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</t>
  </si>
  <si>
    <t>uvažováno 180 kg/m3 
pol. 272325: 17,9*0,18=3,222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</si>
  <si>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</si>
  <si>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</si>
  <si>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</si>
  <si>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</si>
  <si>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</si>
  <si>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předpoklad kotvy dle VL 402.02</t>
  </si>
  <si>
    <t>11,0+11,0=22,000 [A] 
a*8=176,000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</si>
  <si>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</si>
  <si>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</si>
  <si>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</si>
  <si>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monolitické římsy C30/37 XF4 XC4 XD3  
včetně letopočtu</t>
  </si>
  <si>
    <t>dle výkresů objektu 
římsy vlevo 11,0*(0,83*0,250+0,27*0,30)=3,174 [A] 
římsy vpravo11,0*(0,83*0,250+0,27*0,30)=3,174 [B] 
Celkem: A+B=6,348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</si>
  <si>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</si>
  <si>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</si>
  <si>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</si>
  <si>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6,35*0,180=1,143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</si>
  <si>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</si>
  <si>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</si>
  <si>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</si>
  <si>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opěry a křídla C30/37 XF2 XC4 XD1</t>
  </si>
  <si>
    <t>dle výkresu tvaru 
OP1 dřík  0,40*2,85*7,70=8,778 [A] 
OP1 křídla 10,6*0,40*2=8,480 [B] 
OP2 dřík  0,40*2,85*7,70=8,778 [C] 
OP2 křídla 10,7*0,40*2=8,560 [D] 
Celkem: A+B+C+D=34,596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</si>
  <si>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</si>
  <si>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</si>
  <si>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</si>
  <si>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34,6*0,150=5,190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</si>
  <si>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</si>
  <si>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</si>
  <si>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421325</t>
  </si>
  <si>
    <t>MOSTNÍ NOSNÉ DESKOVÉ KONSTRUKCE ZE ŽELEZOBETONU C30/37</t>
  </si>
  <si>
    <t>mostovka  C30/37 XF2 XC4 XD1</t>
  </si>
  <si>
    <t>dle výkresu tvaru  
36,6=36,600 [A]  půdorysná plocha včetně desky na křídlech 
průměrná tloušťka 0,375=0,375 [B] 
a*b=13,725 [C] 
náběhy 0,17*8,5*2=2,890 [D] 
c+d=16,615 [E]</t>
  </si>
  <si>
    <t>421365</t>
  </si>
  <si>
    <t>VÝZTUŽ MOSTNÍ DESKOVÉ KONSTRUKCE Z OCELI 10505, B500B</t>
  </si>
  <si>
    <t>16,62*0,150=2,493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</si>
  <si>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</si>
  <si>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</si>
  <si>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</si>
  <si>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podkladní betony</t>
  </si>
  <si>
    <t>pod opěry a křídla OP1 (23,5)*0,20=4,700 [A]   včetně vyrovnávek 
pod opěry a křídla OP2 (23,5)*0,20=4,700 [B]  včetně vyrovnávek 
Celkem: A+B=9,400 [C]</t>
  </si>
  <si>
    <t>45131A</t>
  </si>
  <si>
    <t>PODKLADNÍ A VÝPLŇOVÉ VRSTVY Z PROSTÉHO BETONU C20/25</t>
  </si>
  <si>
    <t>lože pod dlažby C20/25n XF3</t>
  </si>
  <si>
    <t>dle PD 
odláždění kuželů a ploch 8,0+8,0+12,0=28,000 [A] 
přechody u říms 3,5+3,5+3,5+3,5=14,000 [B] 
odláždění koryta 3,9*10,30=40,170 [C] 
(a+b+c)*0,10*1,30=10,682 [D]  lože včetně navýšení na lemy a vyrovnávky</t>
  </si>
  <si>
    <t>451572</t>
  </si>
  <si>
    <t>VÝPLŇ VRSTVY Z KAMENIVA TĚŽENÉHO, INDEX ZHUTNĚNÍ ID DO 0,8</t>
  </si>
  <si>
    <t>zásyp základu před lícem opěry - směsné zeminy G-F, S-F, GM, GCMG, MS, CG, CS, SM, SC, MLMI, CL, CI</t>
  </si>
  <si>
    <t>dle PD 
pod korytem 2,90*10,30=29,870 [A] 
prostor před křídly 1,5*2,0*2,5*4=30,000 [B] 
Celkem: A+B=59,870 [C]</t>
  </si>
  <si>
    <t>457312</t>
  </si>
  <si>
    <t>VYROVNÁVACÍ A SPÁDOVÝ PROSTÝ BETON C12/15</t>
  </si>
  <si>
    <t>podkladní spádový beton pod drenáží</t>
  </si>
  <si>
    <t>1,7*0,4*7,70=5,236 [A] 
1,7*0,4*7,70=5,236 [B] 
Celkem: A+B=10,472 [C]</t>
  </si>
  <si>
    <t>458522</t>
  </si>
  <si>
    <t>VÝPLŇ ZA OPĚRAMI A ZDMI Z KAM DRC, INDEX ZHUTNĚNÍ ID DO 0,8</t>
  </si>
  <si>
    <t>zásyp za rubem opěry pod úrovní těsnící vrstvy</t>
  </si>
  <si>
    <t>dle PD plocha výkopu mezi křídly x šířka mezi křídly 
plocha výkopu 5,3=5,300 [A] 
prostor mezi křídly 7,70=7,700 [B] 
2*a*b=81,620 [C]</t>
  </si>
  <si>
    <t>45860</t>
  </si>
  <si>
    <t>VÝPLŇ ZA OPĚRAMI A ZDMI Z MEZEROVITÉHO BETONU</t>
  </si>
  <si>
    <t>samostatný zesílený přechodový klín - MCB 8</t>
  </si>
  <si>
    <t>dle PD plocha výkopu mezi křídly x šířka mezi křídly 
plocha výkopu 6,9=6,900 [A] 
prostor mezi křídly 7,70=7,700 [B] 
2*a*b=106,260 [C] 
přesahy za křídly 4*2,3*(1,2*1,5*0,5)=8,280 [D] 
c+d=114,540 [E]</t>
  </si>
  <si>
    <t>položka zahrnuje:  
- dodávku mezerovitého betonu předepsané kvality a zásyp se zhutněním včetně mimostaveništní a vnitrostaveništní dopravy</t>
  </si>
  <si>
    <t>46251</t>
  </si>
  <si>
    <t>ZÁHOZ Z LOMOVÉHO KAMENE</t>
  </si>
  <si>
    <t>kamenný zához v korytě u zajišťovacích prahů</t>
  </si>
  <si>
    <t>dle PD 
příčné 0,8*2,0*2=3,200 [A] 
v patě kuželů 0,8*3,0*3=7,200 [B] 
Celkem: A+B=10,400 [C]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</si>
  <si>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</si>
  <si>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</si>
  <si>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</si>
  <si>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lomový kámen do betonového lože, spárování M25 XF4  
lože viz položka 451314</t>
  </si>
  <si>
    <t>dle PD 
odláždění kuželů a ploch 8,0+8,0+12,0=28,000 [A] 
přechody u říms 3,5+3,5+3,5+3,5=14,000 [B] 
odláždění koryta 3,9*10,30=40,170 [C] 
(a+b+c)*0,20=16,434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</si>
  <si>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</si>
  <si>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</si>
  <si>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</si>
  <si>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stabilizační prahy v korytě a patě kuželů - C 25/30n XF3</t>
  </si>
  <si>
    <t>dle PD 
příčné 0,40*1,2*2,0*2=1,920 [A] 
v patě kuželů 0,40*0,80*(4,80+5,8+4,5)=4,832 [B] 
Celkem: A+B=6,752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</si>
  <si>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</si>
  <si>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575C05</t>
  </si>
  <si>
    <t>LITÝ ASFALT MA IV (OCHRANA MOSTNÍ IZOLACE) 16</t>
  </si>
  <si>
    <t>ochrana izolace na mostě</t>
  </si>
  <si>
    <t>plocha mostovky mezi římsami (7,5*4,35)*0,05=1,631 [A] 
odečet drenážního plastbetonu 0,07=0,070 [B] 
a-b=1,561 [C]</t>
  </si>
  <si>
    <t>711111</t>
  </si>
  <si>
    <t>IZOLACE BĚŽNÝCH KONSTRUKCÍ PROTI ZEMNÍ VLHKOSTI ASFALTOVÝMI NÁTĚRY</t>
  </si>
  <si>
    <t>Izolace zasypané části spodní stavby pouze nátěry - ALP + 2x ALN</t>
  </si>
  <si>
    <t>dle VPŘ 
izolace pouze nátěry    
na líci obnažené spodní stavby  včetně křídel  
opěry rub (1,90+0,8+0,5)*7,70*2=49,280 [A] 
opěry líc (1,0+0,5+0,5)*9,1*2=36,400 [B] 
křídla rub (1,9*2,5)*4=19,000 [C] 
křídla líc 7,1*4=28,400 [D] 
Celkem: A+B+C+D=133,080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</si>
  <si>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</si>
  <si>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711132</t>
  </si>
  <si>
    <t>IZOLACE BĚŽNÝCH KONSTRUKCÍ PROTI VOLNĚ STÉKAJÍCÍ VODĚ ASFALTOVÝMI PÁSY</t>
  </si>
  <si>
    <t>NAIP na rubu spodní stavby včetně přechodu na těsnící vrstvu</t>
  </si>
  <si>
    <t>dle PD 
svislá část na rubu opěr včetně křídel včetně přechodu na těsnící vrstvu 
OP1 (3,5+7,7+3,5)*(0,5+1,5+1,5)=51,450 [A] 
OP2 (3,5+7,7+3,5)*(0,5+1,5+1,5)=51,450 [B] 
Celkem: A+B=102,900 [C]</t>
  </si>
  <si>
    <t>711442</t>
  </si>
  <si>
    <t>IZOLACE MOSTOVEK CELOPLOŠNÁ ASFALTOVÝMI PÁSY S PEČETÍCÍ VRSTVOU</t>
  </si>
  <si>
    <t>kompletní systém schválené izolace - NAIP včetně přípravné a ochranné vrstvy</t>
  </si>
  <si>
    <t>dle PD 
plocha mostovky 4,35*8,50=36,975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</si>
  <si>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</si>
  <si>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</si>
  <si>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</si>
  <si>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pod římsou pásy s Al vložkou</t>
  </si>
  <si>
    <t>dle PD 
šířka pod římsou vlevo 0,55=0,550 [A] 
délka říms (11,0)=11,000 [B] 
šířka pod římsou vpravo 0,55=0,550 [C] 
délka říms (11,0)=11,000 [D] 
a*b+c*d=12,100 [E]</t>
  </si>
  <si>
    <t>položka zahrnuje:  
- dodání  předepsaného ochranného materiálu  
- zřízení ochrany izolace</t>
  </si>
  <si>
    <t>78382</t>
  </si>
  <si>
    <t>NÁTĚRY BETON KONSTR TYP S2 (OS-B)</t>
  </si>
  <si>
    <t>podhled mostovky u římsy</t>
  </si>
  <si>
    <t>0,5*(3,50+3,50)*1,20=4,200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</si>
  <si>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</si>
  <si>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34</t>
  </si>
  <si>
    <t>78383</t>
  </si>
  <si>
    <t>NÁTĚRY BETON KONSTR TYP S4 (OS-C)</t>
  </si>
  <si>
    <t>nátěr odrazné části říms</t>
  </si>
  <si>
    <t>(0,150+0,150)*(11,0+11,0)*1,10=7,260 [A]</t>
  </si>
  <si>
    <t>Potrubí</t>
  </si>
  <si>
    <t>35</t>
  </si>
  <si>
    <t>87533</t>
  </si>
  <si>
    <t>POTRUBÍ DREN Z TRUB PLAST DN DO 150MM</t>
  </si>
  <si>
    <t>plné potrubí v prostupech křídly a v místě vyústění včetně příruby - HDPE s UV stabilizací</t>
  </si>
  <si>
    <t>1,0+1,0+1,0+1,0=4,000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</si>
  <si>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</si>
  <si>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36</t>
  </si>
  <si>
    <t>875332</t>
  </si>
  <si>
    <t>POTRUBÍ DREN Z TRUB PLAST DN DO 150MM DĚROVANÝCH</t>
  </si>
  <si>
    <t>drenážní potrubí za rubem opěr</t>
  </si>
  <si>
    <t>7,70+7,70=15,400 [A]</t>
  </si>
  <si>
    <t>37</t>
  </si>
  <si>
    <t>87633</t>
  </si>
  <si>
    <t>CHRÁNIČKY Z TRUB PLASTOVÝCH DN DO 150MM</t>
  </si>
  <si>
    <t>flexibilní chráničky 110/96 v římsách včetně přesahů za objekt</t>
  </si>
  <si>
    <t>2*(2,0+11,0+2,0)=30,000 [A] 
2*(2,0+11,0+2,0)=30,000 [B] 
Celkem: A+B=60,000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</si>
  <si>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</si>
  <si>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38</t>
  </si>
  <si>
    <t>9117C1</t>
  </si>
  <si>
    <t>SVOD OCEL ZÁBRADEL ÚROVEŇ ZADRŽ H2 - DODÁVKA A MONTÁŽ</t>
  </si>
  <si>
    <t>zábradelní svodidlo se svislou výplní na vnějším okraji římsy - část zábradlení svodidlo navazující na svodidla před a za mostem v SO 101</t>
  </si>
  <si>
    <t>vlevo 14,0=14,000 [A]   
vpravo 14,0 =14,000 [B] 
Celkem: A+B=28,000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</si>
  <si>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</si>
  <si>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39</t>
  </si>
  <si>
    <t>91345</t>
  </si>
  <si>
    <t>NIVELAČNÍ ZNAČKY KOVOVÉ</t>
  </si>
  <si>
    <t>měřičské body na mostě dle VL4 509.01</t>
  </si>
  <si>
    <t>na římsy  
v polovině rozpětí 2+ 
nad OP1 2+ 
nad OP2 2=6,000 [A]</t>
  </si>
  <si>
    <t>položka zahrnuje:  
- dodání a osazení nivelační značky včetně nutných zemních prací  
- vnitrostaveništní a mimostaveništní dopravu</t>
  </si>
  <si>
    <t>40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</si>
  <si>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</si>
  <si>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</si>
  <si>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</si>
  <si>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41</t>
  </si>
  <si>
    <t>917223</t>
  </si>
  <si>
    <t>SILNIČNÍ A CHODNÍKOVÉ OBRUBY Z BETONOVÝCH OBRUBNÍKŮ ŠÍŘ 100MM</t>
  </si>
  <si>
    <t>obruby za odláždněním náběhů říms a žlabovkami</t>
  </si>
  <si>
    <t>dle situace 
přechody (3,5+1,2+1,2+1,0+0,5)*4=29,600 [A] 
podél žlabovek 4*2*4,5=36,000 [B] 
Celkem: A+B=65,600 [C]</t>
  </si>
  <si>
    <t>Položka zahrnuje:  
dodání a pokládku betonových obrubníků o rozměrech předepsaných zadávací dokumentací betonové lože i boční betonovou opěrku.</t>
  </si>
  <si>
    <t>42</t>
  </si>
  <si>
    <t>silniční obruby odláždění za římsami</t>
  </si>
  <si>
    <t>2,5+2,5+2,5+2,5=10,000 [A]</t>
  </si>
  <si>
    <t>43</t>
  </si>
  <si>
    <t>935212</t>
  </si>
  <si>
    <t>PŘÍKOPOVÉ ŽLABY Z BETON TVÁRNIC ŠÍŘ DO 600MM DO BETONU TL 100MM</t>
  </si>
  <si>
    <t>skluzy z betonových žlabovek - do betonu</t>
  </si>
  <si>
    <t>žlabovky pro svedení vody do koryta 
4,5*4=18,000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</si>
  <si>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</si>
  <si>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44</t>
  </si>
  <si>
    <t>93857</t>
  </si>
  <si>
    <t>BROUŠENÍ BETON KONSTR</t>
  </si>
  <si>
    <t>úprava povrchu mostovky pro mostní izolaci</t>
  </si>
  <si>
    <t>dle výkresu tvaru 
plocha mostovky 4,35*8,50=36,975 [A]</t>
  </si>
  <si>
    <t>položka zahrnuje očištění předepsaným způsobem včetně odklizení vzniklého odpadu</t>
  </si>
  <si>
    <t>SO 340</t>
  </si>
  <si>
    <t>Přeložka vodovodu DN 150</t>
  </si>
  <si>
    <t>trvalá skládka dle zhotovitele - zemina</t>
  </si>
  <si>
    <t>pol. 13273: 
46,78=46,780 [A]</t>
  </si>
  <si>
    <t>015120</t>
  </si>
  <si>
    <t>POPLATKY ZA LIKVIDACI ODPADŮ NEKONTAMINOVANÝCH - 17 01 02  STAVEBNÍ A DEMOLIČNÍ SUŤ</t>
  </si>
  <si>
    <t>trvalá skládka dle zhotovitele - stavební suť (kámen, beton, železobeton, podklad komunikace)</t>
  </si>
  <si>
    <t>pol. 96615: 1=1,000 [A]</t>
  </si>
  <si>
    <t>015190</t>
  </si>
  <si>
    <t>POPLATKY ZA LIKVIDACI ODPADŮ NEKONTAMINOVANÝCH - 17 02 03  PLASTY</t>
  </si>
  <si>
    <t>trvalá skládka dle zhotovitele - plast</t>
  </si>
  <si>
    <t>dle položky 969133: 
(3,1416*0,16*0,16/4-3,1416*0,15*0,15/4)*26,3=0,064 [A] 
dle položky 96912: 
(3,1416*0,09*0,09/4-3,1416*0,08*0,08/4)*26,63=0,036 [B] 
Celkem: A+B=0,100 [C](3,1416*0,16*0,16/4-3,1416*0,15*0,15/4)*26,3</t>
  </si>
  <si>
    <t>03740</t>
  </si>
  <si>
    <t>POMOC PRÁCE ZAJIŠŤ NEBO ZŘÍZ PROVIZORNÍ MOSTY</t>
  </si>
  <si>
    <t>provizorní konstrukce pro převedení provizorní přeložky vodovodu - délka do 12,0 m  
včetně založení, kotvení, spojovacího materiálu, připojení potrubí  
montáž, pronájem, demontáž</t>
  </si>
  <si>
    <t>zahrnuje objednatelem povolené náklady na požadovaná zařízení zhotovitele</t>
  </si>
  <si>
    <t>11130</t>
  </si>
  <si>
    <t>SEJMUTÍ DRNU</t>
  </si>
  <si>
    <t>příprava ploch pro sejmutí ornice; včetně poplatku za skládku</t>
  </si>
  <si>
    <t>V plochách mimo komunikaci, odečteno ze situace: 
(1,74+1,5)*1,1=3,564 [A] 
(2,11+0,6)*1,2=3,252 [B] 
(1,27+1,5)*1,1=3,047 [C] 
(5,3+0,6)*1,2=7,080 [D] 
(3,96+0,5+7,89+0,5)*1,0=12,850 [E] 
Celkem: A+B+C+D+E=29,793 [F]</t>
  </si>
  <si>
    <t>včetně vodorovné dopravy  a uložení na skládku</t>
  </si>
  <si>
    <t>12110</t>
  </si>
  <si>
    <t>SEJMUTÍ ORNICE NEBO LESNÍ PŮDY</t>
  </si>
  <si>
    <t>odhad mocnosti 0,15 m, použije se zpět na ohumusování</t>
  </si>
  <si>
    <t>dle položky 11130: 
(1,74+1,5)*1,1*0,15=0,535 [A] 
(2,11+0,6)*1,2*0,15=0,488 [B] 
(1,27+1,5)*1,1*0,15=0,457 [C] 
(5,3+0,6)*1,2*0,15=1,062 [D] 
(3,96+0,5+7,89+0,5)*1,0*0,15=1,928 [E] 
Celkem: A+B+C+D+E=4,470 [F]</t>
  </si>
  <si>
    <t>položka zahrnuje sejmutí ornice bez ohledu na tloušťku vrstvy a její vodorovnou dopravu  
nezahrnuje uložení na trvalou skládku</t>
  </si>
  <si>
    <t>13273</t>
  </si>
  <si>
    <t>HLOUBENÍ RÝH ŠÍŘ DO 2M PAŽ I NEPAŽ TŘ. I</t>
  </si>
  <si>
    <t>výkopy rýh pro vodovody, vše se odveze na trvalou skládku</t>
  </si>
  <si>
    <t>dle výkazu výkopu rýh - viz. příloha TZ (listy 1 a 2): 
27,617+19,165=46,782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</si>
  <si>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</si>
  <si>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SYPANINY DO NÁSYPŮ A NA SKLÁDKY BEZ ZHUT</t>
  </si>
  <si>
    <t>pol. 13273: 46,78=46,780 [A]</t>
  </si>
  <si>
    <t>Položka zahrnuje:  
- kompletní provedení zemní konstrukce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</si>
  <si>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</si>
  <si>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</si>
  <si>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hlinito písčitá zemina se zhutněním - vč. dovozu ze zdroje dle zhotovitele a poplatku za nakoupení; výkop a zpětný zásyp trasy v souběhu s opěrnou zdí je součástí objektu zdi</t>
  </si>
  <si>
    <t>Výkop rýh celkem: 46,78=46,780 [A] 
Odpočet: 
podsypy potrubí: -4,11 =-4,110 [B] 
obsypy vč.trub: -12,85=-12,850 [C] 
Celkem: A+B+C=29,820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</si>
  <si>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</si>
  <si>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</si>
  <si>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</si>
  <si>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0-8 mm, vč. ztratného a zhutnění; včetně obnovení obsypu na stávajícím vodovodu v místech napojení</t>
  </si>
  <si>
    <t>dle PD: 
2*1,5*1,1*0,46=1,518 [A] 
(1,74+1,30)*1,1*0,47=1,572 [B] 
(2,11+5,27)*1,2*0,58=5,136 [C] 
(3,96+7,89)*1,0*0,39=4,622 [D] 
odpočet trub: 
-3,1416*0,16*0,16/4*3,0=-0,060 [E] 
-3,1416*0,17*0,17/4*(1,74+1,30)=-0,069 [F] 
-3,1416*0,28*0,28/4*(2,11+5,27)=-0,454 [G] 
-3,1416*0,09*0,09/4*(3,96+7,89)=-0,075 [H] 
Celkem: A+B+C+D+E+F+G+H=12,190 [I]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</si>
  <si>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</si>
  <si>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18232</t>
  </si>
  <si>
    <t>ROZPROSTŘENÍ ORNICE V ROVINĚ V TL DO 0,15M</t>
  </si>
  <si>
    <t>dle položky 11130: 
(1,74+1,5)*1,1=3,564 [A] 
(2,11+0,6)*1,2=3,252 [B] 
(1,27+1,5)*1,1=3,047 [C] 
(5,3+0,6)*1,2=7,080 [D] 
(3,96+0,5+7,89+0,5)*1,0=12,850 [E] 
Celkem: A+B+C+D+E=29,793 [F]</t>
  </si>
  <si>
    <t>položka zahrnuje:  
nutné přemístění ornice z dočasných skládek vzdálených do 50m  
rozprostření ornice v předepsané tloušťce v rovině a ve svahu do 1:5</t>
  </si>
  <si>
    <t>dle položky 18232: 
29,79=29,790 [A]</t>
  </si>
  <si>
    <t>Zahrnuje veškerý materiál, výrobky a polotovary, včetně mimostaveništní a vnitrostaveništní dopravy (rovněž přesuny), včetně naložení a složení, případně s uložením, první pokosení</t>
  </si>
  <si>
    <t>18600</t>
  </si>
  <si>
    <t>ZALÉVÁNÍ VODOU</t>
  </si>
  <si>
    <t>zalití vodou 3x v celé ploše</t>
  </si>
  <si>
    <t>29,79*0,005*3=0,447 [A]</t>
  </si>
  <si>
    <t>451314</t>
  </si>
  <si>
    <t>PODKLADNÍ A VÝPLŇOVÉ VRSTVY Z PROSTÉHO BETONU C25/30</t>
  </si>
  <si>
    <t>podkladní bloky v zemi - množství dle podkladů od výrobce trub, vč. bednění</t>
  </si>
  <si>
    <t>dle PD: 
1*0,81+3*0,17+2*1,24+1*0,48+1*0,3=4,580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</si>
  <si>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</si>
  <si>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</si>
  <si>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</si>
  <si>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frakce 0-4 mm, včetně obnovení podsypu na stávajícím vodovodu v místech napojení</t>
  </si>
  <si>
    <t>dle PD: 
2*1,5*1,1*0,15=0,495 [A] 
(1,74+1,30)*1,1*0,15=0,502 [B] 
(2,11+5,27)*1,2*0,15=1,328 [C] 
(3,96+7,89)*1,0*0,15=1,778 [D] 
Celkem: A+B+C+D=4,103 [E]</t>
  </si>
  <si>
    <t>71344N</t>
  </si>
  <si>
    <t>IZOLACE TEPELNÁ POTRUBÍ SNÍMATELNÁ</t>
  </si>
  <si>
    <t>polystyrenové segmenty délky 1 m, tl. stěny 10 cm s otvorem dn 90 mm - pouze v zimním období; vč.montáže a výřezů na kolena</t>
  </si>
  <si>
    <t>dle PD: 
27+1=28,000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</si>
  <si>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</si>
  <si>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85133A</t>
  </si>
  <si>
    <t>POTRUBÍ Z TRUB LITINOVÝCH TLAKOVÝCH HRDLOVÝCH DN DO 150MM</t>
  </si>
  <si>
    <t>cena rozpočítána na m´ z ocenění souboru trub, hrdlových tvarovek, spojů, nátěru, pasty, vč. montáže</t>
  </si>
  <si>
    <t>trouba TLT 150 dl. 6m - 1 ks na sek 
trouba TLT 150 továrně předizolovaná ISOPAM dl. 6,0 m - 4 ks 
zámk. spoj DN 150 STD Vi - 2 ks 
zámk. spoj DN 150 Universal Ve - 7 ks 
koleno 150 - 22,5 st. továrně předizolované - 1 ks 
koleno 150 - 45 st. továrně předizolované - 1 ks 
nátěr 
pasta 
23,76=23,760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</si>
  <si>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</si>
  <si>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85226A</t>
  </si>
  <si>
    <t>POTRUBÍ Z TRUB LITINOVÝCH TLAKOVÝCH PŘÍRUBOVÝCH DN DO 80MM</t>
  </si>
  <si>
    <t>SOUB</t>
  </si>
  <si>
    <t>cena je dána souborem cen tvarovek a spojového materiálu přírubových tvarovek dle kladeč.sch., včetně montáže</t>
  </si>
  <si>
    <t>patní koleno přír.dlouhé HW č.5050 DN 80 - 1 ks 
+šrouby, těsnění, matice, podložky - 5 soub 
1=1,000 [A]</t>
  </si>
  <si>
    <t>85233A</t>
  </si>
  <si>
    <t>POTRUBÍ Z TRUB LITINOVÝCH TLAKOVÝCH PŘÍRUB DN DO 150MM</t>
  </si>
  <si>
    <t>T 150/80 - 2 ks 
F 150 - 1 ks 
P 150 - 45 st - 1 ks 
P 150 - 22,5 st - 1 ks 
E 150 - 2 ks 
X 150 - 2 ks (odhad - na tlak.zkoušku) 
+šrouby, těsnění, matice, podložky - 8 soub 
1=1,000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</si>
  <si>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</si>
  <si>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>85845A</t>
  </si>
  <si>
    <t>NASUNUTÍ LITIN TRUB DN DO 300MM DO CHRÁNIČKY</t>
  </si>
  <si>
    <t>nasunutí předizolovaného potrubí vč. objímek RACI a gumových manžet - cena rozpočítána na m´</t>
  </si>
  <si>
    <t>dle PD: 
11=11,000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</si>
  <si>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  
- položka nasunutí potrubí do chráničky zahrnuje i pojízdná sedla (objímky).</t>
  </si>
  <si>
    <t>86646</t>
  </si>
  <si>
    <t>CHRÁNIČKY Z TRUB OCELOVÝCH DN DO 400MM</t>
  </si>
  <si>
    <t>chránička ocel dn 419/20,0 mm; včetně navařených kotevních plechů na koncích chráničky a kotev pro uchycení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</si>
  <si>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</si>
  <si>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87326</t>
  </si>
  <si>
    <t>POTRUBÍ Z TRUB PLASTOVÝCH TLAKOVÝCH SVAŘOVANÝCH DN DO 80MM</t>
  </si>
  <si>
    <t>provizorní vodovod dn 90/8,2 mm, SDR 11; včetně 12 ks objímek s podložkami a uchycení k lávce</t>
  </si>
  <si>
    <t>dle PD: 
26,63=26,630 [A]</t>
  </si>
  <si>
    <t>891126A</t>
  </si>
  <si>
    <t>ŠOUPÁTKA DN DO 80MM</t>
  </si>
  <si>
    <t>typ upřesnit dle KHP a.s. Hradec Králové, včetně montáže</t>
  </si>
  <si>
    <t>dle kladečského schematu, šoupátko Hw. č.4000 DN 80 vč. montáže: 
2=2,000 [A]</t>
  </si>
  <si>
    <t>- Položka zahrnuje kompletní montáž dle technologického předpisu, dodávku armatury, veškerou mimostaveništní a vnitrostaveništní dopravu.</t>
  </si>
  <si>
    <t>891133A</t>
  </si>
  <si>
    <t>ŠOUPÁTKA DN DO 150MM</t>
  </si>
  <si>
    <t>typ dle KHP, a.s. Hradec Králové, včetně montáže</t>
  </si>
  <si>
    <t>dle kladečského schematu, šoupátko Hw. č.4000 DN 150 vč. montáže: 
2=2,000 [A]</t>
  </si>
  <si>
    <t>891426A</t>
  </si>
  <si>
    <t>HYDRANTY PODZEMNÍ DN 80MM VČ. POKLOPU</t>
  </si>
  <si>
    <t>dle kladečského schematu, podzemní hydrant Hw. č.K 240-80/1500 s poklopem č.1950 KASI, vč. montáže: 
1=1,000 [A]</t>
  </si>
  <si>
    <t>891833A</t>
  </si>
  <si>
    <t>NAVRTÁVACÍ PASY DN DO 150MM</t>
  </si>
  <si>
    <t>dle kladečského schematu, univerzální navrtávací pas Hw. č.3500 DN 150x1" vč. montáže: 
1=1,000 [A]</t>
  </si>
  <si>
    <t>891926A</t>
  </si>
  <si>
    <t>ZEMNÍ SOUPRAVY DN DO 80MM S POKLOPEM</t>
  </si>
  <si>
    <t>dle kladečského schematu, ZS teleskop č.9500 DN 80 1,3-1,8 m, vč. samonivelačního poklopu č.1750 KASI: 
2=2,000 [A]</t>
  </si>
  <si>
    <t>891933A</t>
  </si>
  <si>
    <t>ZEMNÍ SOUPRAVY DN DO 150MM S POKLOPEM</t>
  </si>
  <si>
    <t>dle kladečského schematu, ZS teleskop č.9500 DN 150 1,3-1,8 m, vč. samonivelačního poklopu č.1750 KASI: 
2=2,000 [A]</t>
  </si>
  <si>
    <t>891985N</t>
  </si>
  <si>
    <t>Spojka dvouhrdlá DN 150</t>
  </si>
  <si>
    <t>spojka Synoflex č. 7974 150 vč. montáže: 
1=1,000 [A]</t>
  </si>
  <si>
    <t>891986N</t>
  </si>
  <si>
    <t>Spojka s přírubou DN 150</t>
  </si>
  <si>
    <t>Příruba Synoflex č. 7994 DN 150 vč. montáže: 
2=2,000 [A]</t>
  </si>
  <si>
    <t>891987N</t>
  </si>
  <si>
    <t>Příruba 2000 DN 90/80</t>
  </si>
  <si>
    <t>typ dle KHP a.s. Hradec Králové, včetně montáže</t>
  </si>
  <si>
    <t>příruba systém 2000 č. 0400 DN 80/90 vč. montáže: 
2=2,000 [A]</t>
  </si>
  <si>
    <t>891988N</t>
  </si>
  <si>
    <t>Odvzdušňovací ventil 1"</t>
  </si>
  <si>
    <t>SOUBOR</t>
  </si>
  <si>
    <t>Odvzdušňovací ventil HW č. 9876-1" + 2x vsuvka 1" a přímý ventil 1", vč. montáže: 
1=1,000 [A]</t>
  </si>
  <si>
    <t>891989N</t>
  </si>
  <si>
    <t>ODKALENÍ A NAPUŠTĚNÍ vodovodu dle KHP a.s.</t>
  </si>
  <si>
    <t>voda pro vypouštění a napouštění stávajícího vodovodu PVC DN 150 dle ceníků KHP, a.s. Hradec Králové - délku nutno podle skutečnosti, pro ocenění byla odhadnuta</t>
  </si>
  <si>
    <t>891990N</t>
  </si>
  <si>
    <t>MANIPULACE PŘI ODKALOVÁNÍ A NAPOUŠTĚNÍ VODOVODU dle KHP a.s.</t>
  </si>
  <si>
    <t>zajištění manipulace při odkalování a napouštění stáv.vodovodu PVC DN 150 - zavírání a otevírání armatur, řízení vypouštění, řízení napouštění, zajištění proplachu a desinfekce dle ceníků KHP, a.s. Hradec Králové</t>
  </si>
  <si>
    <t>891991N</t>
  </si>
  <si>
    <t>NEZÁVADNOST VODY dle KHP a.s.</t>
  </si>
  <si>
    <t>odběr vzorku pitné vody, vyhodnocení bakteriologické nezávadnosti dle ceníků KHP, a.s. Hradec Králové</t>
  </si>
  <si>
    <t>891992N</t>
  </si>
  <si>
    <t>Elektrotvarovky d 90</t>
  </si>
  <si>
    <t>dle PD (soubor cen): 
elektrospojka d 90 - 1 ks 
elektrokoleno d 90 - 45st. - 5 ks 
oblouk dlouhý d 90 - 22 st. - 1 ks 
1=1,000 [A]</t>
  </si>
  <si>
    <t>899305</t>
  </si>
  <si>
    <t>DOPLŇKY NA POTRUBÍ - ORIENTAČ SLOUPKY</t>
  </si>
  <si>
    <t>dle PD: 
4=4,000 [A]</t>
  </si>
  <si>
    <t>- Položka zahrnuje veškerý materiál, výrobky a polotovary, včetně mimostaveništní a vnitrostaveništní dopravy (rovněž přesuny), včetně naložení a složení,případně s uložením.</t>
  </si>
  <si>
    <t>899308</t>
  </si>
  <si>
    <t>DOPLŇKY NA POTRUBÍ - SIGNALIZAČ VODIČ</t>
  </si>
  <si>
    <t>Délka včetně vytažení vodiče pod poklopy armatur, vč. dopojení na stáv.vodič: 
1,5+23,76+1,5+1,45+1,45+1,45+1,45=32,560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</si>
  <si>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</si>
  <si>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</si>
  <si>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</si>
  <si>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vč.opravy folie na stáv.potrubí: 
23,76+3=26,760 [A]</t>
  </si>
  <si>
    <t>89943</t>
  </si>
  <si>
    <t>VÝŘEZ, VÝSEK, ÚTES NA POTRUBÍ DN DO 150MM</t>
  </si>
  <si>
    <t>dle PD: 
2+2=4,000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</si>
  <si>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</si>
  <si>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899611</t>
  </si>
  <si>
    <t>TLAKOVÉ ZKOUŠKY POTRUBÍ DN DO 80MM</t>
  </si>
  <si>
    <t>dle PD: 
0,8+1,5=2,300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</si>
  <si>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</si>
  <si>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899631</t>
  </si>
  <si>
    <t>TLAKOVÉ ZKOUŠKY POTRUBÍ DN DO 150MM</t>
  </si>
  <si>
    <t>dle PD: 
23,76=23,760 [A]</t>
  </si>
  <si>
    <t>89971</t>
  </si>
  <si>
    <t>PROPLACH A DEZINFEKCE VODOVODNÍHO POTRUBÍ DN DO 80MM</t>
  </si>
  <si>
    <t>- napuštění a vypuštění vody, dodání vody a dezinfekčního prostředku, bakteriologický rozbor vody.</t>
  </si>
  <si>
    <t>45</t>
  </si>
  <si>
    <t>89973</t>
  </si>
  <si>
    <t>PROPLACH A DEZINFEKCE VODOVODNÍHO POTRUBÍ DN DO 150MM</t>
  </si>
  <si>
    <t>46</t>
  </si>
  <si>
    <t>BOURÁNÍ KONSTRUKCÍ Z PROST BETONU</t>
  </si>
  <si>
    <t>odhad</t>
  </si>
  <si>
    <t>Odhad ve výkopu: 
1=1,000 [A]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</si>
  <si>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</si>
  <si>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47</t>
  </si>
  <si>
    <t>967184</t>
  </si>
  <si>
    <t>VYBOURÁNÍ ČÁSTÍ KONSTRUKCÍ KOVOVÝCH S ODVOZEM DO 5KM</t>
  </si>
  <si>
    <t>poklopy šoupátkové - odhad; odvoz do šrotu; vzdálenost podle skutečnosti; demontáž a odvoz po zrušení provizorního vodovodu</t>
  </si>
  <si>
    <t>1*0,013=0,013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</si>
  <si>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</si>
  <si>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48</t>
  </si>
  <si>
    <t>96912</t>
  </si>
  <si>
    <t>VYBOURÁNÍ POTRUBÍ DN DO 100MM VODOVODNÍCH</t>
  </si>
  <si>
    <t>vybourání a demontáž provizorního vodovodu HDPE dn 90</t>
  </si>
  <si>
    <t>49</t>
  </si>
  <si>
    <t>969133</t>
  </si>
  <si>
    <t>VYBOURÁNÍ POTRUBÍ DN DO 150MM VODOVODNÍCH</t>
  </si>
  <si>
    <t>bourání v rozsahu trvalé přeložky</t>
  </si>
  <si>
    <t>odečteno ze situace: 
26,3=26,300 [A]</t>
  </si>
  <si>
    <t>50</t>
  </si>
  <si>
    <t>969146</t>
  </si>
  <si>
    <t>VYBOURÁNÍ POTRUBÍ DN DO 400MM VODOVODNÍCH</t>
  </si>
  <si>
    <t>ocelová chránička - vč. odvozu do šrotu</t>
  </si>
  <si>
    <t>odečteno ze situace: 
7,6=7,600 [A]</t>
  </si>
  <si>
    <t>51</t>
  </si>
  <si>
    <t>97617</t>
  </si>
  <si>
    <t>VYBOURÁNÍ DROBNÝCH PŘEDMĚTŮ KOVOVÝCH</t>
  </si>
  <si>
    <t>po zrušení provizorního vodovodu - odhad; odvoz do šrotu</t>
  </si>
  <si>
    <t>T 100/80 - 1 ks 
příruba HW. č.0400 - 80/90 - 2 ks 
EŠ č. 41000 - DN 80 - 1 ks 
ZS č. 9500 DN 80 - 1 ks 
5=5,000 [A]</t>
  </si>
  <si>
    <t>SO 530</t>
  </si>
  <si>
    <t>Přeložka STL plynovodu</t>
  </si>
  <si>
    <t>00572410</t>
  </si>
  <si>
    <t>osivo směs travní parková</t>
  </si>
  <si>
    <t>115101202</t>
  </si>
  <si>
    <t>Čerpání vody na dopravní výšku do 10 m průměrný přítok do 1000 l/min</t>
  </si>
  <si>
    <t>115101302</t>
  </si>
  <si>
    <t>Pohotovost čerpací soupravy pro dopravní výšku do 10 m přítok do 1000 l/min</t>
  </si>
  <si>
    <t>DEN</t>
  </si>
  <si>
    <t>119001401</t>
  </si>
  <si>
    <t>Dočasné zajištění potrubí ocelového nebo litinového DN do 200</t>
  </si>
  <si>
    <t>119001421</t>
  </si>
  <si>
    <t>Dočasné zajištění kabelů a kabelových tratí ze 3 volně ložených kabelů</t>
  </si>
  <si>
    <t>119003211</t>
  </si>
  <si>
    <t>Mobilní plotová zábrana s reflexním pásem výšky do 1,5 m pro zabezpečení výkopu zřízení</t>
  </si>
  <si>
    <t>119003212</t>
  </si>
  <si>
    <t>Mobilní plotová zábrana s reflexním pásem výšky do 1,5 m pro zabezpečení výkopu odstranění</t>
  </si>
  <si>
    <t>119004111</t>
  </si>
  <si>
    <t>Bezpečný vstup nebo výstup z výkopu pomocí žebříku zřízení</t>
  </si>
  <si>
    <t>119004112</t>
  </si>
  <si>
    <t>Bezpečný vstup nebo výstup z výkopu pomocí žebříku odstranění</t>
  </si>
  <si>
    <t>121151113</t>
  </si>
  <si>
    <t>Sejmutí ornice plochy do 500 m2 tl vrstvy do 200 mm strojně</t>
  </si>
  <si>
    <t>130001101</t>
  </si>
  <si>
    <t>Příplatek za ztížení vykopávky v blízkosti podzemního vedení</t>
  </si>
  <si>
    <t>131213701</t>
  </si>
  <si>
    <t>Hloubení nezapažených jam v soudržných horninách třídy těžitelnosti I skupiny 3 ručně (50% kub 70% ruč)</t>
  </si>
  <si>
    <t>131251201</t>
  </si>
  <si>
    <t>Hloubení jam zapažených v hornině třídy těžitelnosti I, skupiny 3 objem do 20 m3 strojně (50% kub 30% stroj)</t>
  </si>
  <si>
    <t>131313701</t>
  </si>
  <si>
    <t>Hloubení nezapažených jam v soudržných horninách třídy těžitelnosti II skupiny 4 ručně (50% kub 70% ruč)</t>
  </si>
  <si>
    <t>131351201</t>
  </si>
  <si>
    <t>Hloubení jam zapažených v hornině třídy těžitelnosti II, skupiny 4 objem do 20 m3 strojně (50% kub 30% stroj)</t>
  </si>
  <si>
    <t>132212131</t>
  </si>
  <si>
    <t>Hloubení nezapažených rýh šířky do 800 mm v soudržných horninách třídy těžitelnosti I skupiny 3 ručně (50% kub 70% ruč)</t>
  </si>
  <si>
    <t>132254101</t>
  </si>
  <si>
    <t>Hloubení rýh zapažených š do 800 mm v hornině třídy těžitelnosti I skupiny 3 objem do 20 m3 strojně (50%kub 30% stroj)</t>
  </si>
  <si>
    <t>132312131</t>
  </si>
  <si>
    <t>Hloubení nezapažených rýh šířky do 800 mm v soudržných horninách třídy těžitelnosti II skupiny 4 ručně (50% kub 70% ruč)</t>
  </si>
  <si>
    <t>132354101</t>
  </si>
  <si>
    <t>Hloubení rýh zapažených š do 800 mm v hornině třídy těžitelnosti II skupiny 4 objem do 20 m3 strojně (50%kub 30% stroj)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</si>
  <si>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</si>
  <si>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</si>
  <si>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</si>
  <si>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</si>
  <si>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151102201</t>
  </si>
  <si>
    <t>Zřízení příložného pažení stěn do 30 m2 výkopu hl do 4 m pro překopy inženýrských sítí</t>
  </si>
  <si>
    <t>151102211</t>
  </si>
  <si>
    <t>Odstranění příložného pažení stěn do 30 m2 hl do 4 m při překopech inženýrských sítí</t>
  </si>
  <si>
    <t>151102301</t>
  </si>
  <si>
    <t>Zřízení rozepření stěn do 30 m3 při pažení příložném hl do 4 m při překopech inženýrských sítí</t>
  </si>
  <si>
    <t>151102311</t>
  </si>
  <si>
    <t>Odstranění rozepření stěn do 30 m2 při pažení příložném hl do 4 m při překopech inženýrských sítí</t>
  </si>
  <si>
    <t>162651112</t>
  </si>
  <si>
    <t>Vodorovné přemístění přes 4 000 do 5000 m výkopku/sypaniny z horniny třídy těžitelnosti I skupiny 1 až 3 (50% kub)</t>
  </si>
  <si>
    <t>162651132</t>
  </si>
  <si>
    <t>Vodorovné přemístění přes 4 000 do 5000 m výkopku/sypaniny z horniny třídy těžitelnosti II skupiny 4 a 5 (50% kub)</t>
  </si>
  <si>
    <t>171251201</t>
  </si>
  <si>
    <t>Uložení sypaniny na skládky nebo meziskládky</t>
  </si>
  <si>
    <t>174101101</t>
  </si>
  <si>
    <t>Zásyp jam, šachet rýh nebo kolem objektů sypaninou se zhutněním</t>
  </si>
  <si>
    <t>175111101</t>
  </si>
  <si>
    <t>Obsypání potrubí ručně sypaninou bez prohození sítem, uloženou do 3 m (50%kub)</t>
  </si>
  <si>
    <t>175151101</t>
  </si>
  <si>
    <t>Obsypání potrubí strojně sypaninou bez prohození, uloženou do 3 m (50%kub)</t>
  </si>
  <si>
    <t>181351103</t>
  </si>
  <si>
    <t>Rozprostření ornice tl vrstvy do 200 mm pl do 500 m2 v rovině nebo ve svahu do 1:5 strojně</t>
  </si>
  <si>
    <t>181411131</t>
  </si>
  <si>
    <t>Založení parkového trávníku výsevem plochy do 1000 m2 v rovině a ve svahu do 1:5</t>
  </si>
  <si>
    <t>181951111</t>
  </si>
  <si>
    <t>Úprava pláně v hornině třídy těžitelnosti I, skupiny 1 až 3 bez zhutnění strojně</t>
  </si>
  <si>
    <t>52</t>
  </si>
  <si>
    <t>58337303</t>
  </si>
  <si>
    <t>štěrkopísek frakce 0-8</t>
  </si>
  <si>
    <t>53</t>
  </si>
  <si>
    <t>58343903</t>
  </si>
  <si>
    <t>kamenivo drcené hrubé frakce 11/16</t>
  </si>
  <si>
    <t>58</t>
  </si>
  <si>
    <t>r-001</t>
  </si>
  <si>
    <t>Ručně kopaná sonda</t>
  </si>
  <si>
    <t>KS</t>
  </si>
  <si>
    <t>23-M</t>
  </si>
  <si>
    <t>Montáže potrubí</t>
  </si>
  <si>
    <t>230082066</t>
  </si>
  <si>
    <t>Demontáž potrubí do šrotu přes 10 do 50 kg D 108 mm tl 4,0 mm</t>
  </si>
  <si>
    <t>68</t>
  </si>
  <si>
    <t>230120046</t>
  </si>
  <si>
    <t>Čištění potrubí profukováním nebo proplachováním DN 100</t>
  </si>
  <si>
    <t>69</t>
  </si>
  <si>
    <t>230170003</t>
  </si>
  <si>
    <t>Tlakové zkoušky těsnosti potrubí - příprava DN přes 80 do 125</t>
  </si>
  <si>
    <t>SADA</t>
  </si>
  <si>
    <t>70</t>
  </si>
  <si>
    <t>23020012R</t>
  </si>
  <si>
    <t>Nasunutí potrubní sekce do PE chráničky D160, vč. utěsnění čel pryžovými manžetami a nerez páskami, vč.mat</t>
  </si>
  <si>
    <t>230200252</t>
  </si>
  <si>
    <t>Jednostranné přerušení průtoku plynu stlačením plastového potrubí dn přes 63 do 110 mm</t>
  </si>
  <si>
    <t>59</t>
  </si>
  <si>
    <t>230205041</t>
  </si>
  <si>
    <t>Montáž potrubí plastového svařované na tupo nebo elektrospojkou dn 63 mm en 3,6 mm - bypass</t>
  </si>
  <si>
    <t>230205055</t>
  </si>
  <si>
    <t>Montáž potrubí plastového svařované na tupo nebo elektrospojkou dn 110 mm en 6,3 mm</t>
  </si>
  <si>
    <t>230205125</t>
  </si>
  <si>
    <t>Montáž potrubí plastového svařovaného na tupo nebo elektrospojkou dn 160 mm en 9,1 mm</t>
  </si>
  <si>
    <t>230205241</t>
  </si>
  <si>
    <t>Montáž trubního dílu PE elektrotvarovky nebo svařovaného na tupo dn 63 mm en 3,6 mm - bypass</t>
  </si>
  <si>
    <t>230205255</t>
  </si>
  <si>
    <t>Montáž trubního dílu PE elektrotvarovky nebo svařovaného na tupo dn 110 mm en 6,2 mm</t>
  </si>
  <si>
    <t>230208211</t>
  </si>
  <si>
    <t>Montáž zatěžovacích dílců hmotnosti do 1 t</t>
  </si>
  <si>
    <t>62</t>
  </si>
  <si>
    <t>230208513</t>
  </si>
  <si>
    <t>Odplynění a inertizace ocelového potrubí DN do 100 mm</t>
  </si>
  <si>
    <t>61</t>
  </si>
  <si>
    <t>230220011</t>
  </si>
  <si>
    <t>Montáž orientačního sloupku ON 13 2970</t>
  </si>
  <si>
    <t>64</t>
  </si>
  <si>
    <t>230220019</t>
  </si>
  <si>
    <t>Montáž čichačky na plynovod ON 38 6725 DN 125</t>
  </si>
  <si>
    <t>66</t>
  </si>
  <si>
    <t>230230018</t>
  </si>
  <si>
    <t>Hlavní tlaková zkouška vzduchem 0,6 MPa DN 100</t>
  </si>
  <si>
    <t>71</t>
  </si>
  <si>
    <t>r-002</t>
  </si>
  <si>
    <t>trubka plynovodní PE 100 RC, SDR 17,6 D63 - návin, bypass</t>
  </si>
  <si>
    <t>60</t>
  </si>
  <si>
    <t>r-003</t>
  </si>
  <si>
    <t>trubka plynovodní PE 100 RC, SDR 17,6 D110 - tyč</t>
  </si>
  <si>
    <t>r-004</t>
  </si>
  <si>
    <t>trubka plynovodní ochranná SDR26 D160 - tyč</t>
  </si>
  <si>
    <t>r-005</t>
  </si>
  <si>
    <t>Kulový kohout PE100 SDR11 D63, KH - bypass</t>
  </si>
  <si>
    <t>63</t>
  </si>
  <si>
    <t>r-006</t>
  </si>
  <si>
    <t>Elektrokoleno 45° PE100 SDR11 D110, W45°</t>
  </si>
  <si>
    <t>r-007</t>
  </si>
  <si>
    <t>Elektroobjímka PE100 SDR11 D110, UB</t>
  </si>
  <si>
    <t>65</t>
  </si>
  <si>
    <t>r-008</t>
  </si>
  <si>
    <t>Elektro navrtávací hrdlo pro odvzdušnění meziprostoru mezi škrcením, vč. odvzdušňovacího ventilu</t>
  </si>
  <si>
    <t>r-009</t>
  </si>
  <si>
    <t>Elektrozáslepka PE100 SDR11 D110, MV</t>
  </si>
  <si>
    <t>54</t>
  </si>
  <si>
    <t>67</t>
  </si>
  <si>
    <t>r-010</t>
  </si>
  <si>
    <t>Opravárenská tvarovka PE100 D110, VVS</t>
  </si>
  <si>
    <t>55</t>
  </si>
  <si>
    <t>r-011</t>
  </si>
  <si>
    <t>Elektronavrtávací hrdlo PE100 SDR11 D110/D63 - bypass</t>
  </si>
  <si>
    <t>56</t>
  </si>
  <si>
    <t>r-012</t>
  </si>
  <si>
    <t>T–Kus navrtávací odbočkový PE100, SDR11 D110, DAA - bypass</t>
  </si>
  <si>
    <t>57</t>
  </si>
  <si>
    <t>r-013</t>
  </si>
  <si>
    <t>Propojení na stávající STL plynovod D110 – pomocí přímé elektro-mufny</t>
  </si>
  <si>
    <t>r-014</t>
  </si>
  <si>
    <t>zatěžovací sedlo betonové DN150, vč. dopravy</t>
  </si>
  <si>
    <t>72</t>
  </si>
  <si>
    <t>r-015</t>
  </si>
  <si>
    <t>sloupek orientační pro plynovodní vedení</t>
  </si>
  <si>
    <t>73</t>
  </si>
  <si>
    <t>r-016</t>
  </si>
  <si>
    <t>čichačka plynovodní ON 38 6725</t>
  </si>
  <si>
    <t>Trubní vedení</t>
  </si>
  <si>
    <t>59224102</t>
  </si>
  <si>
    <t>skruž betonová studniční 100x50x9cm</t>
  </si>
  <si>
    <t>894411311</t>
  </si>
  <si>
    <t>Osazení betonových nebo železobetonových dílců pro šachty skruží rovných</t>
  </si>
  <si>
    <t>899721111</t>
  </si>
  <si>
    <t>Signalizační vodič DN do 150 mm na potrubí</t>
  </si>
  <si>
    <t>899722112</t>
  </si>
  <si>
    <t>Krytí potrubí z plastů výstražnou fólií z PVC 25 cm</t>
  </si>
  <si>
    <t>D</t>
  </si>
  <si>
    <t>Ostatní</t>
  </si>
  <si>
    <t>74</t>
  </si>
  <si>
    <t>r-017</t>
  </si>
  <si>
    <t>Mimostaveništní doprava materiálu, odvoz demontovaného materiálu</t>
  </si>
  <si>
    <t>75</t>
  </si>
  <si>
    <t>r-019</t>
  </si>
  <si>
    <t>Revize, TIČR</t>
  </si>
  <si>
    <t>76</t>
  </si>
  <si>
    <t>r-020</t>
  </si>
  <si>
    <t>Statické zajištění sloupu elektrickho vedení pomocí kurt a za pomoci jeřábní techniky</t>
  </si>
  <si>
    <t>VRN</t>
  </si>
  <si>
    <t>Vedlejší rozpočtové náklady</t>
  </si>
  <si>
    <t>010001000</t>
  </si>
  <si>
    <t>Průzkumné, geodetické a projektové práce</t>
  </si>
  <si>
    <t>77</t>
  </si>
  <si>
    <t>045002000</t>
  </si>
  <si>
    <t>Kompletační a koordinační činnost</t>
  </si>
  <si>
    <t>79</t>
  </si>
  <si>
    <t>SO 901</t>
  </si>
  <si>
    <t>Dopravně inženýrská opatření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</si>
  <si>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</si>
  <si>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</si>
  <si>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
Bezpečnostní koridory pro ochranu chodců behem stavby - včetně ochranných plotů, terénní úprav, provizorního krytu komunikací z R-materiálu  
včetně přestavování a úprav v průběhu stavby</t>
  </si>
  <si>
    <t>02742</t>
  </si>
  <si>
    <t>PROVIZORNÍ LÁVKY</t>
  </si>
  <si>
    <t>souhrnná položka za montáž, nájemné po celou dobu stavby a demontáž lávky pro pěší při okraji stavby  
minimální průchozí šířka 1,50m, nosnost min. 300 kg/m2, předpokládané rozpětí 8,0 - 10 m</t>
  </si>
  <si>
    <t>dle DIO 
10,0*2,0=20,000 [A]</t>
  </si>
  <si>
    <t>dokumentace DIO</t>
  </si>
  <si>
    <t>- zpracování podrobné dokumentace jednotlivých dopravně-inženýrských opatření v návaznosti na konkrétní harmonogram prací a projednání DIO před stanovením přechodné úpravy provozu.  
- návrhy dočasného dopravního značení včetně  jeho projednání s dotčenými orgány a organizacemi a zajištění přechodné úpravy provozu. 
- zajištění inženýrské činnosti pro projednání DIO včetně stanovení přechodné úpravy provozu na pozemních komunikacích, rozhodnutí o uzavírce a dalších správních rozhodnutí nutných pro realizaci 
1=1,000 [A]</t>
  </si>
  <si>
    <t>911FC2</t>
  </si>
  <si>
    <t>SVODIDLO BETON, ÚROVEŇ ZADRŽ H2 VÝŠ 1,2M - MONTÁŽ S PŘESUNEM (BEZ DODÁVKY)</t>
  </si>
  <si>
    <t>dle situace DIO 
příčné zábrany u mostu 2*4+2*4=16,000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</si>
  <si>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</si>
  <si>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911FC3</t>
  </si>
  <si>
    <t>SVODIDLO BETON, ÚROVEŇ ZADRŽ H2 VÝŠ 1,2M - DEMONTÁŽ S PŘESUNEM</t>
  </si>
  <si>
    <t>911FC9</t>
  </si>
  <si>
    <t>R</t>
  </si>
  <si>
    <t>SVODIDLO BETON, ÚROVEŇ ZADRŽ H2 VÝŠ 1,2M - NÁJEM</t>
  </si>
  <si>
    <t>na dobu výstavby</t>
  </si>
  <si>
    <t>položka zahrnuje denní sazbu za pronájem zařízení  
počet měrných jednotek se určí jako součin délky zařízení a počtu dnů použití</t>
  </si>
  <si>
    <t>914132</t>
  </si>
  <si>
    <t>DOPRAVNÍ ZNAČKY ZÁKLADNÍ VELIKOSTI OCELOVÉ FÓLIE TŘ 2 - MONTÁŽ S PŘEMÍSTĚNÍM</t>
  </si>
  <si>
    <t>dle situace DIO 
56=56,000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</si>
  <si>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</si>
  <si>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</si>
  <si>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</si>
  <si>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</si>
  <si>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</si>
  <si>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</si>
  <si>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na celou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</si>
  <si>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</si>
  <si>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</si>
  <si>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</si>
  <si>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dle situace DIO 
16=16,000 [A]</t>
  </si>
  <si>
    <t>914413</t>
  </si>
  <si>
    <t>DOPRAVNÍ ZNAČKY 100X150CM OCELOVÉ - DEMONTÁŽ</t>
  </si>
  <si>
    <t>914419</t>
  </si>
  <si>
    <t>DOPRAV ZNAČKY 100X150CM OCEL - NÁJEMNÉ</t>
  </si>
  <si>
    <t>915321</t>
  </si>
  <si>
    <t>VODOR DOPRAV ZNAČ Z FÓLIE DOČAS ODSTRANITEL - DOD A POKLÁDKA</t>
  </si>
  <si>
    <t>na provizorní V4 80*0,125*2=20,000 [A] 
na provizorní V5 4*0,5*2=4,000 [B] 
na provizorní V12 4*20*0,125=10,000 [C] 
Celkem: A+B+C=34,000 [D] 
obnova 2x D*3=102,000 [E]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</si>
  <si>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</si>
  <si>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</si>
  <si>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</si>
  <si>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V4 80*0,125*2=20,000 [A] 
na provizorní V5 4*0,5*2=4,000 [B] 
na provizorní V12 4*20*0,125=10,000 [C] 
Celkem: A+B+C=34,000 [D]</t>
  </si>
  <si>
    <t>zahrnuje odstranění značení bez ohledu na způsob provedení (zatření, zbroušení) a odklizení vzniklé suti</t>
  </si>
  <si>
    <t>916132</t>
  </si>
  <si>
    <t>DOPRAV SVĚTLO VÝSTRAŽ SOUPRAVA 5KS - MONTÁŽ S PŘESUNEM</t>
  </si>
  <si>
    <t>dle situace DIO 
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</si>
  <si>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</si>
  <si>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</si>
  <si>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</si>
  <si>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</si>
  <si>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</si>
  <si>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</si>
  <si>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</si>
  <si>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</si>
  <si>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</si>
  <si>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</si>
  <si>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</si>
  <si>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</si>
  <si>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</si>
  <si>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</si>
  <si>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916342</t>
  </si>
  <si>
    <t>SMĚROV DESKY Z4 JEDNOSTR S FÓLIÍ TŘ 2 - MONTÁŽ S PŘESUNEM</t>
  </si>
  <si>
    <t>dle situace DIO 
5+5=10,000 [A]</t>
  </si>
  <si>
    <t>916343</t>
  </si>
  <si>
    <t>SMĚROVACÍ DESKY Z4 JEDNOSTR S FÓLIÍ TŘ 2 - DEMONTÁŽ</t>
  </si>
  <si>
    <t>916349</t>
  </si>
  <si>
    <t>SMĚROVACÍ DESKY Z4 JEDNOSTR S FÓLIÍ TŘ 2 - NÁJEMNÉ</t>
  </si>
  <si>
    <t>916722</t>
  </si>
  <si>
    <t>UPEVŇOVACÍ KONSTR - PODKLADNÍ DESKA OD 28KG - MONTÁŽ S PŘESUNEM</t>
  </si>
  <si>
    <t>102=102,000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</si>
  <si>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</si>
  <si>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</si>
  <si>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</si>
  <si>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</si>
  <si>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</si>
  <si>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</si>
  <si>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92=92,000 [A]</t>
  </si>
  <si>
    <t>916733</t>
  </si>
  <si>
    <t>UPEVŇOVACÍ KONSTR - OCEL STOJAN - DEMONTÁŽ</t>
  </si>
  <si>
    <t>916739</t>
  </si>
  <si>
    <t>UPEVŇOVACÍ KONSTR - OCEL STOJAN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</si>
</sst>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0+I8+I41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51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48</v>
      </c>
    </row>
    <row r="15" spans="1:5" ht="12.75">
      <c r="A15" s="30" t="s">
        <v>42</v>
      </c>
      <c r="E15" s="31" t="s">
        <v>49</v>
      </c>
    </row>
    <row r="16" spans="1:5" ht="38.2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52</v>
      </c>
      <c s="24" t="s">
        <v>53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54</v>
      </c>
    </row>
    <row r="19" spans="1:5" ht="12.75">
      <c r="A19" s="30" t="s">
        <v>42</v>
      </c>
      <c r="E19" s="31" t="s">
        <v>49</v>
      </c>
    </row>
    <row r="20" spans="1:5" ht="12.75">
      <c r="A20" t="s">
        <v>44</v>
      </c>
      <c r="E20" s="29" t="s">
        <v>55</v>
      </c>
    </row>
    <row r="21" spans="1:16" ht="12.75">
      <c r="A21" s="19" t="s">
        <v>35</v>
      </c>
      <c s="23" t="s">
        <v>23</v>
      </c>
      <c s="23" t="s">
        <v>51</v>
      </c>
      <c s="19" t="s">
        <v>56</v>
      </c>
      <c s="24" t="s">
        <v>53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57</v>
      </c>
    </row>
    <row r="23" spans="1:5" ht="25.5">
      <c r="A23" s="30" t="s">
        <v>42</v>
      </c>
      <c r="E23" s="31" t="s">
        <v>58</v>
      </c>
    </row>
    <row r="24" spans="1:5" ht="12.75">
      <c r="A24" t="s">
        <v>44</v>
      </c>
      <c r="E24" s="29" t="s">
        <v>55</v>
      </c>
    </row>
    <row r="25" spans="1:16" ht="12.75">
      <c r="A25" s="19" t="s">
        <v>35</v>
      </c>
      <c s="23" t="s">
        <v>25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02">
      <c r="A26" s="28" t="s">
        <v>40</v>
      </c>
      <c r="E26" s="29" t="s">
        <v>61</v>
      </c>
    </row>
    <row r="27" spans="1:5" ht="12.75">
      <c r="A27" s="30" t="s">
        <v>42</v>
      </c>
      <c r="E27" s="31" t="s">
        <v>49</v>
      </c>
    </row>
    <row r="28" spans="1:5" ht="12.75">
      <c r="A28" t="s">
        <v>44</v>
      </c>
      <c r="E28" s="29" t="s">
        <v>55</v>
      </c>
    </row>
    <row r="29" spans="1:16" ht="12.75">
      <c r="A29" s="19" t="s">
        <v>35</v>
      </c>
      <c s="23" t="s">
        <v>27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64</v>
      </c>
    </row>
    <row r="31" spans="1:5" ht="12.75">
      <c r="A31" s="30" t="s">
        <v>42</v>
      </c>
      <c r="E31" s="31" t="s">
        <v>49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63.75">
      <c r="A34" s="28" t="s">
        <v>40</v>
      </c>
      <c r="E34" s="29" t="s">
        <v>68</v>
      </c>
    </row>
    <row r="35" spans="1:5" ht="63.75">
      <c r="A35" s="30" t="s">
        <v>42</v>
      </c>
      <c r="E35" s="31" t="s">
        <v>69</v>
      </c>
    </row>
    <row r="36" spans="1:5" ht="63.75">
      <c r="A36" t="s">
        <v>44</v>
      </c>
      <c r="E36" s="29" t="s">
        <v>70</v>
      </c>
    </row>
    <row r="37" spans="1:16" ht="12.75">
      <c r="A37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74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75</v>
      </c>
    </row>
    <row r="39" spans="1:5" ht="12.75">
      <c r="A39" s="30" t="s">
        <v>42</v>
      </c>
      <c r="E39" s="31" t="s">
        <v>49</v>
      </c>
    </row>
    <row r="40" spans="1:5" ht="89.25">
      <c r="A40" t="s">
        <v>44</v>
      </c>
      <c r="E40" s="29" t="s">
        <v>76</v>
      </c>
    </row>
    <row r="41" spans="1:18" ht="12.75" customHeight="1">
      <c r="A41" s="5" t="s">
        <v>33</v>
      </c>
      <c s="5"/>
      <c s="34" t="s">
        <v>65</v>
      </c>
      <c s="5"/>
      <c s="21" t="s">
        <v>77</v>
      </c>
      <c s="5"/>
      <c s="5"/>
      <c s="5"/>
      <c s="35">
        <f>0+Q41</f>
      </c>
      <c r="O41">
        <f>0+R41</f>
      </c>
      <c r="Q41">
        <f>0+I42+I46+I50</f>
      </c>
      <c>
        <f>0+O42+O46+O50</f>
      </c>
    </row>
    <row r="42" spans="1:16" ht="12.75">
      <c r="A42" s="19" t="s">
        <v>35</v>
      </c>
      <c s="23" t="s">
        <v>30</v>
      </c>
      <c s="23" t="s">
        <v>78</v>
      </c>
      <c s="19" t="s">
        <v>37</v>
      </c>
      <c s="24" t="s">
        <v>79</v>
      </c>
      <c s="25" t="s">
        <v>74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80</v>
      </c>
    </row>
    <row r="44" spans="1:5" ht="12.75">
      <c r="A44" s="30" t="s">
        <v>42</v>
      </c>
      <c r="E44" s="31" t="s">
        <v>49</v>
      </c>
    </row>
    <row r="45" spans="1:5" ht="114.75">
      <c r="A45" t="s">
        <v>44</v>
      </c>
      <c r="E45" s="29" t="s">
        <v>81</v>
      </c>
    </row>
    <row r="46" spans="1:16" ht="12.75">
      <c r="A46" s="19" t="s">
        <v>35</v>
      </c>
      <c s="23" t="s">
        <v>32</v>
      </c>
      <c s="23" t="s">
        <v>82</v>
      </c>
      <c s="19" t="s">
        <v>37</v>
      </c>
      <c s="24" t="s">
        <v>83</v>
      </c>
      <c s="25" t="s">
        <v>74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84</v>
      </c>
    </row>
    <row r="48" spans="1:5" ht="25.5">
      <c r="A48" s="30" t="s">
        <v>42</v>
      </c>
      <c r="E48" s="31" t="s">
        <v>85</v>
      </c>
    </row>
    <row r="49" spans="1:5" ht="140.25">
      <c r="A49" t="s">
        <v>44</v>
      </c>
      <c r="E49" s="29" t="s">
        <v>86</v>
      </c>
    </row>
    <row r="50" spans="1:16" ht="12.75">
      <c r="A50" s="19" t="s">
        <v>35</v>
      </c>
      <c s="23" t="s">
        <v>87</v>
      </c>
      <c s="23" t="s">
        <v>88</v>
      </c>
      <c s="19" t="s">
        <v>37</v>
      </c>
      <c s="24" t="s">
        <v>89</v>
      </c>
      <c s="25" t="s">
        <v>74</v>
      </c>
      <c s="26">
        <v>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90</v>
      </c>
    </row>
    <row r="52" spans="1:5" ht="12.75">
      <c r="A52" s="30" t="s">
        <v>42</v>
      </c>
      <c r="E52" s="31" t="s">
        <v>91</v>
      </c>
    </row>
    <row r="53" spans="1:5" ht="153">
      <c r="A53" t="s">
        <v>44</v>
      </c>
      <c r="E53" s="29" t="s">
        <v>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0+O8+O25+O46+O67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</v>
      </c>
      <c s="36">
        <f>0+I8+I25+I46+I67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93</v>
      </c>
      <c s="5"/>
      <c s="14" t="s">
        <v>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95</v>
      </c>
      <c s="19" t="s">
        <v>37</v>
      </c>
      <c s="24" t="s">
        <v>96</v>
      </c>
      <c s="25" t="s">
        <v>97</v>
      </c>
      <c s="26">
        <v>815.1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98</v>
      </c>
    </row>
    <row r="11" spans="1:5" ht="12.75">
      <c r="A11" s="30" t="s">
        <v>42</v>
      </c>
      <c r="E11" s="31" t="s">
        <v>99</v>
      </c>
    </row>
    <row r="12" spans="1:5" ht="140.25">
      <c r="A12" t="s">
        <v>44</v>
      </c>
      <c r="E12" s="29" t="s">
        <v>100</v>
      </c>
    </row>
    <row r="13" spans="1:16" ht="25.5">
      <c r="A13" s="19" t="s">
        <v>35</v>
      </c>
      <c s="23" t="s">
        <v>13</v>
      </c>
      <c s="23" t="s">
        <v>101</v>
      </c>
      <c s="19" t="s">
        <v>37</v>
      </c>
      <c s="24" t="s">
        <v>102</v>
      </c>
      <c s="25" t="s">
        <v>97</v>
      </c>
      <c s="26">
        <v>51.61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103</v>
      </c>
    </row>
    <row r="15" spans="1:5" ht="38.25">
      <c r="A15" s="30" t="s">
        <v>42</v>
      </c>
      <c r="E15" s="31" t="s">
        <v>104</v>
      </c>
    </row>
    <row r="16" spans="1:5" ht="140.25">
      <c r="A16" t="s">
        <v>44</v>
      </c>
      <c r="E16" s="29" t="s">
        <v>100</v>
      </c>
    </row>
    <row r="17" spans="1:16" ht="25.5">
      <c r="A17" s="19" t="s">
        <v>35</v>
      </c>
      <c s="23" t="s">
        <v>12</v>
      </c>
      <c s="23" t="s">
        <v>105</v>
      </c>
      <c s="19" t="s">
        <v>37</v>
      </c>
      <c s="24" t="s">
        <v>106</v>
      </c>
      <c s="25" t="s">
        <v>97</v>
      </c>
      <c s="26">
        <v>266.24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107</v>
      </c>
    </row>
    <row r="19" spans="1:5" ht="12.75">
      <c r="A19" s="30" t="s">
        <v>42</v>
      </c>
      <c r="E19" s="31" t="s">
        <v>108</v>
      </c>
    </row>
    <row r="20" spans="1:5" ht="140.25">
      <c r="A20" t="s">
        <v>44</v>
      </c>
      <c r="E20" s="29" t="s">
        <v>100</v>
      </c>
    </row>
    <row r="21" spans="1:16" ht="25.5">
      <c r="A21" s="19" t="s">
        <v>35</v>
      </c>
      <c s="23" t="s">
        <v>23</v>
      </c>
      <c s="23" t="s">
        <v>109</v>
      </c>
      <c s="19" t="s">
        <v>37</v>
      </c>
      <c s="24" t="s">
        <v>110</v>
      </c>
      <c s="25" t="s">
        <v>97</v>
      </c>
      <c s="26">
        <v>0.2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111</v>
      </c>
    </row>
    <row r="23" spans="1:5" ht="12.75">
      <c r="A23" s="30" t="s">
        <v>42</v>
      </c>
      <c r="E23" s="31" t="s">
        <v>112</v>
      </c>
    </row>
    <row r="24" spans="1:5" ht="140.25">
      <c r="A24" t="s">
        <v>44</v>
      </c>
      <c r="E24" s="29" t="s">
        <v>100</v>
      </c>
    </row>
    <row r="25" spans="1:18" ht="12.75" customHeight="1">
      <c r="A25" s="5" t="s">
        <v>33</v>
      </c>
      <c s="5"/>
      <c s="34" t="s">
        <v>19</v>
      </c>
      <c s="5"/>
      <c s="21" t="s">
        <v>113</v>
      </c>
      <c s="5"/>
      <c s="5"/>
      <c s="5"/>
      <c s="35">
        <f>0+Q25</f>
      </c>
      <c r="O25">
        <f>0+R25</f>
      </c>
      <c r="Q25">
        <f>0+I26+I30+I34+I38+I42</f>
      </c>
      <c>
        <f>0+O26+O30+O34+O38+O42</f>
      </c>
    </row>
    <row r="26" spans="1:16" ht="12.75">
      <c r="A26" s="19" t="s">
        <v>35</v>
      </c>
      <c s="23" t="s">
        <v>25</v>
      </c>
      <c s="23" t="s">
        <v>114</v>
      </c>
      <c s="19" t="s">
        <v>37</v>
      </c>
      <c s="24" t="s">
        <v>115</v>
      </c>
      <c s="25" t="s">
        <v>116</v>
      </c>
      <c s="26">
        <v>504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117</v>
      </c>
    </row>
    <row r="28" spans="1:5" ht="25.5">
      <c r="A28" s="30" t="s">
        <v>42</v>
      </c>
      <c r="E28" s="31" t="s">
        <v>118</v>
      </c>
    </row>
    <row r="29" spans="1:5" ht="38.25">
      <c r="A29" t="s">
        <v>44</v>
      </c>
      <c r="E29" s="29" t="s">
        <v>119</v>
      </c>
    </row>
    <row r="30" spans="1:16" ht="12.75">
      <c r="A30" s="19" t="s">
        <v>35</v>
      </c>
      <c s="23" t="s">
        <v>27</v>
      </c>
      <c s="23" t="s">
        <v>120</v>
      </c>
      <c s="19" t="s">
        <v>37</v>
      </c>
      <c s="24" t="s">
        <v>121</v>
      </c>
      <c s="25" t="s">
        <v>122</v>
      </c>
      <c s="26">
        <v>20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123</v>
      </c>
    </row>
    <row r="32" spans="1:5" ht="25.5">
      <c r="A32" s="30" t="s">
        <v>42</v>
      </c>
      <c r="E32" s="31" t="s">
        <v>124</v>
      </c>
    </row>
    <row r="33" spans="1:5" ht="38.25">
      <c r="A33" t="s">
        <v>44</v>
      </c>
      <c r="E33" s="29" t="s">
        <v>125</v>
      </c>
    </row>
    <row r="34" spans="1:16" ht="12.75">
      <c r="A34" s="19" t="s">
        <v>35</v>
      </c>
      <c s="23" t="s">
        <v>65</v>
      </c>
      <c s="23" t="s">
        <v>126</v>
      </c>
      <c s="19" t="s">
        <v>37</v>
      </c>
      <c s="24" t="s">
        <v>127</v>
      </c>
      <c s="25" t="s">
        <v>128</v>
      </c>
      <c s="26">
        <v>428.956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129</v>
      </c>
    </row>
    <row r="36" spans="1:5" ht="63.75">
      <c r="A36" s="30" t="s">
        <v>42</v>
      </c>
      <c r="E36" s="31" t="s">
        <v>130</v>
      </c>
    </row>
    <row r="37" spans="1:5" ht="382.5">
      <c r="A37" t="s">
        <v>44</v>
      </c>
      <c r="E37" s="29" t="s">
        <v>131</v>
      </c>
    </row>
    <row r="38" spans="1:16" ht="12.75">
      <c r="A38" s="19" t="s">
        <v>35</v>
      </c>
      <c s="23" t="s">
        <v>71</v>
      </c>
      <c s="23" t="s">
        <v>132</v>
      </c>
      <c s="19" t="s">
        <v>52</v>
      </c>
      <c s="24" t="s">
        <v>133</v>
      </c>
      <c s="25" t="s">
        <v>128</v>
      </c>
      <c s="26">
        <v>20.4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134</v>
      </c>
    </row>
    <row r="40" spans="1:5" ht="25.5">
      <c r="A40" s="30" t="s">
        <v>42</v>
      </c>
      <c r="E40" s="31" t="s">
        <v>135</v>
      </c>
    </row>
    <row r="41" spans="1:5" ht="280.5">
      <c r="A41" t="s">
        <v>44</v>
      </c>
      <c r="E41" s="29" t="s">
        <v>136</v>
      </c>
    </row>
    <row r="42" spans="1:16" ht="12.75">
      <c r="A42" s="19" t="s">
        <v>35</v>
      </c>
      <c s="23" t="s">
        <v>30</v>
      </c>
      <c s="23" t="s">
        <v>137</v>
      </c>
      <c s="19" t="s">
        <v>37</v>
      </c>
      <c s="24" t="s">
        <v>138</v>
      </c>
      <c s="25" t="s">
        <v>139</v>
      </c>
      <c s="26">
        <v>4.8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140</v>
      </c>
    </row>
    <row r="44" spans="1:5" ht="12.75">
      <c r="A44" s="30" t="s">
        <v>42</v>
      </c>
      <c r="E44" s="31" t="s">
        <v>141</v>
      </c>
    </row>
    <row r="45" spans="1:5" ht="38.25">
      <c r="A45" t="s">
        <v>44</v>
      </c>
      <c r="E45" s="29" t="s">
        <v>142</v>
      </c>
    </row>
    <row r="46" spans="1:18" ht="12.75" customHeight="1">
      <c r="A46" s="5" t="s">
        <v>33</v>
      </c>
      <c s="5"/>
      <c s="34" t="s">
        <v>13</v>
      </c>
      <c s="5"/>
      <c s="21" t="s">
        <v>143</v>
      </c>
      <c s="5"/>
      <c s="5"/>
      <c s="5"/>
      <c s="35">
        <f>0+Q46</f>
      </c>
      <c r="O46">
        <f>0+R46</f>
      </c>
      <c r="Q46">
        <f>0+I47+I51+I55+I59+I63</f>
      </c>
      <c>
        <f>0+O47+O51+O55+O59+O63</f>
      </c>
    </row>
    <row r="47" spans="1:16" ht="12.75">
      <c r="A47" s="19" t="s">
        <v>35</v>
      </c>
      <c s="23" t="s">
        <v>32</v>
      </c>
      <c s="23" t="s">
        <v>144</v>
      </c>
      <c s="19" t="s">
        <v>37</v>
      </c>
      <c s="24" t="s">
        <v>145</v>
      </c>
      <c s="25" t="s">
        <v>97</v>
      </c>
      <c s="26">
        <v>2.72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146</v>
      </c>
    </row>
    <row r="49" spans="1:5" ht="38.25">
      <c r="A49" s="30" t="s">
        <v>42</v>
      </c>
      <c r="E49" s="31" t="s">
        <v>147</v>
      </c>
    </row>
    <row r="50" spans="1:5" ht="38.25">
      <c r="A50" t="s">
        <v>44</v>
      </c>
      <c r="E50" s="29" t="s">
        <v>148</v>
      </c>
    </row>
    <row r="51" spans="1:16" ht="12.75">
      <c r="A51" s="19" t="s">
        <v>35</v>
      </c>
      <c s="23" t="s">
        <v>87</v>
      </c>
      <c s="23" t="s">
        <v>149</v>
      </c>
      <c s="19" t="s">
        <v>37</v>
      </c>
      <c s="24" t="s">
        <v>150</v>
      </c>
      <c s="25" t="s">
        <v>139</v>
      </c>
      <c s="26">
        <v>45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151</v>
      </c>
    </row>
    <row r="53" spans="1:5" ht="25.5">
      <c r="A53" s="30" t="s">
        <v>42</v>
      </c>
      <c r="E53" s="31" t="s">
        <v>152</v>
      </c>
    </row>
    <row r="54" spans="1:5" ht="25.5">
      <c r="A54" t="s">
        <v>44</v>
      </c>
      <c r="E54" s="29" t="s">
        <v>153</v>
      </c>
    </row>
    <row r="55" spans="1:16" ht="12.75">
      <c r="A55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122</v>
      </c>
      <c s="26">
        <v>60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157</v>
      </c>
    </row>
    <row r="57" spans="1:5" ht="12.75">
      <c r="A57" s="30" t="s">
        <v>42</v>
      </c>
      <c r="E57" s="31" t="s">
        <v>158</v>
      </c>
    </row>
    <row r="58" spans="1:5" ht="191.25">
      <c r="A58" t="s">
        <v>44</v>
      </c>
      <c r="E58" s="29" t="s">
        <v>159</v>
      </c>
    </row>
    <row r="59" spans="1:16" ht="12.75">
      <c r="A59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122</v>
      </c>
      <c s="26">
        <v>20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38.25">
      <c r="A60" s="28" t="s">
        <v>40</v>
      </c>
      <c r="E60" s="29" t="s">
        <v>163</v>
      </c>
    </row>
    <row r="61" spans="1:5" ht="12.75">
      <c r="A61" s="30" t="s">
        <v>42</v>
      </c>
      <c r="E61" s="31" t="s">
        <v>164</v>
      </c>
    </row>
    <row r="62" spans="1:5" ht="191.25">
      <c r="A62" t="s">
        <v>44</v>
      </c>
      <c r="E62" s="29" t="s">
        <v>159</v>
      </c>
    </row>
    <row r="63" spans="1:16" ht="12.75">
      <c r="A63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128</v>
      </c>
      <c s="26">
        <v>9.891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168</v>
      </c>
    </row>
    <row r="65" spans="1:5" ht="25.5">
      <c r="A65" s="30" t="s">
        <v>42</v>
      </c>
      <c r="E65" s="31" t="s">
        <v>169</v>
      </c>
    </row>
    <row r="66" spans="1:5" ht="89.25">
      <c r="A66" t="s">
        <v>44</v>
      </c>
      <c r="E66" s="29" t="s">
        <v>170</v>
      </c>
    </row>
    <row r="67" spans="1:18" ht="12.75" customHeight="1">
      <c r="A67" s="5" t="s">
        <v>33</v>
      </c>
      <c s="5"/>
      <c s="34" t="s">
        <v>30</v>
      </c>
      <c s="5"/>
      <c s="21" t="s">
        <v>171</v>
      </c>
      <c s="5"/>
      <c s="5"/>
      <c s="5"/>
      <c s="35">
        <f>0+Q67</f>
      </c>
      <c r="O67">
        <f>0+R67</f>
      </c>
      <c r="Q67">
        <f>0+I68+I72+I76+I80+I84</f>
      </c>
      <c>
        <f>0+O68+O72+O76+O80+O84</f>
      </c>
    </row>
    <row r="68" spans="1:16" ht="25.5">
      <c r="A68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122</v>
      </c>
      <c s="26">
        <v>60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175</v>
      </c>
    </row>
    <row r="70" spans="1:5" ht="25.5">
      <c r="A70" s="30" t="s">
        <v>42</v>
      </c>
      <c r="E70" s="31" t="s">
        <v>176</v>
      </c>
    </row>
    <row r="71" spans="1:5" ht="38.25">
      <c r="A71" t="s">
        <v>44</v>
      </c>
      <c r="E71" s="29" t="s">
        <v>177</v>
      </c>
    </row>
    <row r="72" spans="1:16" ht="12.75">
      <c r="A72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128</v>
      </c>
      <c s="26">
        <v>102.4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181</v>
      </c>
    </row>
    <row r="74" spans="1:5" ht="89.25">
      <c r="A74" s="30" t="s">
        <v>42</v>
      </c>
      <c r="E74" s="31" t="s">
        <v>182</v>
      </c>
    </row>
    <row r="75" spans="1:5" ht="102">
      <c r="A75" t="s">
        <v>44</v>
      </c>
      <c r="E75" s="29" t="s">
        <v>183</v>
      </c>
    </row>
    <row r="76" spans="1:16" ht="12.75">
      <c r="A76" s="19" t="s">
        <v>35</v>
      </c>
      <c s="23" t="s">
        <v>184</v>
      </c>
      <c s="23" t="s">
        <v>185</v>
      </c>
      <c s="19" t="s">
        <v>37</v>
      </c>
      <c s="24" t="s">
        <v>186</v>
      </c>
      <c s="25" t="s">
        <v>128</v>
      </c>
      <c s="26">
        <v>18.2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187</v>
      </c>
    </row>
    <row r="78" spans="1:5" ht="51">
      <c r="A78" s="30" t="s">
        <v>42</v>
      </c>
      <c r="E78" s="31" t="s">
        <v>188</v>
      </c>
    </row>
    <row r="79" spans="1:5" ht="102">
      <c r="A79" t="s">
        <v>44</v>
      </c>
      <c r="E79" s="29" t="s">
        <v>183</v>
      </c>
    </row>
    <row r="80" spans="1:16" ht="12.75">
      <c r="A80" s="19" t="s">
        <v>35</v>
      </c>
      <c s="23" t="s">
        <v>189</v>
      </c>
      <c s="23" t="s">
        <v>190</v>
      </c>
      <c s="19" t="s">
        <v>37</v>
      </c>
      <c s="24" t="s">
        <v>191</v>
      </c>
      <c s="25" t="s">
        <v>128</v>
      </c>
      <c s="26">
        <v>3.868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25.5">
      <c r="A81" s="28" t="s">
        <v>40</v>
      </c>
      <c r="E81" s="29" t="s">
        <v>192</v>
      </c>
    </row>
    <row r="82" spans="1:5" ht="63.75">
      <c r="A82" s="30" t="s">
        <v>42</v>
      </c>
      <c r="E82" s="31" t="s">
        <v>193</v>
      </c>
    </row>
    <row r="83" spans="1:5" ht="102">
      <c r="A83" t="s">
        <v>44</v>
      </c>
      <c r="E83" s="29" t="s">
        <v>183</v>
      </c>
    </row>
    <row r="84" spans="1:16" ht="12.75">
      <c r="A84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139</v>
      </c>
      <c s="26">
        <v>40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12.75">
      <c r="A86" s="30" t="s">
        <v>42</v>
      </c>
      <c r="E86" s="31" t="s">
        <v>197</v>
      </c>
    </row>
    <row r="87" spans="1:5" ht="89.25">
      <c r="A87" t="s">
        <v>44</v>
      </c>
      <c r="E87" s="29" t="s">
        <v>198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0+O8+O13+O78+O87+O128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199</v>
      </c>
      <c s="36">
        <f>0+I8+I13+I78+I87+I128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199</v>
      </c>
      <c s="5"/>
      <c s="14" t="s">
        <v>200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95</v>
      </c>
      <c s="19" t="s">
        <v>37</v>
      </c>
      <c s="24" t="s">
        <v>96</v>
      </c>
      <c s="25" t="s">
        <v>97</v>
      </c>
      <c s="26">
        <v>294.31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201</v>
      </c>
    </row>
    <row r="11" spans="1:5" ht="51">
      <c r="A11" s="30" t="s">
        <v>42</v>
      </c>
      <c r="E11" s="31" t="s">
        <v>202</v>
      </c>
    </row>
    <row r="12" spans="1:5" ht="140.25">
      <c r="A12" t="s">
        <v>44</v>
      </c>
      <c r="E12" s="29" t="s">
        <v>100</v>
      </c>
    </row>
    <row r="13" spans="1:18" ht="12.75" customHeight="1">
      <c r="A13" s="5" t="s">
        <v>33</v>
      </c>
      <c s="5"/>
      <c s="34" t="s">
        <v>19</v>
      </c>
      <c s="5"/>
      <c s="21" t="s">
        <v>113</v>
      </c>
      <c s="5"/>
      <c s="5"/>
      <c s="5"/>
      <c s="35">
        <f>0+Q13</f>
      </c>
      <c r="O13">
        <f>0+R13</f>
      </c>
      <c r="Q13">
        <f>0+I14+I18+I22+I26+I30+I34+I38+I42+I46+I50+I54+I58+I62+I66+I70+I74</f>
      </c>
      <c>
        <f>0+O14+O18+O22+O26+O30+O34+O38+O42+O46+O50+O54+O58+O62+O66+O70+O74</f>
      </c>
    </row>
    <row r="14" spans="1:16" ht="25.5">
      <c r="A14" s="19" t="s">
        <v>35</v>
      </c>
      <c s="23" t="s">
        <v>13</v>
      </c>
      <c s="23" t="s">
        <v>203</v>
      </c>
      <c s="19" t="s">
        <v>37</v>
      </c>
      <c s="24" t="s">
        <v>204</v>
      </c>
      <c s="25" t="s">
        <v>128</v>
      </c>
      <c s="26">
        <v>77.97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205</v>
      </c>
    </row>
    <row r="16" spans="1:5" ht="25.5">
      <c r="A16" s="30" t="s">
        <v>42</v>
      </c>
      <c r="E16" s="31" t="s">
        <v>206</v>
      </c>
    </row>
    <row r="17" spans="1:5" ht="63.75">
      <c r="A17" t="s">
        <v>44</v>
      </c>
      <c r="E17" s="29" t="s">
        <v>207</v>
      </c>
    </row>
    <row r="18" spans="1:16" ht="12.75">
      <c r="A18" s="19" t="s">
        <v>35</v>
      </c>
      <c s="23" t="s">
        <v>12</v>
      </c>
      <c s="23" t="s">
        <v>208</v>
      </c>
      <c s="19" t="s">
        <v>37</v>
      </c>
      <c s="24" t="s">
        <v>209</v>
      </c>
      <c s="25" t="s">
        <v>128</v>
      </c>
      <c s="26">
        <v>14.916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210</v>
      </c>
    </row>
    <row r="20" spans="1:5" ht="25.5">
      <c r="A20" s="30" t="s">
        <v>42</v>
      </c>
      <c r="E20" s="31" t="s">
        <v>211</v>
      </c>
    </row>
    <row r="21" spans="1:5" ht="63.75">
      <c r="A21" t="s">
        <v>44</v>
      </c>
      <c r="E21" s="29" t="s">
        <v>207</v>
      </c>
    </row>
    <row r="22" spans="1:16" ht="25.5">
      <c r="A22" s="19" t="s">
        <v>35</v>
      </c>
      <c s="23" t="s">
        <v>23</v>
      </c>
      <c s="23" t="s">
        <v>212</v>
      </c>
      <c s="19" t="s">
        <v>37</v>
      </c>
      <c s="24" t="s">
        <v>213</v>
      </c>
      <c s="25" t="s">
        <v>128</v>
      </c>
      <c s="26">
        <v>40.59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214</v>
      </c>
    </row>
    <row r="24" spans="1:5" ht="76.5">
      <c r="A24" s="30" t="s">
        <v>42</v>
      </c>
      <c r="E24" s="31" t="s">
        <v>215</v>
      </c>
    </row>
    <row r="25" spans="1:5" ht="63.75">
      <c r="A25" t="s">
        <v>44</v>
      </c>
      <c r="E25" s="29" t="s">
        <v>216</v>
      </c>
    </row>
    <row r="26" spans="1:16" ht="12.75">
      <c r="A26" s="19" t="s">
        <v>35</v>
      </c>
      <c s="23" t="s">
        <v>25</v>
      </c>
      <c s="23" t="s">
        <v>217</v>
      </c>
      <c s="19" t="s">
        <v>37</v>
      </c>
      <c s="24" t="s">
        <v>218</v>
      </c>
      <c s="25" t="s">
        <v>122</v>
      </c>
      <c s="26">
        <v>56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219</v>
      </c>
    </row>
    <row r="28" spans="1:5" ht="51">
      <c r="A28" s="30" t="s">
        <v>42</v>
      </c>
      <c r="E28" s="31" t="s">
        <v>220</v>
      </c>
    </row>
    <row r="29" spans="1:5" ht="25.5">
      <c r="A29" t="s">
        <v>44</v>
      </c>
      <c r="E29" s="29" t="s">
        <v>221</v>
      </c>
    </row>
    <row r="30" spans="1:16" ht="12.75">
      <c r="A30" s="19" t="s">
        <v>35</v>
      </c>
      <c s="23" t="s">
        <v>27</v>
      </c>
      <c s="23" t="s">
        <v>126</v>
      </c>
      <c s="19" t="s">
        <v>37</v>
      </c>
      <c s="24" t="s">
        <v>127</v>
      </c>
      <c s="25" t="s">
        <v>128</v>
      </c>
      <c s="26">
        <v>67.8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222</v>
      </c>
    </row>
    <row r="32" spans="1:5" ht="38.25">
      <c r="A32" s="30" t="s">
        <v>42</v>
      </c>
      <c r="E32" s="31" t="s">
        <v>223</v>
      </c>
    </row>
    <row r="33" spans="1:5" ht="369.75">
      <c r="A33" t="s">
        <v>44</v>
      </c>
      <c r="E33" s="29" t="s">
        <v>224</v>
      </c>
    </row>
    <row r="34" spans="1:16" ht="12.75">
      <c r="A34" s="19" t="s">
        <v>35</v>
      </c>
      <c s="23" t="s">
        <v>65</v>
      </c>
      <c s="23" t="s">
        <v>225</v>
      </c>
      <c s="19" t="s">
        <v>37</v>
      </c>
      <c s="24" t="s">
        <v>226</v>
      </c>
      <c s="25" t="s">
        <v>128</v>
      </c>
      <c s="26">
        <v>39.6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227</v>
      </c>
    </row>
    <row r="36" spans="1:5" ht="38.25">
      <c r="A36" s="30" t="s">
        <v>42</v>
      </c>
      <c r="E36" s="31" t="s">
        <v>228</v>
      </c>
    </row>
    <row r="37" spans="1:5" ht="306">
      <c r="A37" t="s">
        <v>44</v>
      </c>
      <c r="E37" s="29" t="s">
        <v>229</v>
      </c>
    </row>
    <row r="38" spans="1:16" ht="12.75">
      <c r="A38" s="19" t="s">
        <v>35</v>
      </c>
      <c s="23" t="s">
        <v>71</v>
      </c>
      <c s="23" t="s">
        <v>230</v>
      </c>
      <c s="19" t="s">
        <v>37</v>
      </c>
      <c s="24" t="s">
        <v>231</v>
      </c>
      <c s="25" t="s">
        <v>128</v>
      </c>
      <c s="26">
        <v>14.92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232</v>
      </c>
    </row>
    <row r="40" spans="1:5" ht="12.75">
      <c r="A40" s="30" t="s">
        <v>42</v>
      </c>
      <c r="E40" s="31" t="s">
        <v>233</v>
      </c>
    </row>
    <row r="41" spans="1:5" ht="306">
      <c r="A41" t="s">
        <v>44</v>
      </c>
      <c r="E41" s="29" t="s">
        <v>229</v>
      </c>
    </row>
    <row r="42" spans="1:16" ht="12.75">
      <c r="A42" s="19" t="s">
        <v>35</v>
      </c>
      <c s="23" t="s">
        <v>30</v>
      </c>
      <c s="23" t="s">
        <v>234</v>
      </c>
      <c s="19" t="s">
        <v>37</v>
      </c>
      <c s="24" t="s">
        <v>235</v>
      </c>
      <c s="25" t="s">
        <v>139</v>
      </c>
      <c s="26">
        <v>62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236</v>
      </c>
    </row>
    <row r="44" spans="1:5" ht="25.5">
      <c r="A44" s="30" t="s">
        <v>42</v>
      </c>
      <c r="E44" s="31" t="s">
        <v>237</v>
      </c>
    </row>
    <row r="45" spans="1:5" ht="63.75">
      <c r="A45" t="s">
        <v>44</v>
      </c>
      <c r="E45" s="29" t="s">
        <v>238</v>
      </c>
    </row>
    <row r="46" spans="1:16" ht="12.75">
      <c r="A46" s="19" t="s">
        <v>35</v>
      </c>
      <c s="23" t="s">
        <v>32</v>
      </c>
      <c s="23" t="s">
        <v>239</v>
      </c>
      <c s="19" t="s">
        <v>37</v>
      </c>
      <c s="24" t="s">
        <v>240</v>
      </c>
      <c s="25" t="s">
        <v>128</v>
      </c>
      <c s="26">
        <v>39.6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241</v>
      </c>
    </row>
    <row r="48" spans="1:5" ht="38.25">
      <c r="A48" s="30" t="s">
        <v>42</v>
      </c>
      <c r="E48" s="31" t="s">
        <v>242</v>
      </c>
    </row>
    <row r="49" spans="1:5" ht="63.75">
      <c r="A49" t="s">
        <v>44</v>
      </c>
      <c r="E49" s="29" t="s">
        <v>243</v>
      </c>
    </row>
    <row r="50" spans="1:16" ht="12.75">
      <c r="A50" s="19" t="s">
        <v>35</v>
      </c>
      <c s="23" t="s">
        <v>87</v>
      </c>
      <c s="23" t="s">
        <v>244</v>
      </c>
      <c s="19" t="s">
        <v>52</v>
      </c>
      <c s="24" t="s">
        <v>245</v>
      </c>
      <c s="25" t="s">
        <v>128</v>
      </c>
      <c s="26">
        <v>39.6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246</v>
      </c>
    </row>
    <row r="52" spans="1:5" ht="12.75">
      <c r="A52" s="30" t="s">
        <v>42</v>
      </c>
      <c r="E52" s="31" t="s">
        <v>247</v>
      </c>
    </row>
    <row r="53" spans="1:5" ht="191.25">
      <c r="A53" t="s">
        <v>44</v>
      </c>
      <c r="E53" s="29" t="s">
        <v>248</v>
      </c>
    </row>
    <row r="54" spans="1:16" ht="12.75">
      <c r="A54" s="19" t="s">
        <v>35</v>
      </c>
      <c s="23" t="s">
        <v>154</v>
      </c>
      <c s="23" t="s">
        <v>244</v>
      </c>
      <c s="19" t="s">
        <v>56</v>
      </c>
      <c s="24" t="s">
        <v>245</v>
      </c>
      <c s="25" t="s">
        <v>128</v>
      </c>
      <c s="26">
        <v>14.92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249</v>
      </c>
    </row>
    <row r="56" spans="1:5" ht="12.75">
      <c r="A56" s="30" t="s">
        <v>42</v>
      </c>
      <c r="E56" s="31" t="s">
        <v>250</v>
      </c>
    </row>
    <row r="57" spans="1:5" ht="191.25">
      <c r="A57" t="s">
        <v>44</v>
      </c>
      <c r="E57" s="29" t="s">
        <v>248</v>
      </c>
    </row>
    <row r="58" spans="1:16" ht="12.75">
      <c r="A58" s="19" t="s">
        <v>35</v>
      </c>
      <c s="23" t="s">
        <v>160</v>
      </c>
      <c s="23" t="s">
        <v>251</v>
      </c>
      <c s="19" t="s">
        <v>37</v>
      </c>
      <c s="24" t="s">
        <v>252</v>
      </c>
      <c s="25" t="s">
        <v>128</v>
      </c>
      <c s="26">
        <v>8.725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51">
      <c r="A59" s="28" t="s">
        <v>40</v>
      </c>
      <c r="E59" s="29" t="s">
        <v>253</v>
      </c>
    </row>
    <row r="60" spans="1:5" ht="89.25">
      <c r="A60" s="30" t="s">
        <v>42</v>
      </c>
      <c r="E60" s="31" t="s">
        <v>254</v>
      </c>
    </row>
    <row r="61" spans="1:5" ht="242.25">
      <c r="A61" t="s">
        <v>44</v>
      </c>
      <c r="E61" s="29" t="s">
        <v>255</v>
      </c>
    </row>
    <row r="62" spans="1:16" ht="12.75">
      <c r="A62" s="19" t="s">
        <v>35</v>
      </c>
      <c s="23" t="s">
        <v>165</v>
      </c>
      <c s="23" t="s">
        <v>256</v>
      </c>
      <c s="19" t="s">
        <v>37</v>
      </c>
      <c s="24" t="s">
        <v>257</v>
      </c>
      <c s="25" t="s">
        <v>139</v>
      </c>
      <c s="26">
        <v>282.5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38.25">
      <c r="A64" s="30" t="s">
        <v>42</v>
      </c>
      <c r="E64" s="31" t="s">
        <v>258</v>
      </c>
    </row>
    <row r="65" spans="1:5" ht="38.25">
      <c r="A65" t="s">
        <v>44</v>
      </c>
      <c r="E65" s="29" t="s">
        <v>259</v>
      </c>
    </row>
    <row r="66" spans="1:16" ht="12.75">
      <c r="A66" s="19" t="s">
        <v>35</v>
      </c>
      <c s="23" t="s">
        <v>172</v>
      </c>
      <c s="23" t="s">
        <v>260</v>
      </c>
      <c s="19" t="s">
        <v>37</v>
      </c>
      <c s="24" t="s">
        <v>261</v>
      </c>
      <c s="25" t="s">
        <v>128</v>
      </c>
      <c s="26">
        <v>39.6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262</v>
      </c>
    </row>
    <row r="68" spans="1:5" ht="38.25">
      <c r="A68" s="30" t="s">
        <v>42</v>
      </c>
      <c r="E68" s="31" t="s">
        <v>263</v>
      </c>
    </row>
    <row r="69" spans="1:5" ht="38.25">
      <c r="A69" t="s">
        <v>44</v>
      </c>
      <c r="E69" s="29" t="s">
        <v>264</v>
      </c>
    </row>
    <row r="70" spans="1:16" ht="12.75">
      <c r="A70" s="19" t="s">
        <v>35</v>
      </c>
      <c s="23" t="s">
        <v>178</v>
      </c>
      <c s="23" t="s">
        <v>265</v>
      </c>
      <c s="19" t="s">
        <v>37</v>
      </c>
      <c s="24" t="s">
        <v>266</v>
      </c>
      <c s="25" t="s">
        <v>139</v>
      </c>
      <c s="26">
        <v>264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267</v>
      </c>
    </row>
    <row r="72" spans="1:5" ht="12.75">
      <c r="A72" s="30" t="s">
        <v>42</v>
      </c>
      <c r="E72" s="31" t="s">
        <v>268</v>
      </c>
    </row>
    <row r="73" spans="1:5" ht="38.25">
      <c r="A73" t="s">
        <v>44</v>
      </c>
      <c r="E73" s="29" t="s">
        <v>269</v>
      </c>
    </row>
    <row r="74" spans="1:16" ht="12.75">
      <c r="A74" s="19" t="s">
        <v>35</v>
      </c>
      <c s="23" t="s">
        <v>184</v>
      </c>
      <c s="23" t="s">
        <v>270</v>
      </c>
      <c s="19" t="s">
        <v>37</v>
      </c>
      <c s="24" t="s">
        <v>271</v>
      </c>
      <c s="25" t="s">
        <v>139</v>
      </c>
      <c s="26">
        <v>264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268</v>
      </c>
    </row>
    <row r="77" spans="1:5" ht="38.25">
      <c r="A77" t="s">
        <v>44</v>
      </c>
      <c r="E77" s="29" t="s">
        <v>272</v>
      </c>
    </row>
    <row r="78" spans="1:18" ht="12.75" customHeight="1">
      <c r="A78" s="5" t="s">
        <v>33</v>
      </c>
      <c s="5"/>
      <c s="34" t="s">
        <v>13</v>
      </c>
      <c s="5"/>
      <c s="21" t="s">
        <v>143</v>
      </c>
      <c s="5"/>
      <c s="5"/>
      <c s="5"/>
      <c s="35">
        <f>0+Q78</f>
      </c>
      <c r="O78">
        <f>0+R78</f>
      </c>
      <c r="Q78">
        <f>0+I79+I83</f>
      </c>
      <c>
        <f>0+O79+O83</f>
      </c>
    </row>
    <row r="79" spans="1:16" ht="12.75">
      <c r="A79" s="19" t="s">
        <v>35</v>
      </c>
      <c s="23" t="s">
        <v>189</v>
      </c>
      <c s="23" t="s">
        <v>273</v>
      </c>
      <c s="19" t="s">
        <v>37</v>
      </c>
      <c s="24" t="s">
        <v>274</v>
      </c>
      <c s="25" t="s">
        <v>139</v>
      </c>
      <c s="26">
        <v>282.5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38.25">
      <c r="A80" s="28" t="s">
        <v>40</v>
      </c>
      <c r="E80" s="29" t="s">
        <v>275</v>
      </c>
    </row>
    <row r="81" spans="1:5" ht="38.25">
      <c r="A81" s="30" t="s">
        <v>42</v>
      </c>
      <c r="E81" s="31" t="s">
        <v>258</v>
      </c>
    </row>
    <row r="82" spans="1:5" ht="51">
      <c r="A82" t="s">
        <v>44</v>
      </c>
      <c r="E82" s="29" t="s">
        <v>276</v>
      </c>
    </row>
    <row r="83" spans="1:16" ht="12.75">
      <c r="A83" s="19" t="s">
        <v>35</v>
      </c>
      <c s="23" t="s">
        <v>194</v>
      </c>
      <c s="23" t="s">
        <v>277</v>
      </c>
      <c s="19" t="s">
        <v>37</v>
      </c>
      <c s="24" t="s">
        <v>278</v>
      </c>
      <c s="25" t="s">
        <v>128</v>
      </c>
      <c s="26">
        <v>67.8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25.5">
      <c r="A84" s="28" t="s">
        <v>40</v>
      </c>
      <c r="E84" s="29" t="s">
        <v>279</v>
      </c>
    </row>
    <row r="85" spans="1:5" ht="38.25">
      <c r="A85" s="30" t="s">
        <v>42</v>
      </c>
      <c r="E85" s="31" t="s">
        <v>223</v>
      </c>
    </row>
    <row r="86" spans="1:5" ht="38.25">
      <c r="A86" t="s">
        <v>44</v>
      </c>
      <c r="E86" s="29" t="s">
        <v>280</v>
      </c>
    </row>
    <row r="87" spans="1:18" ht="12.75" customHeight="1">
      <c r="A87" s="5" t="s">
        <v>33</v>
      </c>
      <c s="5"/>
      <c s="34" t="s">
        <v>25</v>
      </c>
      <c s="5"/>
      <c s="21" t="s">
        <v>281</v>
      </c>
      <c s="5"/>
      <c s="5"/>
      <c s="5"/>
      <c s="35">
        <f>0+Q87</f>
      </c>
      <c r="O87">
        <f>0+R87</f>
      </c>
      <c r="Q87">
        <f>0+I88+I92+I96+I100+I104+I108+I112+I116+I120+I124</f>
      </c>
      <c>
        <f>0+O88+O92+O96+O100+O104+O108+O112+O116+O120+O124</f>
      </c>
    </row>
    <row r="88" spans="1:16" ht="12.75">
      <c r="A88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128</v>
      </c>
      <c s="26">
        <v>42.884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285</v>
      </c>
    </row>
    <row r="90" spans="1:5" ht="76.5">
      <c r="A90" s="30" t="s">
        <v>42</v>
      </c>
      <c r="E90" s="31" t="s">
        <v>286</v>
      </c>
    </row>
    <row r="91" spans="1:5" ht="51">
      <c r="A91" t="s">
        <v>44</v>
      </c>
      <c r="E91" s="29" t="s">
        <v>287</v>
      </c>
    </row>
    <row r="92" spans="1:16" ht="12.75">
      <c r="A92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139</v>
      </c>
      <c s="26">
        <v>248.6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291</v>
      </c>
    </row>
    <row r="94" spans="1:5" ht="38.25">
      <c r="A94" s="30" t="s">
        <v>42</v>
      </c>
      <c r="E94" s="31" t="s">
        <v>292</v>
      </c>
    </row>
    <row r="95" spans="1:5" ht="51">
      <c r="A95" t="s">
        <v>44</v>
      </c>
      <c r="E95" s="29" t="s">
        <v>287</v>
      </c>
    </row>
    <row r="96" spans="1:16" ht="12.75">
      <c r="A96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139</v>
      </c>
      <c s="26">
        <v>62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296</v>
      </c>
    </row>
    <row r="98" spans="1:5" ht="25.5">
      <c r="A98" s="30" t="s">
        <v>42</v>
      </c>
      <c r="E98" s="31" t="s">
        <v>237</v>
      </c>
    </row>
    <row r="99" spans="1:5" ht="102">
      <c r="A99" t="s">
        <v>44</v>
      </c>
      <c r="E99" s="29" t="s">
        <v>297</v>
      </c>
    </row>
    <row r="100" spans="1:16" ht="12.75">
      <c r="A100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139</v>
      </c>
      <c s="26">
        <v>237.3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301</v>
      </c>
    </row>
    <row r="102" spans="1:5" ht="12.75">
      <c r="A102" s="30" t="s">
        <v>42</v>
      </c>
      <c r="E102" s="31" t="s">
        <v>302</v>
      </c>
    </row>
    <row r="103" spans="1:5" ht="51">
      <c r="A103" t="s">
        <v>44</v>
      </c>
      <c r="E103" s="29" t="s">
        <v>303</v>
      </c>
    </row>
    <row r="104" spans="1:16" ht="12.75">
      <c r="A104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139</v>
      </c>
      <c s="26">
        <v>748.1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307</v>
      </c>
    </row>
    <row r="106" spans="1:5" ht="25.5">
      <c r="A106" s="30" t="s">
        <v>42</v>
      </c>
      <c r="E106" s="31" t="s">
        <v>308</v>
      </c>
    </row>
    <row r="107" spans="1:5" ht="51">
      <c r="A107" t="s">
        <v>44</v>
      </c>
      <c r="E107" s="29" t="s">
        <v>303</v>
      </c>
    </row>
    <row r="108" spans="1:16" ht="12.75">
      <c r="A108" s="19" t="s">
        <v>35</v>
      </c>
      <c s="23" t="s">
        <v>309</v>
      </c>
      <c s="23" t="s">
        <v>310</v>
      </c>
      <c s="19" t="s">
        <v>311</v>
      </c>
      <c s="24" t="s">
        <v>312</v>
      </c>
      <c s="25" t="s">
        <v>139</v>
      </c>
      <c s="26">
        <v>231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313</v>
      </c>
    </row>
    <row r="110" spans="1:5" ht="25.5">
      <c r="A110" s="30" t="s">
        <v>42</v>
      </c>
      <c r="E110" s="31" t="s">
        <v>314</v>
      </c>
    </row>
    <row r="111" spans="1:5" ht="51">
      <c r="A111" t="s">
        <v>44</v>
      </c>
      <c r="E111" s="29" t="s">
        <v>315</v>
      </c>
    </row>
    <row r="112" spans="1:16" ht="12.75">
      <c r="A112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139</v>
      </c>
      <c s="26">
        <v>369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319</v>
      </c>
    </row>
    <row r="114" spans="1:5" ht="76.5">
      <c r="A114" s="30" t="s">
        <v>42</v>
      </c>
      <c r="E114" s="31" t="s">
        <v>320</v>
      </c>
    </row>
    <row r="115" spans="1:5" ht="140.25">
      <c r="A115" t="s">
        <v>44</v>
      </c>
      <c r="E115" s="29" t="s">
        <v>321</v>
      </c>
    </row>
    <row r="116" spans="1:16" ht="12.75">
      <c r="A116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139</v>
      </c>
      <c s="26">
        <v>379.08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325</v>
      </c>
    </row>
    <row r="118" spans="1:5" ht="76.5">
      <c r="A118" s="30" t="s">
        <v>42</v>
      </c>
      <c r="E118" s="31" t="s">
        <v>326</v>
      </c>
    </row>
    <row r="119" spans="1:5" ht="140.25">
      <c r="A119" t="s">
        <v>44</v>
      </c>
      <c r="E119" s="29" t="s">
        <v>321</v>
      </c>
    </row>
    <row r="120" spans="1:16" ht="12.75">
      <c r="A120" s="19" t="s">
        <v>35</v>
      </c>
      <c s="23" t="s">
        <v>327</v>
      </c>
      <c s="23" t="s">
        <v>328</v>
      </c>
      <c s="19" t="s">
        <v>37</v>
      </c>
      <c s="24" t="s">
        <v>329</v>
      </c>
      <c s="25" t="s">
        <v>128</v>
      </c>
      <c s="26">
        <v>15.255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330</v>
      </c>
    </row>
    <row r="122" spans="1:5" ht="76.5">
      <c r="A122" s="30" t="s">
        <v>42</v>
      </c>
      <c r="E122" s="31" t="s">
        <v>331</v>
      </c>
    </row>
    <row r="123" spans="1:5" ht="140.25">
      <c r="A123" t="s">
        <v>44</v>
      </c>
      <c r="E123" s="29" t="s">
        <v>321</v>
      </c>
    </row>
    <row r="124" spans="1:16" ht="12.75">
      <c r="A124" s="19" t="s">
        <v>35</v>
      </c>
      <c s="23" t="s">
        <v>332</v>
      </c>
      <c s="23" t="s">
        <v>333</v>
      </c>
      <c s="19" t="s">
        <v>311</v>
      </c>
      <c s="24" t="s">
        <v>334</v>
      </c>
      <c s="25" t="s">
        <v>139</v>
      </c>
      <c s="26">
        <v>231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335</v>
      </c>
    </row>
    <row r="126" spans="1:5" ht="25.5">
      <c r="A126" s="30" t="s">
        <v>42</v>
      </c>
      <c r="E126" s="31" t="s">
        <v>314</v>
      </c>
    </row>
    <row r="127" spans="1:5" ht="102">
      <c r="A127" t="s">
        <v>44</v>
      </c>
      <c r="E127" s="29" t="s">
        <v>336</v>
      </c>
    </row>
    <row r="128" spans="1:18" ht="12.75" customHeight="1">
      <c r="A128" s="5" t="s">
        <v>33</v>
      </c>
      <c s="5"/>
      <c s="34" t="s">
        <v>30</v>
      </c>
      <c s="5"/>
      <c s="21" t="s">
        <v>171</v>
      </c>
      <c s="5"/>
      <c s="5"/>
      <c s="5"/>
      <c s="35">
        <f>0+Q128</f>
      </c>
      <c r="O128">
        <f>0+R128</f>
      </c>
      <c r="Q128">
        <f>0+I129+I133+I137+I141</f>
      </c>
      <c>
        <f>0+O129+O133+O137+O141</f>
      </c>
    </row>
    <row r="129" spans="1:16" ht="25.5">
      <c r="A129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122</v>
      </c>
      <c s="26">
        <v>65.5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340</v>
      </c>
    </row>
    <row r="131" spans="1:5" ht="51">
      <c r="A131" s="30" t="s">
        <v>42</v>
      </c>
      <c r="E131" s="31" t="s">
        <v>341</v>
      </c>
    </row>
    <row r="132" spans="1:5" ht="127.5">
      <c r="A132" t="s">
        <v>44</v>
      </c>
      <c r="E132" s="29" t="s">
        <v>342</v>
      </c>
    </row>
    <row r="133" spans="1:16" ht="12.75">
      <c r="A133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122</v>
      </c>
      <c s="26">
        <v>15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346</v>
      </c>
    </row>
    <row r="135" spans="1:5" ht="25.5">
      <c r="A135" s="30" t="s">
        <v>42</v>
      </c>
      <c r="E135" s="31" t="s">
        <v>347</v>
      </c>
    </row>
    <row r="136" spans="1:5" ht="51">
      <c r="A136" t="s">
        <v>44</v>
      </c>
      <c r="E136" s="29" t="s">
        <v>348</v>
      </c>
    </row>
    <row r="137" spans="1:16" ht="12.75">
      <c r="A137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122</v>
      </c>
      <c s="26">
        <v>19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352</v>
      </c>
    </row>
    <row r="139" spans="1:5" ht="25.5">
      <c r="A139" s="30" t="s">
        <v>42</v>
      </c>
      <c r="E139" s="31" t="s">
        <v>353</v>
      </c>
    </row>
    <row r="140" spans="1:5" ht="25.5">
      <c r="A140" t="s">
        <v>44</v>
      </c>
      <c r="E140" s="29" t="s">
        <v>354</v>
      </c>
    </row>
    <row r="141" spans="1:16" ht="12.75">
      <c r="A141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122</v>
      </c>
      <c s="26">
        <v>56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358</v>
      </c>
    </row>
    <row r="143" spans="1:5" ht="51">
      <c r="A143" s="30" t="s">
        <v>42</v>
      </c>
      <c r="E143" s="31" t="s">
        <v>220</v>
      </c>
    </row>
    <row r="144" spans="1:5" ht="38.25">
      <c r="A144" t="s">
        <v>44</v>
      </c>
      <c r="E144" s="29" t="s">
        <v>359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360</v>
      </c>
      <c s="36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360</v>
      </c>
      <c s="5"/>
      <c s="14" t="s">
        <v>361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362</v>
      </c>
      <c s="19" t="s">
        <v>37</v>
      </c>
      <c s="24" t="s">
        <v>363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364</v>
      </c>
    </row>
    <row r="11" spans="1:5" ht="12.75">
      <c r="A11" s="30" t="s">
        <v>42</v>
      </c>
      <c r="E11" s="31" t="s">
        <v>49</v>
      </c>
    </row>
    <row r="12" spans="1:5" ht="12.75">
      <c r="A12" t="s">
        <v>44</v>
      </c>
      <c r="E12" s="29" t="s">
        <v>55</v>
      </c>
    </row>
    <row r="13" spans="1:18" ht="12.75" customHeight="1">
      <c r="A13" s="5" t="s">
        <v>33</v>
      </c>
      <c s="5"/>
      <c s="34" t="s">
        <v>30</v>
      </c>
      <c s="5"/>
      <c s="21" t="s">
        <v>171</v>
      </c>
      <c s="5"/>
      <c s="5"/>
      <c s="5"/>
      <c s="35">
        <f>0+Q13</f>
      </c>
      <c r="O13">
        <f>0+R13</f>
      </c>
      <c r="Q13">
        <f>0+I14+I18+I22+I26+I30+I34+I38+I42</f>
      </c>
      <c>
        <f>0+O14+O18+O22+O26+O30+O34+O38+O42</f>
      </c>
    </row>
    <row r="14" spans="1:16" ht="12.75">
      <c r="A14" s="19" t="s">
        <v>35</v>
      </c>
      <c s="23" t="s">
        <v>13</v>
      </c>
      <c s="23" t="s">
        <v>365</v>
      </c>
      <c s="19" t="s">
        <v>52</v>
      </c>
      <c s="24" t="s">
        <v>366</v>
      </c>
      <c s="25" t="s">
        <v>74</v>
      </c>
      <c s="26">
        <v>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367</v>
      </c>
    </row>
    <row r="16" spans="1:5" ht="51">
      <c r="A16" s="30" t="s">
        <v>42</v>
      </c>
      <c r="E16" s="31" t="s">
        <v>368</v>
      </c>
    </row>
    <row r="17" spans="1:5" ht="51">
      <c r="A17" t="s">
        <v>44</v>
      </c>
      <c r="E17" s="29" t="s">
        <v>369</v>
      </c>
    </row>
    <row r="18" spans="1:16" ht="12.75">
      <c r="A18" s="19" t="s">
        <v>35</v>
      </c>
      <c s="23" t="s">
        <v>12</v>
      </c>
      <c s="23" t="s">
        <v>365</v>
      </c>
      <c s="19" t="s">
        <v>56</v>
      </c>
      <c s="24" t="s">
        <v>366</v>
      </c>
      <c s="25" t="s">
        <v>74</v>
      </c>
      <c s="26">
        <v>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370</v>
      </c>
    </row>
    <row r="20" spans="1:5" ht="12.75">
      <c r="A20" s="30" t="s">
        <v>42</v>
      </c>
      <c r="E20" s="31" t="s">
        <v>371</v>
      </c>
    </row>
    <row r="21" spans="1:5" ht="51">
      <c r="A21" t="s">
        <v>44</v>
      </c>
      <c r="E21" s="29" t="s">
        <v>369</v>
      </c>
    </row>
    <row r="22" spans="1:16" ht="12.75">
      <c r="A22" s="19" t="s">
        <v>35</v>
      </c>
      <c s="23" t="s">
        <v>23</v>
      </c>
      <c s="23" t="s">
        <v>365</v>
      </c>
      <c s="19" t="s">
        <v>372</v>
      </c>
      <c s="24" t="s">
        <v>366</v>
      </c>
      <c s="25" t="s">
        <v>74</v>
      </c>
      <c s="26">
        <v>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373</v>
      </c>
    </row>
    <row r="24" spans="1:5" ht="51">
      <c r="A24" s="30" t="s">
        <v>42</v>
      </c>
      <c r="E24" s="31" t="s">
        <v>368</v>
      </c>
    </row>
    <row r="25" spans="1:5" ht="51">
      <c r="A25" t="s">
        <v>44</v>
      </c>
      <c r="E25" s="29" t="s">
        <v>369</v>
      </c>
    </row>
    <row r="26" spans="1:16" ht="25.5">
      <c r="A26" s="19" t="s">
        <v>35</v>
      </c>
      <c s="23" t="s">
        <v>25</v>
      </c>
      <c s="23" t="s">
        <v>374</v>
      </c>
      <c s="19" t="s">
        <v>52</v>
      </c>
      <c s="24" t="s">
        <v>375</v>
      </c>
      <c s="25" t="s">
        <v>74</v>
      </c>
      <c s="26">
        <v>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376</v>
      </c>
    </row>
    <row r="28" spans="1:5" ht="25.5">
      <c r="A28" s="30" t="s">
        <v>42</v>
      </c>
      <c r="E28" s="31" t="s">
        <v>377</v>
      </c>
    </row>
    <row r="29" spans="1:5" ht="51">
      <c r="A29" t="s">
        <v>44</v>
      </c>
      <c r="E29" s="29" t="s">
        <v>369</v>
      </c>
    </row>
    <row r="30" spans="1:16" ht="25.5">
      <c r="A30" s="19" t="s">
        <v>35</v>
      </c>
      <c s="23" t="s">
        <v>27</v>
      </c>
      <c s="23" t="s">
        <v>374</v>
      </c>
      <c s="19" t="s">
        <v>56</v>
      </c>
      <c s="24" t="s">
        <v>375</v>
      </c>
      <c s="25" t="s">
        <v>74</v>
      </c>
      <c s="26">
        <v>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378</v>
      </c>
    </row>
    <row r="32" spans="1:5" ht="25.5">
      <c r="A32" s="30" t="s">
        <v>42</v>
      </c>
      <c r="E32" s="31" t="s">
        <v>377</v>
      </c>
    </row>
    <row r="33" spans="1:5" ht="51">
      <c r="A33" t="s">
        <v>44</v>
      </c>
      <c r="E33" s="29" t="s">
        <v>369</v>
      </c>
    </row>
    <row r="34" spans="1:16" ht="25.5">
      <c r="A34" s="19" t="s">
        <v>35</v>
      </c>
      <c s="23" t="s">
        <v>65</v>
      </c>
      <c s="23" t="s">
        <v>379</v>
      </c>
      <c s="19" t="s">
        <v>37</v>
      </c>
      <c s="24" t="s">
        <v>380</v>
      </c>
      <c s="25" t="s">
        <v>139</v>
      </c>
      <c s="26">
        <v>34.45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381</v>
      </c>
    </row>
    <row r="36" spans="1:5" ht="63.75">
      <c r="A36" s="30" t="s">
        <v>42</v>
      </c>
      <c r="E36" s="31" t="s">
        <v>382</v>
      </c>
    </row>
    <row r="37" spans="1:5" ht="38.25">
      <c r="A37" t="s">
        <v>44</v>
      </c>
      <c r="E37" s="29" t="s">
        <v>383</v>
      </c>
    </row>
    <row r="38" spans="1:16" ht="25.5">
      <c r="A38" s="19" t="s">
        <v>35</v>
      </c>
      <c s="23" t="s">
        <v>71</v>
      </c>
      <c s="23" t="s">
        <v>384</v>
      </c>
      <c s="19" t="s">
        <v>37</v>
      </c>
      <c s="24" t="s">
        <v>385</v>
      </c>
      <c s="25" t="s">
        <v>139</v>
      </c>
      <c s="26">
        <v>34.45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63.75">
      <c r="A40" s="30" t="s">
        <v>42</v>
      </c>
      <c r="E40" s="31" t="s">
        <v>382</v>
      </c>
    </row>
    <row r="41" spans="1:5" ht="38.25">
      <c r="A41" t="s">
        <v>44</v>
      </c>
      <c r="E41" s="29" t="s">
        <v>383</v>
      </c>
    </row>
    <row r="42" spans="1:16" ht="12.75">
      <c r="A42" s="19" t="s">
        <v>35</v>
      </c>
      <c s="23" t="s">
        <v>30</v>
      </c>
      <c s="23" t="s">
        <v>386</v>
      </c>
      <c s="19" t="s">
        <v>37</v>
      </c>
      <c s="24" t="s">
        <v>387</v>
      </c>
      <c s="25" t="s">
        <v>74</v>
      </c>
      <c s="26">
        <v>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388</v>
      </c>
    </row>
    <row r="44" spans="1:5" ht="38.25">
      <c r="A44" s="30" t="s">
        <v>42</v>
      </c>
      <c r="E44" s="31" t="s">
        <v>389</v>
      </c>
    </row>
    <row r="45" spans="1:5" ht="38.25">
      <c r="A45" t="s">
        <v>44</v>
      </c>
      <c r="E45" s="29" t="s">
        <v>390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0+O8+O17+O30+O55+O76+O121+O126+O151+O164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391</v>
      </c>
      <c s="36">
        <f>0+I8+I17+I30+I55+I76+I121+I126+I151+I164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391</v>
      </c>
      <c s="5"/>
      <c s="14" t="s">
        <v>392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393</v>
      </c>
      <c s="19" t="s">
        <v>37</v>
      </c>
      <c s="24" t="s">
        <v>394</v>
      </c>
      <c s="25" t="s">
        <v>74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395</v>
      </c>
    </row>
    <row r="11" spans="1:5" ht="12.75">
      <c r="A11" s="30" t="s">
        <v>42</v>
      </c>
      <c r="E11" s="31" t="s">
        <v>49</v>
      </c>
    </row>
    <row r="12" spans="1:5" ht="12.75">
      <c r="A12" t="s">
        <v>44</v>
      </c>
      <c r="E12" s="29" t="s">
        <v>55</v>
      </c>
    </row>
    <row r="13" spans="1:16" ht="12.75">
      <c r="A13" s="19" t="s">
        <v>35</v>
      </c>
      <c s="23" t="s">
        <v>13</v>
      </c>
      <c s="23" t="s">
        <v>396</v>
      </c>
      <c s="19" t="s">
        <v>37</v>
      </c>
      <c s="24" t="s">
        <v>397</v>
      </c>
      <c s="25" t="s">
        <v>74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49</v>
      </c>
    </row>
    <row r="16" spans="1:5" ht="51">
      <c r="A16" t="s">
        <v>44</v>
      </c>
      <c r="E16" s="29" t="s">
        <v>398</v>
      </c>
    </row>
    <row r="17" spans="1:18" ht="12.75" customHeight="1">
      <c r="A17" s="5" t="s">
        <v>33</v>
      </c>
      <c s="5"/>
      <c s="34" t="s">
        <v>19</v>
      </c>
      <c s="5"/>
      <c s="21" t="s">
        <v>113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25.5">
      <c r="A18" s="19" t="s">
        <v>35</v>
      </c>
      <c s="23" t="s">
        <v>12</v>
      </c>
      <c s="23" t="s">
        <v>203</v>
      </c>
      <c s="19" t="s">
        <v>37</v>
      </c>
      <c s="24" t="s">
        <v>204</v>
      </c>
      <c s="25" t="s">
        <v>128</v>
      </c>
      <c s="26">
        <v>745.875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205</v>
      </c>
    </row>
    <row r="20" spans="1:5" ht="51">
      <c r="A20" s="30" t="s">
        <v>42</v>
      </c>
      <c r="E20" s="31" t="s">
        <v>399</v>
      </c>
    </row>
    <row r="21" spans="1:5" ht="63.75">
      <c r="A21" t="s">
        <v>44</v>
      </c>
      <c r="E21" s="29" t="s">
        <v>207</v>
      </c>
    </row>
    <row r="22" spans="1:16" ht="12.75">
      <c r="A22" s="19" t="s">
        <v>35</v>
      </c>
      <c s="23" t="s">
        <v>23</v>
      </c>
      <c s="23" t="s">
        <v>400</v>
      </c>
      <c s="19" t="s">
        <v>37</v>
      </c>
      <c s="24" t="s">
        <v>401</v>
      </c>
      <c s="25" t="s">
        <v>128</v>
      </c>
      <c s="26">
        <v>81.634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402</v>
      </c>
    </row>
    <row r="24" spans="1:5" ht="25.5">
      <c r="A24" s="30" t="s">
        <v>42</v>
      </c>
      <c r="E24" s="31" t="s">
        <v>403</v>
      </c>
    </row>
    <row r="25" spans="1:5" ht="293.25">
      <c r="A25" t="s">
        <v>44</v>
      </c>
      <c r="E25" s="29" t="s">
        <v>404</v>
      </c>
    </row>
    <row r="26" spans="1:16" ht="12.75">
      <c r="A26" s="19" t="s">
        <v>35</v>
      </c>
      <c s="23" t="s">
        <v>25</v>
      </c>
      <c s="23" t="s">
        <v>405</v>
      </c>
      <c s="19" t="s">
        <v>37</v>
      </c>
      <c s="24" t="s">
        <v>406</v>
      </c>
      <c s="25" t="s">
        <v>128</v>
      </c>
      <c s="26">
        <v>16.94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407</v>
      </c>
    </row>
    <row r="28" spans="1:5" ht="51">
      <c r="A28" s="30" t="s">
        <v>42</v>
      </c>
      <c r="E28" s="31" t="s">
        <v>408</v>
      </c>
    </row>
    <row r="29" spans="1:5" ht="267.75">
      <c r="A29" t="s">
        <v>44</v>
      </c>
      <c r="E29" s="29" t="s">
        <v>409</v>
      </c>
    </row>
    <row r="30" spans="1:18" ht="12.75" customHeight="1">
      <c r="A30" s="5" t="s">
        <v>33</v>
      </c>
      <c s="5"/>
      <c s="34" t="s">
        <v>13</v>
      </c>
      <c s="5"/>
      <c s="21" t="s">
        <v>143</v>
      </c>
      <c s="5"/>
      <c s="5"/>
      <c s="5"/>
      <c s="35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9" t="s">
        <v>35</v>
      </c>
      <c s="23" t="s">
        <v>27</v>
      </c>
      <c s="23" t="s">
        <v>410</v>
      </c>
      <c s="19" t="s">
        <v>37</v>
      </c>
      <c s="24" t="s">
        <v>411</v>
      </c>
      <c s="25" t="s">
        <v>128</v>
      </c>
      <c s="26">
        <v>2.624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412</v>
      </c>
    </row>
    <row r="33" spans="1:5" ht="51">
      <c r="A33" s="30" t="s">
        <v>42</v>
      </c>
      <c r="E33" s="31" t="s">
        <v>413</v>
      </c>
    </row>
    <row r="34" spans="1:5" ht="51">
      <c r="A34" t="s">
        <v>44</v>
      </c>
      <c r="E34" s="29" t="s">
        <v>414</v>
      </c>
    </row>
    <row r="35" spans="1:16" ht="12.75">
      <c r="A35" s="19" t="s">
        <v>35</v>
      </c>
      <c s="23" t="s">
        <v>65</v>
      </c>
      <c s="23" t="s">
        <v>415</v>
      </c>
      <c s="19" t="s">
        <v>37</v>
      </c>
      <c s="24" t="s">
        <v>416</v>
      </c>
      <c s="25" t="s">
        <v>128</v>
      </c>
      <c s="26">
        <v>0.07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417</v>
      </c>
    </row>
    <row r="37" spans="1:5" ht="51">
      <c r="A37" s="30" t="s">
        <v>42</v>
      </c>
      <c r="E37" s="31" t="s">
        <v>418</v>
      </c>
    </row>
    <row r="38" spans="1:5" ht="51">
      <c r="A38" t="s">
        <v>44</v>
      </c>
      <c r="E38" s="29" t="s">
        <v>414</v>
      </c>
    </row>
    <row r="39" spans="1:16" ht="12.75">
      <c r="A39" s="19" t="s">
        <v>35</v>
      </c>
      <c s="23" t="s">
        <v>71</v>
      </c>
      <c s="23" t="s">
        <v>273</v>
      </c>
      <c s="19" t="s">
        <v>52</v>
      </c>
      <c s="24" t="s">
        <v>274</v>
      </c>
      <c s="25" t="s">
        <v>139</v>
      </c>
      <c s="26">
        <v>102.9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419</v>
      </c>
    </row>
    <row r="41" spans="1:5" ht="63.75">
      <c r="A41" s="30" t="s">
        <v>42</v>
      </c>
      <c r="E41" s="31" t="s">
        <v>420</v>
      </c>
    </row>
    <row r="42" spans="1:5" ht="51">
      <c r="A42" t="s">
        <v>44</v>
      </c>
      <c r="E42" s="29" t="s">
        <v>276</v>
      </c>
    </row>
    <row r="43" spans="1:16" ht="12.75">
      <c r="A43" s="19" t="s">
        <v>35</v>
      </c>
      <c s="23" t="s">
        <v>30</v>
      </c>
      <c s="23" t="s">
        <v>273</v>
      </c>
      <c s="19" t="s">
        <v>56</v>
      </c>
      <c s="24" t="s">
        <v>274</v>
      </c>
      <c s="25" t="s">
        <v>139</v>
      </c>
      <c s="26">
        <v>133.08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421</v>
      </c>
    </row>
    <row r="45" spans="1:5" ht="102">
      <c r="A45" s="30" t="s">
        <v>42</v>
      </c>
      <c r="E45" s="31" t="s">
        <v>422</v>
      </c>
    </row>
    <row r="46" spans="1:5" ht="51">
      <c r="A46" t="s">
        <v>44</v>
      </c>
      <c r="E46" s="29" t="s">
        <v>276</v>
      </c>
    </row>
    <row r="47" spans="1:16" ht="12.75">
      <c r="A47" s="19" t="s">
        <v>35</v>
      </c>
      <c s="23" t="s">
        <v>32</v>
      </c>
      <c s="23" t="s">
        <v>423</v>
      </c>
      <c s="19" t="s">
        <v>37</v>
      </c>
      <c s="24" t="s">
        <v>424</v>
      </c>
      <c s="25" t="s">
        <v>128</v>
      </c>
      <c s="26">
        <v>17.9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425</v>
      </c>
    </row>
    <row r="49" spans="1:5" ht="51">
      <c r="A49" s="30" t="s">
        <v>42</v>
      </c>
      <c r="E49" s="31" t="s">
        <v>426</v>
      </c>
    </row>
    <row r="50" spans="1:5" ht="369.75">
      <c r="A50" t="s">
        <v>44</v>
      </c>
      <c r="E50" s="29" t="s">
        <v>427</v>
      </c>
    </row>
    <row r="51" spans="1:16" ht="12.75">
      <c r="A51" s="19" t="s">
        <v>35</v>
      </c>
      <c s="23" t="s">
        <v>87</v>
      </c>
      <c s="23" t="s">
        <v>428</v>
      </c>
      <c s="19" t="s">
        <v>37</v>
      </c>
      <c s="24" t="s">
        <v>429</v>
      </c>
      <c s="25" t="s">
        <v>97</v>
      </c>
      <c s="26">
        <v>3.222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430</v>
      </c>
    </row>
    <row r="53" spans="1:5" ht="25.5">
      <c r="A53" s="30" t="s">
        <v>42</v>
      </c>
      <c r="E53" s="31" t="s">
        <v>431</v>
      </c>
    </row>
    <row r="54" spans="1:5" ht="267.75">
      <c r="A54" t="s">
        <v>44</v>
      </c>
      <c r="E54" s="29" t="s">
        <v>432</v>
      </c>
    </row>
    <row r="55" spans="1:18" ht="12.75" customHeight="1">
      <c r="A55" s="5" t="s">
        <v>33</v>
      </c>
      <c s="5"/>
      <c s="34" t="s">
        <v>12</v>
      </c>
      <c s="5"/>
      <c s="21" t="s">
        <v>433</v>
      </c>
      <c s="5"/>
      <c s="5"/>
      <c s="5"/>
      <c s="35">
        <f>0+Q55</f>
      </c>
      <c r="O55">
        <f>0+R55</f>
      </c>
      <c r="Q55">
        <f>0+I56+I60+I64+I68+I72</f>
      </c>
      <c>
        <f>0+O56+O60+O64+O68+O72</f>
      </c>
    </row>
    <row r="56" spans="1:16" ht="12.75">
      <c r="A56" s="19" t="s">
        <v>35</v>
      </c>
      <c s="23" t="s">
        <v>154</v>
      </c>
      <c s="23" t="s">
        <v>434</v>
      </c>
      <c s="19" t="s">
        <v>37</v>
      </c>
      <c s="24" t="s">
        <v>435</v>
      </c>
      <c s="25" t="s">
        <v>436</v>
      </c>
      <c s="26">
        <v>176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437</v>
      </c>
    </row>
    <row r="58" spans="1:5" ht="25.5">
      <c r="A58" s="30" t="s">
        <v>42</v>
      </c>
      <c r="E58" s="31" t="s">
        <v>438</v>
      </c>
    </row>
    <row r="59" spans="1:5" ht="25.5">
      <c r="A59" t="s">
        <v>44</v>
      </c>
      <c r="E59" s="29" t="s">
        <v>439</v>
      </c>
    </row>
    <row r="60" spans="1:16" ht="12.75">
      <c r="A60" s="19" t="s">
        <v>35</v>
      </c>
      <c s="23" t="s">
        <v>160</v>
      </c>
      <c s="23" t="s">
        <v>440</v>
      </c>
      <c s="19" t="s">
        <v>37</v>
      </c>
      <c s="24" t="s">
        <v>441</v>
      </c>
      <c s="25" t="s">
        <v>128</v>
      </c>
      <c s="26">
        <v>6.348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442</v>
      </c>
    </row>
    <row r="62" spans="1:5" ht="51">
      <c r="A62" s="30" t="s">
        <v>42</v>
      </c>
      <c r="E62" s="31" t="s">
        <v>443</v>
      </c>
    </row>
    <row r="63" spans="1:5" ht="408">
      <c r="A63" t="s">
        <v>44</v>
      </c>
      <c r="E63" s="29" t="s">
        <v>444</v>
      </c>
    </row>
    <row r="64" spans="1:16" ht="12.75">
      <c r="A64" s="19" t="s">
        <v>35</v>
      </c>
      <c s="23" t="s">
        <v>165</v>
      </c>
      <c s="23" t="s">
        <v>445</v>
      </c>
      <c s="19" t="s">
        <v>37</v>
      </c>
      <c s="24" t="s">
        <v>446</v>
      </c>
      <c s="25" t="s">
        <v>97</v>
      </c>
      <c s="26">
        <v>1.143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12.75">
      <c r="A66" s="30" t="s">
        <v>42</v>
      </c>
      <c r="E66" s="31" t="s">
        <v>447</v>
      </c>
    </row>
    <row r="67" spans="1:5" ht="242.25">
      <c r="A67" t="s">
        <v>44</v>
      </c>
      <c r="E67" s="29" t="s">
        <v>448</v>
      </c>
    </row>
    <row r="68" spans="1:16" ht="12.75">
      <c r="A68" s="19" t="s">
        <v>35</v>
      </c>
      <c s="23" t="s">
        <v>172</v>
      </c>
      <c s="23" t="s">
        <v>449</v>
      </c>
      <c s="19" t="s">
        <v>37</v>
      </c>
      <c s="24" t="s">
        <v>450</v>
      </c>
      <c s="25" t="s">
        <v>128</v>
      </c>
      <c s="26">
        <v>34.596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451</v>
      </c>
    </row>
    <row r="70" spans="1:5" ht="76.5">
      <c r="A70" s="30" t="s">
        <v>42</v>
      </c>
      <c r="E70" s="31" t="s">
        <v>452</v>
      </c>
    </row>
    <row r="71" spans="1:5" ht="395.25">
      <c r="A71" t="s">
        <v>44</v>
      </c>
      <c r="E71" s="29" t="s">
        <v>453</v>
      </c>
    </row>
    <row r="72" spans="1:16" ht="12.75">
      <c r="A72" s="19" t="s">
        <v>35</v>
      </c>
      <c s="23" t="s">
        <v>178</v>
      </c>
      <c s="23" t="s">
        <v>454</v>
      </c>
      <c s="19" t="s">
        <v>37</v>
      </c>
      <c s="24" t="s">
        <v>455</v>
      </c>
      <c s="25" t="s">
        <v>97</v>
      </c>
      <c s="26">
        <v>5.19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12.75">
      <c r="A74" s="30" t="s">
        <v>42</v>
      </c>
      <c r="E74" s="31" t="s">
        <v>456</v>
      </c>
    </row>
    <row r="75" spans="1:5" ht="267.75">
      <c r="A75" t="s">
        <v>44</v>
      </c>
      <c r="E75" s="29" t="s">
        <v>457</v>
      </c>
    </row>
    <row r="76" spans="1:18" ht="12.75" customHeight="1">
      <c r="A76" s="5" t="s">
        <v>33</v>
      </c>
      <c s="5"/>
      <c s="34" t="s">
        <v>23</v>
      </c>
      <c s="5"/>
      <c s="21" t="s">
        <v>458</v>
      </c>
      <c s="5"/>
      <c s="5"/>
      <c s="5"/>
      <c s="35">
        <f>0+Q76</f>
      </c>
      <c r="O76">
        <f>0+R76</f>
      </c>
      <c r="Q76">
        <f>0+I77+I81+I85+I89+I93+I97+I101+I105+I109+I113+I117</f>
      </c>
      <c>
        <f>0+O77+O81+O85+O89+O93+O97+O101+O105+O109+O113+O117</f>
      </c>
    </row>
    <row r="77" spans="1:16" ht="12.75">
      <c r="A77" s="19" t="s">
        <v>35</v>
      </c>
      <c s="23" t="s">
        <v>184</v>
      </c>
      <c s="23" t="s">
        <v>459</v>
      </c>
      <c s="19" t="s">
        <v>37</v>
      </c>
      <c s="24" t="s">
        <v>460</v>
      </c>
      <c s="25" t="s">
        <v>128</v>
      </c>
      <c s="26">
        <v>16.615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461</v>
      </c>
    </row>
    <row r="79" spans="1:5" ht="76.5">
      <c r="A79" s="30" t="s">
        <v>42</v>
      </c>
      <c r="E79" s="31" t="s">
        <v>462</v>
      </c>
    </row>
    <row r="80" spans="1:5" ht="395.25">
      <c r="A80" t="s">
        <v>44</v>
      </c>
      <c r="E80" s="29" t="s">
        <v>453</v>
      </c>
    </row>
    <row r="81" spans="1:16" ht="12.75">
      <c r="A81" s="19" t="s">
        <v>35</v>
      </c>
      <c s="23" t="s">
        <v>189</v>
      </c>
      <c s="23" t="s">
        <v>463</v>
      </c>
      <c s="19" t="s">
        <v>37</v>
      </c>
      <c s="24" t="s">
        <v>464</v>
      </c>
      <c s="25" t="s">
        <v>97</v>
      </c>
      <c s="26">
        <v>2.493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465</v>
      </c>
    </row>
    <row r="84" spans="1:5" ht="267.75">
      <c r="A84" t="s">
        <v>44</v>
      </c>
      <c r="E84" s="29" t="s">
        <v>466</v>
      </c>
    </row>
    <row r="85" spans="1:16" ht="12.75">
      <c r="A85" s="19" t="s">
        <v>35</v>
      </c>
      <c s="23" t="s">
        <v>194</v>
      </c>
      <c s="23" t="s">
        <v>467</v>
      </c>
      <c s="19" t="s">
        <v>37</v>
      </c>
      <c s="24" t="s">
        <v>468</v>
      </c>
      <c s="25" t="s">
        <v>128</v>
      </c>
      <c s="26">
        <v>9.4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469</v>
      </c>
    </row>
    <row r="87" spans="1:5" ht="38.25">
      <c r="A87" s="30" t="s">
        <v>42</v>
      </c>
      <c r="E87" s="31" t="s">
        <v>470</v>
      </c>
    </row>
    <row r="88" spans="1:5" ht="395.25">
      <c r="A88" t="s">
        <v>44</v>
      </c>
      <c r="E88" s="29" t="s">
        <v>453</v>
      </c>
    </row>
    <row r="89" spans="1:16" ht="12.75">
      <c r="A89" s="19" t="s">
        <v>35</v>
      </c>
      <c s="23" t="s">
        <v>282</v>
      </c>
      <c s="23" t="s">
        <v>471</v>
      </c>
      <c s="19" t="s">
        <v>37</v>
      </c>
      <c s="24" t="s">
        <v>472</v>
      </c>
      <c s="25" t="s">
        <v>128</v>
      </c>
      <c s="26">
        <v>10.682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473</v>
      </c>
    </row>
    <row r="91" spans="1:5" ht="63.75">
      <c r="A91" s="30" t="s">
        <v>42</v>
      </c>
      <c r="E91" s="31" t="s">
        <v>474</v>
      </c>
    </row>
    <row r="92" spans="1:5" ht="395.25">
      <c r="A92" t="s">
        <v>44</v>
      </c>
      <c r="E92" s="29" t="s">
        <v>453</v>
      </c>
    </row>
    <row r="93" spans="1:16" ht="12.75">
      <c r="A93" s="19" t="s">
        <v>35</v>
      </c>
      <c s="23" t="s">
        <v>288</v>
      </c>
      <c s="23" t="s">
        <v>475</v>
      </c>
      <c s="19" t="s">
        <v>37</v>
      </c>
      <c s="24" t="s">
        <v>476</v>
      </c>
      <c s="25" t="s">
        <v>128</v>
      </c>
      <c s="26">
        <v>59.87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477</v>
      </c>
    </row>
    <row r="95" spans="1:5" ht="51">
      <c r="A95" s="30" t="s">
        <v>42</v>
      </c>
      <c r="E95" s="31" t="s">
        <v>478</v>
      </c>
    </row>
    <row r="96" spans="1:5" ht="38.25">
      <c r="A96" t="s">
        <v>44</v>
      </c>
      <c r="E96" s="29" t="s">
        <v>280</v>
      </c>
    </row>
    <row r="97" spans="1:16" ht="12.75">
      <c r="A97" s="19" t="s">
        <v>35</v>
      </c>
      <c s="23" t="s">
        <v>293</v>
      </c>
      <c s="23" t="s">
        <v>479</v>
      </c>
      <c s="19" t="s">
        <v>37</v>
      </c>
      <c s="24" t="s">
        <v>480</v>
      </c>
      <c s="25" t="s">
        <v>128</v>
      </c>
      <c s="26">
        <v>10.472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481</v>
      </c>
    </row>
    <row r="99" spans="1:5" ht="38.25">
      <c r="A99" s="30" t="s">
        <v>42</v>
      </c>
      <c r="E99" s="31" t="s">
        <v>482</v>
      </c>
    </row>
    <row r="100" spans="1:5" ht="395.25">
      <c r="A100" t="s">
        <v>44</v>
      </c>
      <c r="E100" s="29" t="s">
        <v>453</v>
      </c>
    </row>
    <row r="101" spans="1:16" ht="12.75">
      <c r="A101" s="19" t="s">
        <v>35</v>
      </c>
      <c s="23" t="s">
        <v>298</v>
      </c>
      <c s="23" t="s">
        <v>483</v>
      </c>
      <c s="19" t="s">
        <v>37</v>
      </c>
      <c s="24" t="s">
        <v>484</v>
      </c>
      <c s="25" t="s">
        <v>128</v>
      </c>
      <c s="26">
        <v>81.62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485</v>
      </c>
    </row>
    <row r="103" spans="1:5" ht="51">
      <c r="A103" s="30" t="s">
        <v>42</v>
      </c>
      <c r="E103" s="31" t="s">
        <v>486</v>
      </c>
    </row>
    <row r="104" spans="1:5" ht="38.25">
      <c r="A104" t="s">
        <v>44</v>
      </c>
      <c r="E104" s="29" t="s">
        <v>280</v>
      </c>
    </row>
    <row r="105" spans="1:16" ht="12.75">
      <c r="A105" s="19" t="s">
        <v>35</v>
      </c>
      <c s="23" t="s">
        <v>304</v>
      </c>
      <c s="23" t="s">
        <v>487</v>
      </c>
      <c s="19" t="s">
        <v>37</v>
      </c>
      <c s="24" t="s">
        <v>488</v>
      </c>
      <c s="25" t="s">
        <v>128</v>
      </c>
      <c s="26">
        <v>114.54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489</v>
      </c>
    </row>
    <row r="107" spans="1:5" ht="76.5">
      <c r="A107" s="30" t="s">
        <v>42</v>
      </c>
      <c r="E107" s="31" t="s">
        <v>490</v>
      </c>
    </row>
    <row r="108" spans="1:5" ht="38.25">
      <c r="A108" t="s">
        <v>44</v>
      </c>
      <c r="E108" s="29" t="s">
        <v>491</v>
      </c>
    </row>
    <row r="109" spans="1:16" ht="12.75">
      <c r="A109" s="19" t="s">
        <v>35</v>
      </c>
      <c s="23" t="s">
        <v>309</v>
      </c>
      <c s="23" t="s">
        <v>492</v>
      </c>
      <c s="19" t="s">
        <v>37</v>
      </c>
      <c s="24" t="s">
        <v>493</v>
      </c>
      <c s="25" t="s">
        <v>128</v>
      </c>
      <c s="26">
        <v>10.4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494</v>
      </c>
    </row>
    <row r="111" spans="1:5" ht="51">
      <c r="A111" s="30" t="s">
        <v>42</v>
      </c>
      <c r="E111" s="31" t="s">
        <v>495</v>
      </c>
    </row>
    <row r="112" spans="1:5" ht="51">
      <c r="A112" t="s">
        <v>44</v>
      </c>
      <c r="E112" s="29" t="s">
        <v>496</v>
      </c>
    </row>
    <row r="113" spans="1:16" ht="12.75">
      <c r="A113" s="19" t="s">
        <v>35</v>
      </c>
      <c s="23" t="s">
        <v>316</v>
      </c>
      <c s="23" t="s">
        <v>497</v>
      </c>
      <c s="19" t="s">
        <v>37</v>
      </c>
      <c s="24" t="s">
        <v>498</v>
      </c>
      <c s="25" t="s">
        <v>128</v>
      </c>
      <c s="26">
        <v>16.434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499</v>
      </c>
    </row>
    <row r="115" spans="1:5" ht="63.75">
      <c r="A115" s="30" t="s">
        <v>42</v>
      </c>
      <c r="E115" s="31" t="s">
        <v>500</v>
      </c>
    </row>
    <row r="116" spans="1:5" ht="102">
      <c r="A116" t="s">
        <v>44</v>
      </c>
      <c r="E116" s="29" t="s">
        <v>501</v>
      </c>
    </row>
    <row r="117" spans="1:16" ht="12.75">
      <c r="A117" s="19" t="s">
        <v>35</v>
      </c>
      <c s="23" t="s">
        <v>322</v>
      </c>
      <c s="23" t="s">
        <v>502</v>
      </c>
      <c s="19" t="s">
        <v>37</v>
      </c>
      <c s="24" t="s">
        <v>503</v>
      </c>
      <c s="25" t="s">
        <v>128</v>
      </c>
      <c s="26">
        <v>6.752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504</v>
      </c>
    </row>
    <row r="119" spans="1:5" ht="51">
      <c r="A119" s="30" t="s">
        <v>42</v>
      </c>
      <c r="E119" s="31" t="s">
        <v>505</v>
      </c>
    </row>
    <row r="120" spans="1:5" ht="357">
      <c r="A120" t="s">
        <v>44</v>
      </c>
      <c r="E120" s="29" t="s">
        <v>506</v>
      </c>
    </row>
    <row r="121" spans="1:18" ht="12.75" customHeight="1">
      <c r="A121" s="5" t="s">
        <v>33</v>
      </c>
      <c s="5"/>
      <c s="34" t="s">
        <v>25</v>
      </c>
      <c s="5"/>
      <c s="21" t="s">
        <v>281</v>
      </c>
      <c s="5"/>
      <c s="5"/>
      <c s="5"/>
      <c s="35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35</v>
      </c>
      <c s="23" t="s">
        <v>327</v>
      </c>
      <c s="23" t="s">
        <v>507</v>
      </c>
      <c s="19" t="s">
        <v>37</v>
      </c>
      <c s="24" t="s">
        <v>508</v>
      </c>
      <c s="25" t="s">
        <v>128</v>
      </c>
      <c s="26">
        <v>1.561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509</v>
      </c>
    </row>
    <row r="124" spans="1:5" ht="38.25">
      <c r="A124" s="30" t="s">
        <v>42</v>
      </c>
      <c r="E124" s="31" t="s">
        <v>510</v>
      </c>
    </row>
    <row r="125" spans="1:5" ht="140.25">
      <c r="A125" t="s">
        <v>44</v>
      </c>
      <c r="E125" s="29" t="s">
        <v>321</v>
      </c>
    </row>
    <row r="126" spans="1:18" ht="12.75" customHeight="1">
      <c r="A126" s="5" t="s">
        <v>33</v>
      </c>
      <c s="5"/>
      <c s="34" t="s">
        <v>65</v>
      </c>
      <c s="5"/>
      <c s="21" t="s">
        <v>77</v>
      </c>
      <c s="5"/>
      <c s="5"/>
      <c s="5"/>
      <c s="35">
        <f>0+Q126</f>
      </c>
      <c r="O126">
        <f>0+R126</f>
      </c>
      <c r="Q126">
        <f>0+I127+I131+I135+I139+I143+I147</f>
      </c>
      <c>
        <f>0+O127+O131+O135+O139+O143+O147</f>
      </c>
    </row>
    <row r="127" spans="1:16" ht="25.5">
      <c r="A127" s="19" t="s">
        <v>35</v>
      </c>
      <c s="23" t="s">
        <v>332</v>
      </c>
      <c s="23" t="s">
        <v>511</v>
      </c>
      <c s="19" t="s">
        <v>37</v>
      </c>
      <c s="24" t="s">
        <v>512</v>
      </c>
      <c s="25" t="s">
        <v>139</v>
      </c>
      <c s="26">
        <v>133.08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513</v>
      </c>
    </row>
    <row r="129" spans="1:5" ht="102">
      <c r="A129" s="30" t="s">
        <v>42</v>
      </c>
      <c r="E129" s="31" t="s">
        <v>514</v>
      </c>
    </row>
    <row r="130" spans="1:5" ht="191.25">
      <c r="A130" t="s">
        <v>44</v>
      </c>
      <c r="E130" s="29" t="s">
        <v>515</v>
      </c>
    </row>
    <row r="131" spans="1:16" ht="25.5">
      <c r="A131" s="19" t="s">
        <v>35</v>
      </c>
      <c s="23" t="s">
        <v>337</v>
      </c>
      <c s="23" t="s">
        <v>516</v>
      </c>
      <c s="19" t="s">
        <v>37</v>
      </c>
      <c s="24" t="s">
        <v>517</v>
      </c>
      <c s="25" t="s">
        <v>139</v>
      </c>
      <c s="26">
        <v>102.9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518</v>
      </c>
    </row>
    <row r="133" spans="1:5" ht="63.75">
      <c r="A133" s="30" t="s">
        <v>42</v>
      </c>
      <c r="E133" s="31" t="s">
        <v>519</v>
      </c>
    </row>
    <row r="134" spans="1:5" ht="191.25">
      <c r="A134" t="s">
        <v>44</v>
      </c>
      <c r="E134" s="29" t="s">
        <v>515</v>
      </c>
    </row>
    <row r="135" spans="1:16" ht="25.5">
      <c r="A135" s="19" t="s">
        <v>35</v>
      </c>
      <c s="23" t="s">
        <v>343</v>
      </c>
      <c s="23" t="s">
        <v>520</v>
      </c>
      <c s="19" t="s">
        <v>37</v>
      </c>
      <c s="24" t="s">
        <v>521</v>
      </c>
      <c s="25" t="s">
        <v>139</v>
      </c>
      <c s="26">
        <v>36.975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522</v>
      </c>
    </row>
    <row r="137" spans="1:5" ht="25.5">
      <c r="A137" s="30" t="s">
        <v>42</v>
      </c>
      <c r="E137" s="31" t="s">
        <v>523</v>
      </c>
    </row>
    <row r="138" spans="1:5" ht="216.75">
      <c r="A138" t="s">
        <v>44</v>
      </c>
      <c r="E138" s="29" t="s">
        <v>524</v>
      </c>
    </row>
    <row r="139" spans="1:16" ht="12.75">
      <c r="A139" s="19" t="s">
        <v>35</v>
      </c>
      <c s="23" t="s">
        <v>349</v>
      </c>
      <c s="23" t="s">
        <v>525</v>
      </c>
      <c s="19" t="s">
        <v>37</v>
      </c>
      <c s="24" t="s">
        <v>526</v>
      </c>
      <c s="25" t="s">
        <v>139</v>
      </c>
      <c s="26">
        <v>12.1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527</v>
      </c>
    </row>
    <row r="141" spans="1:5" ht="76.5">
      <c r="A141" s="30" t="s">
        <v>42</v>
      </c>
      <c r="E141" s="31" t="s">
        <v>528</v>
      </c>
    </row>
    <row r="142" spans="1:5" ht="38.25">
      <c r="A142" t="s">
        <v>44</v>
      </c>
      <c r="E142" s="29" t="s">
        <v>529</v>
      </c>
    </row>
    <row r="143" spans="1:16" ht="12.75">
      <c r="A143" s="19" t="s">
        <v>35</v>
      </c>
      <c s="23" t="s">
        <v>355</v>
      </c>
      <c s="23" t="s">
        <v>530</v>
      </c>
      <c s="19" t="s">
        <v>37</v>
      </c>
      <c s="24" t="s">
        <v>531</v>
      </c>
      <c s="25" t="s">
        <v>139</v>
      </c>
      <c s="26">
        <v>4.2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532</v>
      </c>
    </row>
    <row r="145" spans="1:5" ht="12.75">
      <c r="A145" s="30" t="s">
        <v>42</v>
      </c>
      <c r="E145" s="31" t="s">
        <v>533</v>
      </c>
    </row>
    <row r="146" spans="1:5" ht="51">
      <c r="A146" t="s">
        <v>44</v>
      </c>
      <c r="E146" s="29" t="s">
        <v>534</v>
      </c>
    </row>
    <row r="147" spans="1:16" ht="12.75">
      <c r="A147" s="19" t="s">
        <v>35</v>
      </c>
      <c s="23" t="s">
        <v>535</v>
      </c>
      <c s="23" t="s">
        <v>536</v>
      </c>
      <c s="19" t="s">
        <v>37</v>
      </c>
      <c s="24" t="s">
        <v>537</v>
      </c>
      <c s="25" t="s">
        <v>139</v>
      </c>
      <c s="26">
        <v>7.26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538</v>
      </c>
    </row>
    <row r="149" spans="1:5" ht="12.75">
      <c r="A149" s="30" t="s">
        <v>42</v>
      </c>
      <c r="E149" s="31" t="s">
        <v>539</v>
      </c>
    </row>
    <row r="150" spans="1:5" ht="51">
      <c r="A150" t="s">
        <v>44</v>
      </c>
      <c r="E150" s="29" t="s">
        <v>534</v>
      </c>
    </row>
    <row r="151" spans="1:18" ht="12.75" customHeight="1">
      <c r="A151" s="5" t="s">
        <v>33</v>
      </c>
      <c s="5"/>
      <c s="34" t="s">
        <v>71</v>
      </c>
      <c s="5"/>
      <c s="21" t="s">
        <v>540</v>
      </c>
      <c s="5"/>
      <c s="5"/>
      <c s="5"/>
      <c s="35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541</v>
      </c>
      <c s="23" t="s">
        <v>542</v>
      </c>
      <c s="19" t="s">
        <v>37</v>
      </c>
      <c s="24" t="s">
        <v>543</v>
      </c>
      <c s="25" t="s">
        <v>122</v>
      </c>
      <c s="26">
        <v>4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25.5">
      <c r="A153" s="28" t="s">
        <v>40</v>
      </c>
      <c r="E153" s="29" t="s">
        <v>544</v>
      </c>
    </row>
    <row r="154" spans="1:5" ht="12.75">
      <c r="A154" s="30" t="s">
        <v>42</v>
      </c>
      <c r="E154" s="31" t="s">
        <v>545</v>
      </c>
    </row>
    <row r="155" spans="1:5" ht="242.25">
      <c r="A155" t="s">
        <v>44</v>
      </c>
      <c r="E155" s="29" t="s">
        <v>546</v>
      </c>
    </row>
    <row r="156" spans="1:16" ht="12.75">
      <c r="A156" s="19" t="s">
        <v>35</v>
      </c>
      <c s="23" t="s">
        <v>547</v>
      </c>
      <c s="23" t="s">
        <v>548</v>
      </c>
      <c s="19" t="s">
        <v>37</v>
      </c>
      <c s="24" t="s">
        <v>549</v>
      </c>
      <c s="25" t="s">
        <v>122</v>
      </c>
      <c s="26">
        <v>15.4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550</v>
      </c>
    </row>
    <row r="158" spans="1:5" ht="12.75">
      <c r="A158" s="30" t="s">
        <v>42</v>
      </c>
      <c r="E158" s="31" t="s">
        <v>551</v>
      </c>
    </row>
    <row r="159" spans="1:5" ht="242.25">
      <c r="A159" t="s">
        <v>44</v>
      </c>
      <c r="E159" s="29" t="s">
        <v>546</v>
      </c>
    </row>
    <row r="160" spans="1:16" ht="12.75">
      <c r="A160" s="19" t="s">
        <v>35</v>
      </c>
      <c s="23" t="s">
        <v>552</v>
      </c>
      <c s="23" t="s">
        <v>553</v>
      </c>
      <c s="19" t="s">
        <v>37</v>
      </c>
      <c s="24" t="s">
        <v>554</v>
      </c>
      <c s="25" t="s">
        <v>122</v>
      </c>
      <c s="26">
        <v>60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555</v>
      </c>
    </row>
    <row r="162" spans="1:5" ht="38.25">
      <c r="A162" s="30" t="s">
        <v>42</v>
      </c>
      <c r="E162" s="31" t="s">
        <v>556</v>
      </c>
    </row>
    <row r="163" spans="1:5" ht="242.25">
      <c r="A163" t="s">
        <v>44</v>
      </c>
      <c r="E163" s="29" t="s">
        <v>557</v>
      </c>
    </row>
    <row r="164" spans="1:18" ht="12.75" customHeight="1">
      <c r="A164" s="5" t="s">
        <v>33</v>
      </c>
      <c s="5"/>
      <c s="34" t="s">
        <v>30</v>
      </c>
      <c s="5"/>
      <c s="21" t="s">
        <v>171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558</v>
      </c>
      <c s="23" t="s">
        <v>559</v>
      </c>
      <c s="19" t="s">
        <v>37</v>
      </c>
      <c s="24" t="s">
        <v>560</v>
      </c>
      <c s="25" t="s">
        <v>122</v>
      </c>
      <c s="26">
        <v>28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561</v>
      </c>
    </row>
    <row r="167" spans="1:5" ht="38.25">
      <c r="A167" s="30" t="s">
        <v>42</v>
      </c>
      <c r="E167" s="31" t="s">
        <v>562</v>
      </c>
    </row>
    <row r="168" spans="1:5" ht="114.75">
      <c r="A168" t="s">
        <v>44</v>
      </c>
      <c r="E168" s="29" t="s">
        <v>563</v>
      </c>
    </row>
    <row r="169" spans="1:16" ht="12.75">
      <c r="A169" s="19" t="s">
        <v>35</v>
      </c>
      <c s="23" t="s">
        <v>564</v>
      </c>
      <c s="23" t="s">
        <v>565</v>
      </c>
      <c s="19" t="s">
        <v>37</v>
      </c>
      <c s="24" t="s">
        <v>566</v>
      </c>
      <c s="25" t="s">
        <v>74</v>
      </c>
      <c s="26">
        <v>6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567</v>
      </c>
    </row>
    <row r="171" spans="1:5" ht="51">
      <c r="A171" s="30" t="s">
        <v>42</v>
      </c>
      <c r="E171" s="31" t="s">
        <v>568</v>
      </c>
    </row>
    <row r="172" spans="1:5" ht="38.25">
      <c r="A172" t="s">
        <v>44</v>
      </c>
      <c r="E172" s="29" t="s">
        <v>569</v>
      </c>
    </row>
    <row r="173" spans="1:16" ht="12.75">
      <c r="A173" s="19" t="s">
        <v>35</v>
      </c>
      <c s="23" t="s">
        <v>570</v>
      </c>
      <c s="23" t="s">
        <v>571</v>
      </c>
      <c s="19" t="s">
        <v>37</v>
      </c>
      <c s="24" t="s">
        <v>572</v>
      </c>
      <c s="25" t="s">
        <v>74</v>
      </c>
      <c s="26">
        <v>2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12.75">
      <c r="A175" s="30" t="s">
        <v>42</v>
      </c>
      <c r="E175" s="31" t="s">
        <v>91</v>
      </c>
    </row>
    <row r="176" spans="1:5" ht="38.25">
      <c r="A176" t="s">
        <v>44</v>
      </c>
      <c r="E176" s="29" t="s">
        <v>573</v>
      </c>
    </row>
    <row r="177" spans="1:16" ht="12.75">
      <c r="A177" s="19" t="s">
        <v>35</v>
      </c>
      <c s="23" t="s">
        <v>574</v>
      </c>
      <c s="23" t="s">
        <v>575</v>
      </c>
      <c s="19" t="s">
        <v>37</v>
      </c>
      <c s="24" t="s">
        <v>576</v>
      </c>
      <c s="25" t="s">
        <v>122</v>
      </c>
      <c s="26">
        <v>65.6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577</v>
      </c>
    </row>
    <row r="179" spans="1:5" ht="51">
      <c r="A179" s="30" t="s">
        <v>42</v>
      </c>
      <c r="E179" s="31" t="s">
        <v>578</v>
      </c>
    </row>
    <row r="180" spans="1:5" ht="38.25">
      <c r="A180" t="s">
        <v>44</v>
      </c>
      <c r="E180" s="29" t="s">
        <v>579</v>
      </c>
    </row>
    <row r="181" spans="1:16" ht="12.75">
      <c r="A181" s="19" t="s">
        <v>35</v>
      </c>
      <c s="23" t="s">
        <v>580</v>
      </c>
      <c s="23" t="s">
        <v>344</v>
      </c>
      <c s="19" t="s">
        <v>37</v>
      </c>
      <c s="24" t="s">
        <v>345</v>
      </c>
      <c s="25" t="s">
        <v>122</v>
      </c>
      <c s="26">
        <v>10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581</v>
      </c>
    </row>
    <row r="183" spans="1:5" ht="12.75">
      <c r="A183" s="30" t="s">
        <v>42</v>
      </c>
      <c r="E183" s="31" t="s">
        <v>582</v>
      </c>
    </row>
    <row r="184" spans="1:5" ht="38.25">
      <c r="A184" t="s">
        <v>44</v>
      </c>
      <c r="E184" s="29" t="s">
        <v>579</v>
      </c>
    </row>
    <row r="185" spans="1:16" ht="12.75">
      <c r="A185" s="19" t="s">
        <v>35</v>
      </c>
      <c s="23" t="s">
        <v>583</v>
      </c>
      <c s="23" t="s">
        <v>584</v>
      </c>
      <c s="19" t="s">
        <v>37</v>
      </c>
      <c s="24" t="s">
        <v>585</v>
      </c>
      <c s="25" t="s">
        <v>122</v>
      </c>
      <c s="26">
        <v>18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586</v>
      </c>
    </row>
    <row r="187" spans="1:5" ht="25.5">
      <c r="A187" s="30" t="s">
        <v>42</v>
      </c>
      <c r="E187" s="31" t="s">
        <v>587</v>
      </c>
    </row>
    <row r="188" spans="1:5" ht="89.25">
      <c r="A188" t="s">
        <v>44</v>
      </c>
      <c r="E188" s="29" t="s">
        <v>588</v>
      </c>
    </row>
    <row r="189" spans="1:16" ht="12.75">
      <c r="A189" s="19" t="s">
        <v>35</v>
      </c>
      <c s="23" t="s">
        <v>589</v>
      </c>
      <c s="23" t="s">
        <v>590</v>
      </c>
      <c s="19" t="s">
        <v>37</v>
      </c>
      <c s="24" t="s">
        <v>591</v>
      </c>
      <c s="25" t="s">
        <v>139</v>
      </c>
      <c s="26">
        <v>36.975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592</v>
      </c>
    </row>
    <row r="191" spans="1:5" ht="25.5">
      <c r="A191" s="30" t="s">
        <v>42</v>
      </c>
      <c r="E191" s="31" t="s">
        <v>593</v>
      </c>
    </row>
    <row r="192" spans="1:5" ht="25.5">
      <c r="A192" t="s">
        <v>44</v>
      </c>
      <c r="E192" s="29" t="s">
        <v>594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0+O8+O25+O66+O75+O80+O193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595</v>
      </c>
      <c s="36">
        <f>0+I8+I25+I66+I75+I80+I193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595</v>
      </c>
      <c s="5"/>
      <c s="14" t="s">
        <v>596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95</v>
      </c>
      <c s="19" t="s">
        <v>37</v>
      </c>
      <c s="24" t="s">
        <v>96</v>
      </c>
      <c s="25" t="s">
        <v>97</v>
      </c>
      <c s="26">
        <v>46.78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597</v>
      </c>
    </row>
    <row r="11" spans="1:5" ht="25.5">
      <c r="A11" s="30" t="s">
        <v>42</v>
      </c>
      <c r="E11" s="31" t="s">
        <v>598</v>
      </c>
    </row>
    <row r="12" spans="1:5" ht="140.25">
      <c r="A12" t="s">
        <v>44</v>
      </c>
      <c r="E12" s="29" t="s">
        <v>100</v>
      </c>
    </row>
    <row r="13" spans="1:16" ht="25.5">
      <c r="A13" s="19" t="s">
        <v>35</v>
      </c>
      <c s="23" t="s">
        <v>13</v>
      </c>
      <c s="23" t="s">
        <v>599</v>
      </c>
      <c s="19" t="s">
        <v>37</v>
      </c>
      <c s="24" t="s">
        <v>600</v>
      </c>
      <c s="25" t="s">
        <v>97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601</v>
      </c>
    </row>
    <row r="15" spans="1:5" ht="12.75">
      <c r="A15" s="30" t="s">
        <v>42</v>
      </c>
      <c r="E15" s="31" t="s">
        <v>602</v>
      </c>
    </row>
    <row r="16" spans="1:5" ht="140.25">
      <c r="A16" t="s">
        <v>44</v>
      </c>
      <c r="E16" s="29" t="s">
        <v>100</v>
      </c>
    </row>
    <row r="17" spans="1:16" ht="12.75">
      <c r="A17" s="19" t="s">
        <v>35</v>
      </c>
      <c s="23" t="s">
        <v>12</v>
      </c>
      <c s="23" t="s">
        <v>603</v>
      </c>
      <c s="19" t="s">
        <v>37</v>
      </c>
      <c s="24" t="s">
        <v>604</v>
      </c>
      <c s="25" t="s">
        <v>97</v>
      </c>
      <c s="26">
        <v>0.1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605</v>
      </c>
    </row>
    <row r="19" spans="1:5" ht="63.75">
      <c r="A19" s="30" t="s">
        <v>42</v>
      </c>
      <c r="E19" s="31" t="s">
        <v>606</v>
      </c>
    </row>
    <row r="20" spans="1:5" ht="140.25">
      <c r="A20" t="s">
        <v>44</v>
      </c>
      <c r="E20" s="29" t="s">
        <v>100</v>
      </c>
    </row>
    <row r="21" spans="1:16" ht="12.75">
      <c r="A21" s="19" t="s">
        <v>35</v>
      </c>
      <c s="23" t="s">
        <v>23</v>
      </c>
      <c s="23" t="s">
        <v>607</v>
      </c>
      <c s="19" t="s">
        <v>37</v>
      </c>
      <c s="24" t="s">
        <v>608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609</v>
      </c>
    </row>
    <row r="23" spans="1:5" ht="12.75">
      <c r="A23" s="30" t="s">
        <v>42</v>
      </c>
      <c r="E23" s="31" t="s">
        <v>49</v>
      </c>
    </row>
    <row r="24" spans="1:5" ht="12.75">
      <c r="A24" t="s">
        <v>44</v>
      </c>
      <c r="E24" s="29" t="s">
        <v>610</v>
      </c>
    </row>
    <row r="25" spans="1:18" ht="12.75" customHeight="1">
      <c r="A25" s="5" t="s">
        <v>33</v>
      </c>
      <c s="5"/>
      <c s="34" t="s">
        <v>19</v>
      </c>
      <c s="5"/>
      <c s="21" t="s">
        <v>113</v>
      </c>
      <c s="5"/>
      <c s="5"/>
      <c s="5"/>
      <c s="35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19" t="s">
        <v>35</v>
      </c>
      <c s="23" t="s">
        <v>25</v>
      </c>
      <c s="23" t="s">
        <v>611</v>
      </c>
      <c s="19" t="s">
        <v>37</v>
      </c>
      <c s="24" t="s">
        <v>612</v>
      </c>
      <c s="25" t="s">
        <v>139</v>
      </c>
      <c s="26">
        <v>29.793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613</v>
      </c>
    </row>
    <row r="28" spans="1:5" ht="89.25">
      <c r="A28" s="30" t="s">
        <v>42</v>
      </c>
      <c r="E28" s="31" t="s">
        <v>614</v>
      </c>
    </row>
    <row r="29" spans="1:5" ht="12.75">
      <c r="A29" t="s">
        <v>44</v>
      </c>
      <c r="E29" s="29" t="s">
        <v>615</v>
      </c>
    </row>
    <row r="30" spans="1:16" ht="12.75">
      <c r="A30" s="19" t="s">
        <v>35</v>
      </c>
      <c s="23" t="s">
        <v>27</v>
      </c>
      <c s="23" t="s">
        <v>616</v>
      </c>
      <c s="19" t="s">
        <v>37</v>
      </c>
      <c s="24" t="s">
        <v>617</v>
      </c>
      <c s="25" t="s">
        <v>128</v>
      </c>
      <c s="26">
        <v>4.47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618</v>
      </c>
    </row>
    <row r="32" spans="1:5" ht="89.25">
      <c r="A32" s="30" t="s">
        <v>42</v>
      </c>
      <c r="E32" s="31" t="s">
        <v>619</v>
      </c>
    </row>
    <row r="33" spans="1:5" ht="38.25">
      <c r="A33" t="s">
        <v>44</v>
      </c>
      <c r="E33" s="29" t="s">
        <v>620</v>
      </c>
    </row>
    <row r="34" spans="1:16" ht="12.75">
      <c r="A34" s="19" t="s">
        <v>35</v>
      </c>
      <c s="23" t="s">
        <v>65</v>
      </c>
      <c s="23" t="s">
        <v>621</v>
      </c>
      <c s="19" t="s">
        <v>37</v>
      </c>
      <c s="24" t="s">
        <v>622</v>
      </c>
      <c s="25" t="s">
        <v>128</v>
      </c>
      <c s="26">
        <v>46.782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623</v>
      </c>
    </row>
    <row r="36" spans="1:5" ht="25.5">
      <c r="A36" s="30" t="s">
        <v>42</v>
      </c>
      <c r="E36" s="31" t="s">
        <v>624</v>
      </c>
    </row>
    <row r="37" spans="1:5" ht="318.75">
      <c r="A37" t="s">
        <v>44</v>
      </c>
      <c r="E37" s="29" t="s">
        <v>625</v>
      </c>
    </row>
    <row r="38" spans="1:16" ht="12.75">
      <c r="A38" s="19" t="s">
        <v>35</v>
      </c>
      <c s="23" t="s">
        <v>71</v>
      </c>
      <c s="23" t="s">
        <v>244</v>
      </c>
      <c s="19" t="s">
        <v>37</v>
      </c>
      <c s="24" t="s">
        <v>626</v>
      </c>
      <c s="25" t="s">
        <v>128</v>
      </c>
      <c s="26">
        <v>46.78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627</v>
      </c>
    </row>
    <row r="41" spans="1:5" ht="191.25">
      <c r="A41" t="s">
        <v>44</v>
      </c>
      <c r="E41" s="29" t="s">
        <v>628</v>
      </c>
    </row>
    <row r="42" spans="1:16" ht="12.75">
      <c r="A42" s="19" t="s">
        <v>35</v>
      </c>
      <c s="23" t="s">
        <v>30</v>
      </c>
      <c s="23" t="s">
        <v>629</v>
      </c>
      <c s="19" t="s">
        <v>37</v>
      </c>
      <c s="24" t="s">
        <v>630</v>
      </c>
      <c s="25" t="s">
        <v>128</v>
      </c>
      <c s="26">
        <v>29.82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631</v>
      </c>
    </row>
    <row r="44" spans="1:5" ht="63.75">
      <c r="A44" s="30" t="s">
        <v>42</v>
      </c>
      <c r="E44" s="31" t="s">
        <v>632</v>
      </c>
    </row>
    <row r="45" spans="1:5" ht="229.5">
      <c r="A45" t="s">
        <v>44</v>
      </c>
      <c r="E45" s="29" t="s">
        <v>633</v>
      </c>
    </row>
    <row r="46" spans="1:16" ht="12.75">
      <c r="A46" s="19" t="s">
        <v>35</v>
      </c>
      <c s="23" t="s">
        <v>32</v>
      </c>
      <c s="23" t="s">
        <v>634</v>
      </c>
      <c s="19" t="s">
        <v>37</v>
      </c>
      <c s="24" t="s">
        <v>635</v>
      </c>
      <c s="25" t="s">
        <v>128</v>
      </c>
      <c s="26">
        <v>12.19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636</v>
      </c>
    </row>
    <row r="48" spans="1:5" ht="140.25">
      <c r="A48" s="30" t="s">
        <v>42</v>
      </c>
      <c r="E48" s="31" t="s">
        <v>637</v>
      </c>
    </row>
    <row r="49" spans="1:5" ht="293.25">
      <c r="A49" t="s">
        <v>44</v>
      </c>
      <c r="E49" s="29" t="s">
        <v>638</v>
      </c>
    </row>
    <row r="50" spans="1:16" ht="12.75">
      <c r="A50" s="19" t="s">
        <v>35</v>
      </c>
      <c s="23" t="s">
        <v>87</v>
      </c>
      <c s="23" t="s">
        <v>639</v>
      </c>
      <c s="19" t="s">
        <v>37</v>
      </c>
      <c s="24" t="s">
        <v>640</v>
      </c>
      <c s="25" t="s">
        <v>139</v>
      </c>
      <c s="26">
        <v>29.793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89.25">
      <c r="A52" s="30" t="s">
        <v>42</v>
      </c>
      <c r="E52" s="31" t="s">
        <v>641</v>
      </c>
    </row>
    <row r="53" spans="1:5" ht="38.25">
      <c r="A53" t="s">
        <v>44</v>
      </c>
      <c r="E53" s="29" t="s">
        <v>642</v>
      </c>
    </row>
    <row r="54" spans="1:16" ht="12.75">
      <c r="A54" s="19" t="s">
        <v>35</v>
      </c>
      <c s="23" t="s">
        <v>154</v>
      </c>
      <c s="23" t="s">
        <v>265</v>
      </c>
      <c s="19" t="s">
        <v>37</v>
      </c>
      <c s="24" t="s">
        <v>266</v>
      </c>
      <c s="25" t="s">
        <v>139</v>
      </c>
      <c s="26">
        <v>29.79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643</v>
      </c>
    </row>
    <row r="57" spans="1:5" ht="38.25">
      <c r="A57" t="s">
        <v>44</v>
      </c>
      <c r="E57" s="29" t="s">
        <v>644</v>
      </c>
    </row>
    <row r="58" spans="1:16" ht="12.75">
      <c r="A58" s="19" t="s">
        <v>35</v>
      </c>
      <c s="23" t="s">
        <v>160</v>
      </c>
      <c s="23" t="s">
        <v>270</v>
      </c>
      <c s="19" t="s">
        <v>37</v>
      </c>
      <c s="24" t="s">
        <v>271</v>
      </c>
      <c s="25" t="s">
        <v>139</v>
      </c>
      <c s="26">
        <v>29.79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643</v>
      </c>
    </row>
    <row r="61" spans="1:5" ht="38.25">
      <c r="A61" t="s">
        <v>44</v>
      </c>
      <c r="E61" s="29" t="s">
        <v>272</v>
      </c>
    </row>
    <row r="62" spans="1:16" ht="12.75">
      <c r="A62" s="19" t="s">
        <v>35</v>
      </c>
      <c s="23" t="s">
        <v>165</v>
      </c>
      <c s="23" t="s">
        <v>645</v>
      </c>
      <c s="19" t="s">
        <v>37</v>
      </c>
      <c s="24" t="s">
        <v>646</v>
      </c>
      <c s="25" t="s">
        <v>128</v>
      </c>
      <c s="26">
        <v>0.447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647</v>
      </c>
    </row>
    <row r="64" spans="1:5" ht="12.75">
      <c r="A64" s="30" t="s">
        <v>42</v>
      </c>
      <c r="E64" s="31" t="s">
        <v>648</v>
      </c>
    </row>
    <row r="65" spans="1:5" ht="38.25">
      <c r="A65" t="s">
        <v>44</v>
      </c>
      <c r="E65" s="29" t="s">
        <v>142</v>
      </c>
    </row>
    <row r="66" spans="1:18" ht="12.75" customHeight="1">
      <c r="A66" s="5" t="s">
        <v>33</v>
      </c>
      <c s="5"/>
      <c s="34" t="s">
        <v>23</v>
      </c>
      <c s="5"/>
      <c s="21" t="s">
        <v>458</v>
      </c>
      <c s="5"/>
      <c s="5"/>
      <c s="5"/>
      <c s="35">
        <f>0+Q66</f>
      </c>
      <c r="O66">
        <f>0+R66</f>
      </c>
      <c r="Q66">
        <f>0+I67+I71</f>
      </c>
      <c>
        <f>0+O67+O71</f>
      </c>
    </row>
    <row r="67" spans="1:16" ht="12.75">
      <c r="A67" s="19" t="s">
        <v>35</v>
      </c>
      <c s="23" t="s">
        <v>172</v>
      </c>
      <c s="23" t="s">
        <v>649</v>
      </c>
      <c s="19" t="s">
        <v>37</v>
      </c>
      <c s="24" t="s">
        <v>650</v>
      </c>
      <c s="25" t="s">
        <v>128</v>
      </c>
      <c s="26">
        <v>4.58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651</v>
      </c>
    </row>
    <row r="69" spans="1:5" ht="25.5">
      <c r="A69" s="30" t="s">
        <v>42</v>
      </c>
      <c r="E69" s="31" t="s">
        <v>652</v>
      </c>
    </row>
    <row r="70" spans="1:5" ht="369.75">
      <c r="A70" t="s">
        <v>44</v>
      </c>
      <c r="E70" s="29" t="s">
        <v>653</v>
      </c>
    </row>
    <row r="71" spans="1:16" ht="12.75">
      <c r="A71" s="19" t="s">
        <v>35</v>
      </c>
      <c s="23" t="s">
        <v>178</v>
      </c>
      <c s="23" t="s">
        <v>654</v>
      </c>
      <c s="19" t="s">
        <v>37</v>
      </c>
      <c s="24" t="s">
        <v>655</v>
      </c>
      <c s="25" t="s">
        <v>128</v>
      </c>
      <c s="26">
        <v>4.103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656</v>
      </c>
    </row>
    <row r="73" spans="1:5" ht="76.5">
      <c r="A73" s="30" t="s">
        <v>42</v>
      </c>
      <c r="E73" s="31" t="s">
        <v>657</v>
      </c>
    </row>
    <row r="74" spans="1:5" ht="38.25">
      <c r="A74" t="s">
        <v>44</v>
      </c>
      <c r="E74" s="29" t="s">
        <v>280</v>
      </c>
    </row>
    <row r="75" spans="1:18" ht="12.75" customHeight="1">
      <c r="A75" s="5" t="s">
        <v>33</v>
      </c>
      <c s="5"/>
      <c s="34" t="s">
        <v>65</v>
      </c>
      <c s="5"/>
      <c s="21" t="s">
        <v>77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35</v>
      </c>
      <c s="23" t="s">
        <v>184</v>
      </c>
      <c s="23" t="s">
        <v>658</v>
      </c>
      <c s="19" t="s">
        <v>37</v>
      </c>
      <c s="24" t="s">
        <v>659</v>
      </c>
      <c s="25" t="s">
        <v>122</v>
      </c>
      <c s="26">
        <v>28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25.5">
      <c r="A77" s="28" t="s">
        <v>40</v>
      </c>
      <c r="E77" s="29" t="s">
        <v>660</v>
      </c>
    </row>
    <row r="78" spans="1:5" ht="25.5">
      <c r="A78" s="30" t="s">
        <v>42</v>
      </c>
      <c r="E78" s="31" t="s">
        <v>661</v>
      </c>
    </row>
    <row r="79" spans="1:5" ht="63.75">
      <c r="A79" t="s">
        <v>44</v>
      </c>
      <c r="E79" s="29" t="s">
        <v>662</v>
      </c>
    </row>
    <row r="80" spans="1:18" ht="12.75" customHeight="1">
      <c r="A80" s="5" t="s">
        <v>33</v>
      </c>
      <c s="5"/>
      <c s="34" t="s">
        <v>71</v>
      </c>
      <c s="5"/>
      <c s="21" t="s">
        <v>540</v>
      </c>
      <c s="5"/>
      <c s="5"/>
      <c s="5"/>
      <c s="35">
        <f>0+Q80</f>
      </c>
      <c r="O80">
        <f>0+R80</f>
      </c>
      <c r="Q80">
        <f>0+I81+I85+I89+I93+I97+I101+I105+I109+I113+I117+I121+I125+I129+I133+I137+I141+I145+I149+I153+I157+I161+I165+I169+I173+I177+I181+I185+I189</f>
      </c>
      <c>
        <f>0+O81+O85+O89+O93+O97+O101+O105+O109+O113+O117+O121+O125+O129+O133+O137+O141+O145+O149+O153+O157+O161+O165+O169+O173+O177+O181+O185+O189</f>
      </c>
    </row>
    <row r="81" spans="1:16" ht="12.75">
      <c r="A81" s="19" t="s">
        <v>35</v>
      </c>
      <c s="23" t="s">
        <v>189</v>
      </c>
      <c s="23" t="s">
        <v>663</v>
      </c>
      <c s="19" t="s">
        <v>37</v>
      </c>
      <c s="24" t="s">
        <v>664</v>
      </c>
      <c s="25" t="s">
        <v>122</v>
      </c>
      <c s="26">
        <v>23.76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665</v>
      </c>
    </row>
    <row r="83" spans="1:5" ht="114.75">
      <c r="A83" s="30" t="s">
        <v>42</v>
      </c>
      <c r="E83" s="31" t="s">
        <v>666</v>
      </c>
    </row>
    <row r="84" spans="1:5" ht="255">
      <c r="A84" t="s">
        <v>44</v>
      </c>
      <c r="E84" s="29" t="s">
        <v>667</v>
      </c>
    </row>
    <row r="85" spans="1:16" ht="12.75">
      <c r="A85" s="19" t="s">
        <v>35</v>
      </c>
      <c s="23" t="s">
        <v>194</v>
      </c>
      <c s="23" t="s">
        <v>668</v>
      </c>
      <c s="19" t="s">
        <v>37</v>
      </c>
      <c s="24" t="s">
        <v>669</v>
      </c>
      <c s="25" t="s">
        <v>670</v>
      </c>
      <c s="26">
        <v>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671</v>
      </c>
    </row>
    <row r="87" spans="1:5" ht="38.25">
      <c r="A87" s="30" t="s">
        <v>42</v>
      </c>
      <c r="E87" s="31" t="s">
        <v>672</v>
      </c>
    </row>
    <row r="88" spans="1:5" ht="255">
      <c r="A88" t="s">
        <v>44</v>
      </c>
      <c r="E88" s="29" t="s">
        <v>667</v>
      </c>
    </row>
    <row r="89" spans="1:16" ht="12.75">
      <c r="A89" s="19" t="s">
        <v>35</v>
      </c>
      <c s="23" t="s">
        <v>282</v>
      </c>
      <c s="23" t="s">
        <v>673</v>
      </c>
      <c s="19" t="s">
        <v>37</v>
      </c>
      <c s="24" t="s">
        <v>674</v>
      </c>
      <c s="25" t="s">
        <v>670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671</v>
      </c>
    </row>
    <row r="91" spans="1:5" ht="102">
      <c r="A91" s="30" t="s">
        <v>42</v>
      </c>
      <c r="E91" s="31" t="s">
        <v>675</v>
      </c>
    </row>
    <row r="92" spans="1:5" ht="255">
      <c r="A92" t="s">
        <v>44</v>
      </c>
      <c r="E92" s="29" t="s">
        <v>676</v>
      </c>
    </row>
    <row r="93" spans="1:16" ht="12.75">
      <c r="A93" s="19" t="s">
        <v>35</v>
      </c>
      <c s="23" t="s">
        <v>288</v>
      </c>
      <c s="23" t="s">
        <v>677</v>
      </c>
      <c s="19" t="s">
        <v>37</v>
      </c>
      <c s="24" t="s">
        <v>678</v>
      </c>
      <c s="25" t="s">
        <v>122</v>
      </c>
      <c s="26">
        <v>11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679</v>
      </c>
    </row>
    <row r="95" spans="1:5" ht="25.5">
      <c r="A95" s="30" t="s">
        <v>42</v>
      </c>
      <c r="E95" s="31" t="s">
        <v>680</v>
      </c>
    </row>
    <row r="96" spans="1:5" ht="267.75">
      <c r="A96" t="s">
        <v>44</v>
      </c>
      <c r="E96" s="29" t="s">
        <v>681</v>
      </c>
    </row>
    <row r="97" spans="1:16" ht="12.75">
      <c r="A97" s="19" t="s">
        <v>35</v>
      </c>
      <c s="23" t="s">
        <v>293</v>
      </c>
      <c s="23" t="s">
        <v>682</v>
      </c>
      <c s="19" t="s">
        <v>37</v>
      </c>
      <c s="24" t="s">
        <v>683</v>
      </c>
      <c s="25" t="s">
        <v>122</v>
      </c>
      <c s="26">
        <v>11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684</v>
      </c>
    </row>
    <row r="99" spans="1:5" ht="25.5">
      <c r="A99" s="30" t="s">
        <v>42</v>
      </c>
      <c r="E99" s="31" t="s">
        <v>680</v>
      </c>
    </row>
    <row r="100" spans="1:5" ht="255">
      <c r="A100" t="s">
        <v>44</v>
      </c>
      <c r="E100" s="29" t="s">
        <v>685</v>
      </c>
    </row>
    <row r="101" spans="1:16" ht="12.75">
      <c r="A101" s="19" t="s">
        <v>35</v>
      </c>
      <c s="23" t="s">
        <v>298</v>
      </c>
      <c s="23" t="s">
        <v>686</v>
      </c>
      <c s="19" t="s">
        <v>37</v>
      </c>
      <c s="24" t="s">
        <v>687</v>
      </c>
      <c s="25" t="s">
        <v>122</v>
      </c>
      <c s="26">
        <v>26.63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688</v>
      </c>
    </row>
    <row r="103" spans="1:5" ht="25.5">
      <c r="A103" s="30" t="s">
        <v>42</v>
      </c>
      <c r="E103" s="31" t="s">
        <v>689</v>
      </c>
    </row>
    <row r="104" spans="1:5" ht="255">
      <c r="A104" t="s">
        <v>44</v>
      </c>
      <c r="E104" s="29" t="s">
        <v>667</v>
      </c>
    </row>
    <row r="105" spans="1:16" ht="12.75">
      <c r="A105" s="19" t="s">
        <v>35</v>
      </c>
      <c s="23" t="s">
        <v>304</v>
      </c>
      <c s="23" t="s">
        <v>690</v>
      </c>
      <c s="19" t="s">
        <v>37</v>
      </c>
      <c s="24" t="s">
        <v>691</v>
      </c>
      <c s="25" t="s">
        <v>74</v>
      </c>
      <c s="26">
        <v>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692</v>
      </c>
    </row>
    <row r="107" spans="1:5" ht="25.5">
      <c r="A107" s="30" t="s">
        <v>42</v>
      </c>
      <c r="E107" s="31" t="s">
        <v>693</v>
      </c>
    </row>
    <row r="108" spans="1:5" ht="25.5">
      <c r="A108" t="s">
        <v>44</v>
      </c>
      <c r="E108" s="29" t="s">
        <v>694</v>
      </c>
    </row>
    <row r="109" spans="1:16" ht="12.75">
      <c r="A109" s="19" t="s">
        <v>35</v>
      </c>
      <c s="23" t="s">
        <v>309</v>
      </c>
      <c s="23" t="s">
        <v>695</v>
      </c>
      <c s="19" t="s">
        <v>37</v>
      </c>
      <c s="24" t="s">
        <v>696</v>
      </c>
      <c s="25" t="s">
        <v>74</v>
      </c>
      <c s="26">
        <v>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697</v>
      </c>
    </row>
    <row r="111" spans="1:5" ht="25.5">
      <c r="A111" s="30" t="s">
        <v>42</v>
      </c>
      <c r="E111" s="31" t="s">
        <v>698</v>
      </c>
    </row>
    <row r="112" spans="1:5" ht="25.5">
      <c r="A112" t="s">
        <v>44</v>
      </c>
      <c r="E112" s="29" t="s">
        <v>694</v>
      </c>
    </row>
    <row r="113" spans="1:16" ht="12.75">
      <c r="A113" s="19" t="s">
        <v>35</v>
      </c>
      <c s="23" t="s">
        <v>316</v>
      </c>
      <c s="23" t="s">
        <v>699</v>
      </c>
      <c s="19" t="s">
        <v>37</v>
      </c>
      <c s="24" t="s">
        <v>700</v>
      </c>
      <c s="25" t="s">
        <v>74</v>
      </c>
      <c s="26">
        <v>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692</v>
      </c>
    </row>
    <row r="115" spans="1:5" ht="38.25">
      <c r="A115" s="30" t="s">
        <v>42</v>
      </c>
      <c r="E115" s="31" t="s">
        <v>701</v>
      </c>
    </row>
    <row r="116" spans="1:5" ht="25.5">
      <c r="A116" t="s">
        <v>44</v>
      </c>
      <c r="E116" s="29" t="s">
        <v>694</v>
      </c>
    </row>
    <row r="117" spans="1:16" ht="12.75">
      <c r="A117" s="19" t="s">
        <v>35</v>
      </c>
      <c s="23" t="s">
        <v>322</v>
      </c>
      <c s="23" t="s">
        <v>702</v>
      </c>
      <c s="19" t="s">
        <v>37</v>
      </c>
      <c s="24" t="s">
        <v>703</v>
      </c>
      <c s="25" t="s">
        <v>74</v>
      </c>
      <c s="26">
        <v>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697</v>
      </c>
    </row>
    <row r="119" spans="1:5" ht="38.25">
      <c r="A119" s="30" t="s">
        <v>42</v>
      </c>
      <c r="E119" s="31" t="s">
        <v>704</v>
      </c>
    </row>
    <row r="120" spans="1:5" ht="25.5">
      <c r="A120" t="s">
        <v>44</v>
      </c>
      <c r="E120" s="29" t="s">
        <v>694</v>
      </c>
    </row>
    <row r="121" spans="1:16" ht="12.75">
      <c r="A121" s="19" t="s">
        <v>35</v>
      </c>
      <c s="23" t="s">
        <v>327</v>
      </c>
      <c s="23" t="s">
        <v>705</v>
      </c>
      <c s="19" t="s">
        <v>37</v>
      </c>
      <c s="24" t="s">
        <v>706</v>
      </c>
      <c s="25" t="s">
        <v>74</v>
      </c>
      <c s="26">
        <v>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692</v>
      </c>
    </row>
    <row r="123" spans="1:5" ht="38.25">
      <c r="A123" s="30" t="s">
        <v>42</v>
      </c>
      <c r="E123" s="31" t="s">
        <v>707</v>
      </c>
    </row>
    <row r="124" spans="1:5" ht="25.5">
      <c r="A124" t="s">
        <v>44</v>
      </c>
      <c r="E124" s="29" t="s">
        <v>694</v>
      </c>
    </row>
    <row r="125" spans="1:16" ht="12.75">
      <c r="A125" s="19" t="s">
        <v>35</v>
      </c>
      <c s="23" t="s">
        <v>332</v>
      </c>
      <c s="23" t="s">
        <v>708</v>
      </c>
      <c s="19" t="s">
        <v>37</v>
      </c>
      <c s="24" t="s">
        <v>709</v>
      </c>
      <c s="25" t="s">
        <v>74</v>
      </c>
      <c s="26">
        <v>2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697</v>
      </c>
    </row>
    <row r="127" spans="1:5" ht="38.25">
      <c r="A127" s="30" t="s">
        <v>42</v>
      </c>
      <c r="E127" s="31" t="s">
        <v>710</v>
      </c>
    </row>
    <row r="128" spans="1:5" ht="25.5">
      <c r="A128" t="s">
        <v>44</v>
      </c>
      <c r="E128" s="29" t="s">
        <v>694</v>
      </c>
    </row>
    <row r="129" spans="1:16" ht="12.75">
      <c r="A129" s="19" t="s">
        <v>35</v>
      </c>
      <c s="23" t="s">
        <v>337</v>
      </c>
      <c s="23" t="s">
        <v>711</v>
      </c>
      <c s="19" t="s">
        <v>37</v>
      </c>
      <c s="24" t="s">
        <v>712</v>
      </c>
      <c s="25" t="s">
        <v>74</v>
      </c>
      <c s="26">
        <v>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697</v>
      </c>
    </row>
    <row r="131" spans="1:5" ht="25.5">
      <c r="A131" s="30" t="s">
        <v>42</v>
      </c>
      <c r="E131" s="31" t="s">
        <v>713</v>
      </c>
    </row>
    <row r="132" spans="1:5" ht="12.75">
      <c r="A132" t="s">
        <v>44</v>
      </c>
      <c r="E132" s="29" t="s">
        <v>37</v>
      </c>
    </row>
    <row r="133" spans="1:16" ht="12.75">
      <c r="A133" s="19" t="s">
        <v>35</v>
      </c>
      <c s="23" t="s">
        <v>343</v>
      </c>
      <c s="23" t="s">
        <v>714</v>
      </c>
      <c s="19" t="s">
        <v>37</v>
      </c>
      <c s="24" t="s">
        <v>715</v>
      </c>
      <c s="25" t="s">
        <v>74</v>
      </c>
      <c s="26">
        <v>2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697</v>
      </c>
    </row>
    <row r="135" spans="1:5" ht="25.5">
      <c r="A135" s="30" t="s">
        <v>42</v>
      </c>
      <c r="E135" s="31" t="s">
        <v>716</v>
      </c>
    </row>
    <row r="136" spans="1:5" ht="12.75">
      <c r="A136" t="s">
        <v>44</v>
      </c>
      <c r="E136" s="29" t="s">
        <v>37</v>
      </c>
    </row>
    <row r="137" spans="1:16" ht="12.75">
      <c r="A137" s="19" t="s">
        <v>35</v>
      </c>
      <c s="23" t="s">
        <v>349</v>
      </c>
      <c s="23" t="s">
        <v>717</v>
      </c>
      <c s="19" t="s">
        <v>37</v>
      </c>
      <c s="24" t="s">
        <v>718</v>
      </c>
      <c s="25" t="s">
        <v>74</v>
      </c>
      <c s="26">
        <v>2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719</v>
      </c>
    </row>
    <row r="139" spans="1:5" ht="25.5">
      <c r="A139" s="30" t="s">
        <v>42</v>
      </c>
      <c r="E139" s="31" t="s">
        <v>720</v>
      </c>
    </row>
    <row r="140" spans="1:5" ht="12.75">
      <c r="A140" t="s">
        <v>44</v>
      </c>
      <c r="E140" s="29" t="s">
        <v>37</v>
      </c>
    </row>
    <row r="141" spans="1:16" ht="12.75">
      <c r="A141" s="19" t="s">
        <v>35</v>
      </c>
      <c s="23" t="s">
        <v>355</v>
      </c>
      <c s="23" t="s">
        <v>721</v>
      </c>
      <c s="19" t="s">
        <v>37</v>
      </c>
      <c s="24" t="s">
        <v>722</v>
      </c>
      <c s="25" t="s">
        <v>723</v>
      </c>
      <c s="26">
        <v>1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692</v>
      </c>
    </row>
    <row r="143" spans="1:5" ht="25.5">
      <c r="A143" s="30" t="s">
        <v>42</v>
      </c>
      <c r="E143" s="31" t="s">
        <v>724</v>
      </c>
    </row>
    <row r="144" spans="1:5" ht="12.75">
      <c r="A144" t="s">
        <v>44</v>
      </c>
      <c r="E144" s="29" t="s">
        <v>37</v>
      </c>
    </row>
    <row r="145" spans="1:16" ht="12.75">
      <c r="A145" s="19" t="s">
        <v>35</v>
      </c>
      <c s="23" t="s">
        <v>535</v>
      </c>
      <c s="23" t="s">
        <v>725</v>
      </c>
      <c s="19" t="s">
        <v>37</v>
      </c>
      <c s="24" t="s">
        <v>726</v>
      </c>
      <c s="25" t="s">
        <v>670</v>
      </c>
      <c s="26">
        <v>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727</v>
      </c>
    </row>
    <row r="147" spans="1:5" ht="12.75">
      <c r="A147" s="30" t="s">
        <v>42</v>
      </c>
      <c r="E147" s="31" t="s">
        <v>49</v>
      </c>
    </row>
    <row r="148" spans="1:5" ht="12.75">
      <c r="A148" t="s">
        <v>44</v>
      </c>
      <c r="E148" s="29" t="s">
        <v>37</v>
      </c>
    </row>
    <row r="149" spans="1:16" ht="12.75">
      <c r="A149" s="19" t="s">
        <v>35</v>
      </c>
      <c s="23" t="s">
        <v>541</v>
      </c>
      <c s="23" t="s">
        <v>728</v>
      </c>
      <c s="19" t="s">
        <v>37</v>
      </c>
      <c s="24" t="s">
        <v>729</v>
      </c>
      <c s="25" t="s">
        <v>670</v>
      </c>
      <c s="26">
        <v>1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38.25">
      <c r="A150" s="28" t="s">
        <v>40</v>
      </c>
      <c r="E150" s="29" t="s">
        <v>730</v>
      </c>
    </row>
    <row r="151" spans="1:5" ht="12.75">
      <c r="A151" s="30" t="s">
        <v>42</v>
      </c>
      <c r="E151" s="31" t="s">
        <v>49</v>
      </c>
    </row>
    <row r="152" spans="1:5" ht="12.75">
      <c r="A152" t="s">
        <v>44</v>
      </c>
      <c r="E152" s="29" t="s">
        <v>37</v>
      </c>
    </row>
    <row r="153" spans="1:16" ht="12.75">
      <c r="A153" s="19" t="s">
        <v>35</v>
      </c>
      <c s="23" t="s">
        <v>547</v>
      </c>
      <c s="23" t="s">
        <v>731</v>
      </c>
      <c s="19" t="s">
        <v>37</v>
      </c>
      <c s="24" t="s">
        <v>732</v>
      </c>
      <c s="25" t="s">
        <v>670</v>
      </c>
      <c s="26">
        <v>1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733</v>
      </c>
    </row>
    <row r="155" spans="1:5" ht="12.75">
      <c r="A155" s="30" t="s">
        <v>42</v>
      </c>
      <c r="E155" s="31" t="s">
        <v>49</v>
      </c>
    </row>
    <row r="156" spans="1:5" ht="12.75">
      <c r="A156" t="s">
        <v>44</v>
      </c>
      <c r="E156" s="29" t="s">
        <v>37</v>
      </c>
    </row>
    <row r="157" spans="1:16" ht="12.75">
      <c r="A157" s="19" t="s">
        <v>35</v>
      </c>
      <c s="23" t="s">
        <v>552</v>
      </c>
      <c s="23" t="s">
        <v>734</v>
      </c>
      <c s="19" t="s">
        <v>37</v>
      </c>
      <c s="24" t="s">
        <v>735</v>
      </c>
      <c s="25" t="s">
        <v>723</v>
      </c>
      <c s="26">
        <v>1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63.75">
      <c r="A159" s="30" t="s">
        <v>42</v>
      </c>
      <c r="E159" s="31" t="s">
        <v>736</v>
      </c>
    </row>
    <row r="160" spans="1:5" ht="12.75">
      <c r="A160" t="s">
        <v>44</v>
      </c>
      <c r="E160" s="29" t="s">
        <v>37</v>
      </c>
    </row>
    <row r="161" spans="1:16" ht="12.75">
      <c r="A161" s="19" t="s">
        <v>35</v>
      </c>
      <c s="23" t="s">
        <v>558</v>
      </c>
      <c s="23" t="s">
        <v>737</v>
      </c>
      <c s="19" t="s">
        <v>37</v>
      </c>
      <c s="24" t="s">
        <v>738</v>
      </c>
      <c s="25" t="s">
        <v>74</v>
      </c>
      <c s="26">
        <v>4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37</v>
      </c>
    </row>
    <row r="163" spans="1:5" ht="25.5">
      <c r="A163" s="30" t="s">
        <v>42</v>
      </c>
      <c r="E163" s="31" t="s">
        <v>739</v>
      </c>
    </row>
    <row r="164" spans="1:5" ht="38.25">
      <c r="A164" t="s">
        <v>44</v>
      </c>
      <c r="E164" s="29" t="s">
        <v>740</v>
      </c>
    </row>
    <row r="165" spans="1:16" ht="12.75">
      <c r="A165" s="19" t="s">
        <v>35</v>
      </c>
      <c s="23" t="s">
        <v>564</v>
      </c>
      <c s="23" t="s">
        <v>741</v>
      </c>
      <c s="19" t="s">
        <v>37</v>
      </c>
      <c s="24" t="s">
        <v>742</v>
      </c>
      <c s="25" t="s">
        <v>122</v>
      </c>
      <c s="26">
        <v>32.56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5.5">
      <c r="A167" s="30" t="s">
        <v>42</v>
      </c>
      <c r="E167" s="31" t="s">
        <v>743</v>
      </c>
    </row>
    <row r="168" spans="1:5" ht="51">
      <c r="A168" t="s">
        <v>44</v>
      </c>
      <c r="E168" s="29" t="s">
        <v>744</v>
      </c>
    </row>
    <row r="169" spans="1:16" ht="12.75">
      <c r="A169" s="19" t="s">
        <v>35</v>
      </c>
      <c s="23" t="s">
        <v>570</v>
      </c>
      <c s="23" t="s">
        <v>745</v>
      </c>
      <c s="19" t="s">
        <v>37</v>
      </c>
      <c s="24" t="s">
        <v>746</v>
      </c>
      <c s="25" t="s">
        <v>122</v>
      </c>
      <c s="26">
        <v>26.76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37</v>
      </c>
    </row>
    <row r="171" spans="1:5" ht="25.5">
      <c r="A171" s="30" t="s">
        <v>42</v>
      </c>
      <c r="E171" s="31" t="s">
        <v>747</v>
      </c>
    </row>
    <row r="172" spans="1:5" ht="38.25">
      <c r="A172" t="s">
        <v>44</v>
      </c>
      <c r="E172" s="29" t="s">
        <v>740</v>
      </c>
    </row>
    <row r="173" spans="1:16" ht="12.75">
      <c r="A173" s="19" t="s">
        <v>35</v>
      </c>
      <c s="23" t="s">
        <v>574</v>
      </c>
      <c s="23" t="s">
        <v>748</v>
      </c>
      <c s="19" t="s">
        <v>37</v>
      </c>
      <c s="24" t="s">
        <v>749</v>
      </c>
      <c s="25" t="s">
        <v>74</v>
      </c>
      <c s="26">
        <v>4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25.5">
      <c r="A175" s="30" t="s">
        <v>42</v>
      </c>
      <c r="E175" s="31" t="s">
        <v>750</v>
      </c>
    </row>
    <row r="176" spans="1:5" ht="51">
      <c r="A176" t="s">
        <v>44</v>
      </c>
      <c r="E176" s="29" t="s">
        <v>751</v>
      </c>
    </row>
    <row r="177" spans="1:16" ht="12.75">
      <c r="A177" s="19" t="s">
        <v>35</v>
      </c>
      <c s="23" t="s">
        <v>580</v>
      </c>
      <c s="23" t="s">
        <v>752</v>
      </c>
      <c s="19" t="s">
        <v>37</v>
      </c>
      <c s="24" t="s">
        <v>753</v>
      </c>
      <c s="25" t="s">
        <v>122</v>
      </c>
      <c s="26">
        <v>2.3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37</v>
      </c>
    </row>
    <row r="179" spans="1:5" ht="25.5">
      <c r="A179" s="30" t="s">
        <v>42</v>
      </c>
      <c r="E179" s="31" t="s">
        <v>754</v>
      </c>
    </row>
    <row r="180" spans="1:5" ht="51">
      <c r="A180" t="s">
        <v>44</v>
      </c>
      <c r="E180" s="29" t="s">
        <v>755</v>
      </c>
    </row>
    <row r="181" spans="1:16" ht="12.75">
      <c r="A181" s="19" t="s">
        <v>35</v>
      </c>
      <c s="23" t="s">
        <v>583</v>
      </c>
      <c s="23" t="s">
        <v>756</v>
      </c>
      <c s="19" t="s">
        <v>37</v>
      </c>
      <c s="24" t="s">
        <v>757</v>
      </c>
      <c s="25" t="s">
        <v>122</v>
      </c>
      <c s="26">
        <v>23.76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37</v>
      </c>
    </row>
    <row r="183" spans="1:5" ht="25.5">
      <c r="A183" s="30" t="s">
        <v>42</v>
      </c>
      <c r="E183" s="31" t="s">
        <v>758</v>
      </c>
    </row>
    <row r="184" spans="1:5" ht="51">
      <c r="A184" t="s">
        <v>44</v>
      </c>
      <c r="E184" s="29" t="s">
        <v>755</v>
      </c>
    </row>
    <row r="185" spans="1:16" ht="12.75">
      <c r="A185" s="19" t="s">
        <v>35</v>
      </c>
      <c s="23" t="s">
        <v>589</v>
      </c>
      <c s="23" t="s">
        <v>759</v>
      </c>
      <c s="19" t="s">
        <v>37</v>
      </c>
      <c s="24" t="s">
        <v>760</v>
      </c>
      <c s="25" t="s">
        <v>122</v>
      </c>
      <c s="26">
        <v>2.3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25.5">
      <c r="A187" s="30" t="s">
        <v>42</v>
      </c>
      <c r="E187" s="31" t="s">
        <v>754</v>
      </c>
    </row>
    <row r="188" spans="1:5" ht="25.5">
      <c r="A188" t="s">
        <v>44</v>
      </c>
      <c r="E188" s="29" t="s">
        <v>761</v>
      </c>
    </row>
    <row r="189" spans="1:16" ht="12.75">
      <c r="A189" s="19" t="s">
        <v>35</v>
      </c>
      <c s="23" t="s">
        <v>762</v>
      </c>
      <c s="23" t="s">
        <v>763</v>
      </c>
      <c s="19" t="s">
        <v>37</v>
      </c>
      <c s="24" t="s">
        <v>764</v>
      </c>
      <c s="25" t="s">
        <v>122</v>
      </c>
      <c s="26">
        <v>23.76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37</v>
      </c>
    </row>
    <row r="191" spans="1:5" ht="25.5">
      <c r="A191" s="30" t="s">
        <v>42</v>
      </c>
      <c r="E191" s="31" t="s">
        <v>758</v>
      </c>
    </row>
    <row r="192" spans="1:5" ht="25.5">
      <c r="A192" t="s">
        <v>44</v>
      </c>
      <c r="E192" s="29" t="s">
        <v>761</v>
      </c>
    </row>
    <row r="193" spans="1:18" ht="12.75" customHeight="1">
      <c r="A193" s="5" t="s">
        <v>33</v>
      </c>
      <c s="5"/>
      <c s="34" t="s">
        <v>30</v>
      </c>
      <c s="5"/>
      <c s="21" t="s">
        <v>171</v>
      </c>
      <c s="5"/>
      <c s="5"/>
      <c s="5"/>
      <c s="35">
        <f>0+Q193</f>
      </c>
      <c r="O193">
        <f>0+R193</f>
      </c>
      <c r="Q193">
        <f>0+I194+I198+I202+I206+I210+I214</f>
      </c>
      <c>
        <f>0+O194+O198+O202+O206+O210+O214</f>
      </c>
    </row>
    <row r="194" spans="1:16" ht="12.75">
      <c r="A194" s="19" t="s">
        <v>35</v>
      </c>
      <c s="23" t="s">
        <v>765</v>
      </c>
      <c s="23" t="s">
        <v>185</v>
      </c>
      <c s="19" t="s">
        <v>37</v>
      </c>
      <c s="24" t="s">
        <v>766</v>
      </c>
      <c s="25" t="s">
        <v>128</v>
      </c>
      <c s="26">
        <v>1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767</v>
      </c>
    </row>
    <row r="196" spans="1:5" ht="25.5">
      <c r="A196" s="30" t="s">
        <v>42</v>
      </c>
      <c r="E196" s="31" t="s">
        <v>768</v>
      </c>
    </row>
    <row r="197" spans="1:5" ht="51">
      <c r="A197" t="s">
        <v>44</v>
      </c>
      <c r="E197" s="29" t="s">
        <v>769</v>
      </c>
    </row>
    <row r="198" spans="1:16" ht="12.75">
      <c r="A198" s="19" t="s">
        <v>35</v>
      </c>
      <c s="23" t="s">
        <v>770</v>
      </c>
      <c s="23" t="s">
        <v>771</v>
      </c>
      <c s="19" t="s">
        <v>37</v>
      </c>
      <c s="24" t="s">
        <v>772</v>
      </c>
      <c s="25" t="s">
        <v>97</v>
      </c>
      <c s="26">
        <v>0.013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773</v>
      </c>
    </row>
    <row r="200" spans="1:5" ht="12.75">
      <c r="A200" s="30" t="s">
        <v>42</v>
      </c>
      <c r="E200" s="31" t="s">
        <v>774</v>
      </c>
    </row>
    <row r="201" spans="1:5" ht="76.5">
      <c r="A201" t="s">
        <v>44</v>
      </c>
      <c r="E201" s="29" t="s">
        <v>775</v>
      </c>
    </row>
    <row r="202" spans="1:16" ht="12.75">
      <c r="A202" s="19" t="s">
        <v>35</v>
      </c>
      <c s="23" t="s">
        <v>776</v>
      </c>
      <c s="23" t="s">
        <v>777</v>
      </c>
      <c s="19" t="s">
        <v>37</v>
      </c>
      <c s="24" t="s">
        <v>778</v>
      </c>
      <c s="25" t="s">
        <v>122</v>
      </c>
      <c s="26">
        <v>26.63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779</v>
      </c>
    </row>
    <row r="204" spans="1:5" ht="25.5">
      <c r="A204" s="30" t="s">
        <v>42</v>
      </c>
      <c r="E204" s="31" t="s">
        <v>689</v>
      </c>
    </row>
    <row r="205" spans="1:5" ht="76.5">
      <c r="A205" t="s">
        <v>44</v>
      </c>
      <c r="E205" s="29" t="s">
        <v>775</v>
      </c>
    </row>
    <row r="206" spans="1:16" ht="12.75">
      <c r="A206" s="19" t="s">
        <v>35</v>
      </c>
      <c s="23" t="s">
        <v>780</v>
      </c>
      <c s="23" t="s">
        <v>781</v>
      </c>
      <c s="19" t="s">
        <v>37</v>
      </c>
      <c s="24" t="s">
        <v>782</v>
      </c>
      <c s="25" t="s">
        <v>122</v>
      </c>
      <c s="26">
        <v>26.3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783</v>
      </c>
    </row>
    <row r="208" spans="1:5" ht="25.5">
      <c r="A208" s="30" t="s">
        <v>42</v>
      </c>
      <c r="E208" s="31" t="s">
        <v>784</v>
      </c>
    </row>
    <row r="209" spans="1:5" ht="76.5">
      <c r="A209" t="s">
        <v>44</v>
      </c>
      <c r="E209" s="29" t="s">
        <v>775</v>
      </c>
    </row>
    <row r="210" spans="1:16" ht="12.75">
      <c r="A210" s="19" t="s">
        <v>35</v>
      </c>
      <c s="23" t="s">
        <v>785</v>
      </c>
      <c s="23" t="s">
        <v>786</v>
      </c>
      <c s="19" t="s">
        <v>37</v>
      </c>
      <c s="24" t="s">
        <v>787</v>
      </c>
      <c s="25" t="s">
        <v>122</v>
      </c>
      <c s="26">
        <v>7.6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788</v>
      </c>
    </row>
    <row r="212" spans="1:5" ht="25.5">
      <c r="A212" s="30" t="s">
        <v>42</v>
      </c>
      <c r="E212" s="31" t="s">
        <v>789</v>
      </c>
    </row>
    <row r="213" spans="1:5" ht="76.5">
      <c r="A213" t="s">
        <v>44</v>
      </c>
      <c r="E213" s="29" t="s">
        <v>775</v>
      </c>
    </row>
    <row r="214" spans="1:16" ht="12.75">
      <c r="A214" s="19" t="s">
        <v>35</v>
      </c>
      <c s="23" t="s">
        <v>790</v>
      </c>
      <c s="23" t="s">
        <v>791</v>
      </c>
      <c s="19" t="s">
        <v>37</v>
      </c>
      <c s="24" t="s">
        <v>792</v>
      </c>
      <c s="25" t="s">
        <v>74</v>
      </c>
      <c s="26">
        <v>5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793</v>
      </c>
    </row>
    <row r="216" spans="1:5" ht="63.75">
      <c r="A216" s="30" t="s">
        <v>42</v>
      </c>
      <c r="E216" s="31" t="s">
        <v>794</v>
      </c>
    </row>
    <row r="217" spans="1:5" ht="76.5">
      <c r="A217" t="s">
        <v>44</v>
      </c>
      <c r="E217" s="29" t="s">
        <v>775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0+O8+O157+O278+O295+O308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795</v>
      </c>
      <c s="36">
        <f>0+I8+I157+I278+I295+I308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795</v>
      </c>
      <c s="5"/>
      <c s="14" t="s">
        <v>796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113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0+I9+I13+I17+I21+I25+I29+I33+I37+I41+I45+I49+I53+I57+I61+I65+I69+I73+I77+I81+I85+I89+I93+I97+I101+I105+I109+I113+I117+I121+I125+I129+I133+I137+I141+I145+I149+I153</f>
      </c>
      <c>
        <f>0+O9+O13+O17+O21+O25+O29+O33+O37+O41+O45+O49+O53+O57+O61+O65+O69+O73+O77+O81+O85+O89+O93+O97+O101+O105+O109+O113+O117+O121+O125+O129+O133+O137+O141+O145+O149+O153</f>
      </c>
    </row>
    <row r="9" spans="1:16" ht="12.75">
      <c r="A9" s="19" t="s">
        <v>35</v>
      </c>
      <c s="23" t="s">
        <v>19</v>
      </c>
      <c s="23" t="s">
        <v>797</v>
      </c>
      <c s="19" t="s">
        <v>37</v>
      </c>
      <c s="24" t="s">
        <v>798</v>
      </c>
      <c s="25" t="s">
        <v>436</v>
      </c>
      <c s="26">
        <v>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547</v>
      </c>
    </row>
    <row r="12" spans="1:5" ht="12.75">
      <c r="A12" t="s">
        <v>44</v>
      </c>
      <c r="E12" s="29" t="s">
        <v>37</v>
      </c>
    </row>
    <row r="13" spans="1:16" ht="12.75">
      <c r="A13" s="19" t="s">
        <v>35</v>
      </c>
      <c s="23" t="s">
        <v>23</v>
      </c>
      <c s="23" t="s">
        <v>799</v>
      </c>
      <c s="19" t="s">
        <v>37</v>
      </c>
      <c s="24" t="s">
        <v>800</v>
      </c>
      <c s="25" t="s">
        <v>116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19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25</v>
      </c>
      <c s="23" t="s">
        <v>801</v>
      </c>
      <c s="19" t="s">
        <v>37</v>
      </c>
      <c s="24" t="s">
        <v>802</v>
      </c>
      <c s="25" t="s">
        <v>803</v>
      </c>
      <c s="26">
        <v>10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13</v>
      </c>
    </row>
    <row r="20" spans="1:5" ht="12.75">
      <c r="A20" t="s">
        <v>44</v>
      </c>
      <c r="E20" s="29" t="s">
        <v>37</v>
      </c>
    </row>
    <row r="21" spans="1:16" ht="12.75">
      <c r="A21" s="19" t="s">
        <v>35</v>
      </c>
      <c s="23" t="s">
        <v>27</v>
      </c>
      <c s="23" t="s">
        <v>804</v>
      </c>
      <c s="19" t="s">
        <v>37</v>
      </c>
      <c s="24" t="s">
        <v>805</v>
      </c>
      <c s="25" t="s">
        <v>122</v>
      </c>
      <c s="26">
        <v>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12.75">
      <c r="A23" s="30" t="s">
        <v>42</v>
      </c>
      <c r="E23" s="31" t="s">
        <v>12</v>
      </c>
    </row>
    <row r="24" spans="1:5" ht="12.75">
      <c r="A24" t="s">
        <v>44</v>
      </c>
      <c r="E24" s="29" t="s">
        <v>37</v>
      </c>
    </row>
    <row r="25" spans="1:16" ht="12.75">
      <c r="A25" s="19" t="s">
        <v>35</v>
      </c>
      <c s="23" t="s">
        <v>65</v>
      </c>
      <c s="23" t="s">
        <v>806</v>
      </c>
      <c s="19" t="s">
        <v>37</v>
      </c>
      <c s="24" t="s">
        <v>807</v>
      </c>
      <c s="25" t="s">
        <v>122</v>
      </c>
      <c s="26">
        <v>14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23</v>
      </c>
    </row>
    <row r="28" spans="1:5" ht="12.75">
      <c r="A28" t="s">
        <v>44</v>
      </c>
      <c r="E28" s="29" t="s">
        <v>37</v>
      </c>
    </row>
    <row r="29" spans="1:16" ht="25.5">
      <c r="A29" s="19" t="s">
        <v>35</v>
      </c>
      <c s="23" t="s">
        <v>71</v>
      </c>
      <c s="23" t="s">
        <v>808</v>
      </c>
      <c s="19" t="s">
        <v>37</v>
      </c>
      <c s="24" t="s">
        <v>809</v>
      </c>
      <c s="25" t="s">
        <v>122</v>
      </c>
      <c s="26">
        <v>30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25</v>
      </c>
    </row>
    <row r="32" spans="1:5" ht="12.75">
      <c r="A32" t="s">
        <v>44</v>
      </c>
      <c r="E32" s="29" t="s">
        <v>37</v>
      </c>
    </row>
    <row r="33" spans="1:16" ht="25.5">
      <c r="A33" s="19" t="s">
        <v>35</v>
      </c>
      <c s="23" t="s">
        <v>30</v>
      </c>
      <c s="23" t="s">
        <v>810</v>
      </c>
      <c s="19" t="s">
        <v>37</v>
      </c>
      <c s="24" t="s">
        <v>811</v>
      </c>
      <c s="25" t="s">
        <v>122</v>
      </c>
      <c s="26">
        <v>30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27</v>
      </c>
    </row>
    <row r="36" spans="1:5" ht="12.75">
      <c r="A36" t="s">
        <v>44</v>
      </c>
      <c r="E36" s="29" t="s">
        <v>37</v>
      </c>
    </row>
    <row r="37" spans="1:16" ht="12.75">
      <c r="A37" s="19" t="s">
        <v>35</v>
      </c>
      <c s="23" t="s">
        <v>32</v>
      </c>
      <c s="23" t="s">
        <v>812</v>
      </c>
      <c s="19" t="s">
        <v>37</v>
      </c>
      <c s="24" t="s">
        <v>813</v>
      </c>
      <c s="25" t="s">
        <v>122</v>
      </c>
      <c s="26">
        <v>8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12.75">
      <c r="A39" s="30" t="s">
        <v>42</v>
      </c>
      <c r="E39" s="31" t="s">
        <v>65</v>
      </c>
    </row>
    <row r="40" spans="1:5" ht="12.75">
      <c r="A40" t="s">
        <v>44</v>
      </c>
      <c r="E40" s="29" t="s">
        <v>37</v>
      </c>
    </row>
    <row r="41" spans="1:16" ht="12.75">
      <c r="A41" s="19" t="s">
        <v>35</v>
      </c>
      <c s="23" t="s">
        <v>87</v>
      </c>
      <c s="23" t="s">
        <v>814</v>
      </c>
      <c s="19" t="s">
        <v>37</v>
      </c>
      <c s="24" t="s">
        <v>815</v>
      </c>
      <c s="25" t="s">
        <v>122</v>
      </c>
      <c s="26">
        <v>8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71</v>
      </c>
    </row>
    <row r="44" spans="1:5" ht="12.75">
      <c r="A44" t="s">
        <v>44</v>
      </c>
      <c r="E44" s="29" t="s">
        <v>37</v>
      </c>
    </row>
    <row r="45" spans="1:16" ht="12.75">
      <c r="A45" s="19" t="s">
        <v>35</v>
      </c>
      <c s="23" t="s">
        <v>154</v>
      </c>
      <c s="23" t="s">
        <v>816</v>
      </c>
      <c s="19" t="s">
        <v>37</v>
      </c>
      <c s="24" t="s">
        <v>817</v>
      </c>
      <c s="25" t="s">
        <v>139</v>
      </c>
      <c s="26">
        <v>40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30</v>
      </c>
    </row>
    <row r="48" spans="1:5" ht="12.75">
      <c r="A48" t="s">
        <v>44</v>
      </c>
      <c r="E48" s="29" t="s">
        <v>37</v>
      </c>
    </row>
    <row r="49" spans="1:16" ht="12.75">
      <c r="A49" s="19" t="s">
        <v>35</v>
      </c>
      <c s="23" t="s">
        <v>160</v>
      </c>
      <c s="23" t="s">
        <v>818</v>
      </c>
      <c s="19" t="s">
        <v>37</v>
      </c>
      <c s="24" t="s">
        <v>819</v>
      </c>
      <c s="25" t="s">
        <v>128</v>
      </c>
      <c s="26">
        <v>27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12.75">
      <c r="A51" s="30" t="s">
        <v>42</v>
      </c>
      <c r="E51" s="31" t="s">
        <v>32</v>
      </c>
    </row>
    <row r="52" spans="1:5" ht="12.75">
      <c r="A52" t="s">
        <v>44</v>
      </c>
      <c r="E52" s="29" t="s">
        <v>37</v>
      </c>
    </row>
    <row r="53" spans="1:16" ht="25.5">
      <c r="A53" s="19" t="s">
        <v>35</v>
      </c>
      <c s="23" t="s">
        <v>165</v>
      </c>
      <c s="23" t="s">
        <v>820</v>
      </c>
      <c s="19" t="s">
        <v>37</v>
      </c>
      <c s="24" t="s">
        <v>821</v>
      </c>
      <c s="25" t="s">
        <v>128</v>
      </c>
      <c s="26">
        <v>9.45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87</v>
      </c>
    </row>
    <row r="56" spans="1:5" ht="12.75">
      <c r="A56" t="s">
        <v>44</v>
      </c>
      <c r="E56" s="29" t="s">
        <v>37</v>
      </c>
    </row>
    <row r="57" spans="1:16" ht="25.5">
      <c r="A57" s="19" t="s">
        <v>35</v>
      </c>
      <c s="23" t="s">
        <v>172</v>
      </c>
      <c s="23" t="s">
        <v>822</v>
      </c>
      <c s="19" t="s">
        <v>37</v>
      </c>
      <c s="24" t="s">
        <v>823</v>
      </c>
      <c s="25" t="s">
        <v>128</v>
      </c>
      <c s="26">
        <v>4.05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160</v>
      </c>
    </row>
    <row r="60" spans="1:5" ht="12.75">
      <c r="A60" t="s">
        <v>44</v>
      </c>
      <c r="E60" s="29" t="s">
        <v>37</v>
      </c>
    </row>
    <row r="61" spans="1:16" ht="25.5">
      <c r="A61" s="19" t="s">
        <v>35</v>
      </c>
      <c s="23" t="s">
        <v>178</v>
      </c>
      <c s="23" t="s">
        <v>824</v>
      </c>
      <c s="19" t="s">
        <v>37</v>
      </c>
      <c s="24" t="s">
        <v>825</v>
      </c>
      <c s="25" t="s">
        <v>128</v>
      </c>
      <c s="26">
        <v>9.45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12.75">
      <c r="A63" s="30" t="s">
        <v>42</v>
      </c>
      <c r="E63" s="31" t="s">
        <v>154</v>
      </c>
    </row>
    <row r="64" spans="1:5" ht="12.75">
      <c r="A64" t="s">
        <v>44</v>
      </c>
      <c r="E64" s="29" t="s">
        <v>37</v>
      </c>
    </row>
    <row r="65" spans="1:16" ht="25.5">
      <c r="A65" s="19" t="s">
        <v>35</v>
      </c>
      <c s="23" t="s">
        <v>184</v>
      </c>
      <c s="23" t="s">
        <v>826</v>
      </c>
      <c s="19" t="s">
        <v>37</v>
      </c>
      <c s="24" t="s">
        <v>827</v>
      </c>
      <c s="25" t="s">
        <v>128</v>
      </c>
      <c s="26">
        <v>4.05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165</v>
      </c>
    </row>
    <row r="68" spans="1:5" ht="12.75">
      <c r="A68" t="s">
        <v>44</v>
      </c>
      <c r="E68" s="29" t="s">
        <v>37</v>
      </c>
    </row>
    <row r="69" spans="1:16" ht="25.5">
      <c r="A69" s="19" t="s">
        <v>35</v>
      </c>
      <c s="23" t="s">
        <v>189</v>
      </c>
      <c s="23" t="s">
        <v>828</v>
      </c>
      <c s="19" t="s">
        <v>37</v>
      </c>
      <c s="24" t="s">
        <v>829</v>
      </c>
      <c s="25" t="s">
        <v>128</v>
      </c>
      <c s="26">
        <v>13.86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172</v>
      </c>
    </row>
    <row r="72" spans="1:5" ht="12.75">
      <c r="A72" t="s">
        <v>44</v>
      </c>
      <c r="E72" s="29" t="s">
        <v>37</v>
      </c>
    </row>
    <row r="73" spans="1:16" ht="25.5">
      <c r="A73" s="19" t="s">
        <v>35</v>
      </c>
      <c s="23" t="s">
        <v>194</v>
      </c>
      <c s="23" t="s">
        <v>830</v>
      </c>
      <c s="19" t="s">
        <v>37</v>
      </c>
      <c s="24" t="s">
        <v>831</v>
      </c>
      <c s="25" t="s">
        <v>128</v>
      </c>
      <c s="26">
        <v>5.94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42</v>
      </c>
      <c r="E75" s="31" t="s">
        <v>184</v>
      </c>
    </row>
    <row r="76" spans="1:5" ht="12.75">
      <c r="A76" t="s">
        <v>44</v>
      </c>
      <c r="E76" s="29" t="s">
        <v>37</v>
      </c>
    </row>
    <row r="77" spans="1:16" ht="25.5">
      <c r="A77" s="19" t="s">
        <v>35</v>
      </c>
      <c s="23" t="s">
        <v>282</v>
      </c>
      <c s="23" t="s">
        <v>832</v>
      </c>
      <c s="19" t="s">
        <v>37</v>
      </c>
      <c s="24" t="s">
        <v>833</v>
      </c>
      <c s="25" t="s">
        <v>128</v>
      </c>
      <c s="26">
        <v>13.86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178</v>
      </c>
    </row>
    <row r="80" spans="1:5" ht="12.75">
      <c r="A80" t="s">
        <v>44</v>
      </c>
      <c r="E80" s="29" t="s">
        <v>37</v>
      </c>
    </row>
    <row r="81" spans="1:16" ht="25.5">
      <c r="A81" s="19" t="s">
        <v>35</v>
      </c>
      <c s="23" t="s">
        <v>288</v>
      </c>
      <c s="23" t="s">
        <v>834</v>
      </c>
      <c s="19" t="s">
        <v>37</v>
      </c>
      <c s="24" t="s">
        <v>835</v>
      </c>
      <c s="25" t="s">
        <v>128</v>
      </c>
      <c s="26">
        <v>5.94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189</v>
      </c>
    </row>
    <row r="84" spans="1:5" ht="12.75">
      <c r="A84" t="s">
        <v>44</v>
      </c>
      <c r="E84" s="29" t="s">
        <v>37</v>
      </c>
    </row>
    <row r="85" spans="1:16" ht="12.75">
      <c r="A85" s="19" t="s">
        <v>35</v>
      </c>
      <c s="23" t="s">
        <v>293</v>
      </c>
      <c s="23" t="s">
        <v>836</v>
      </c>
      <c s="19" t="s">
        <v>37</v>
      </c>
      <c s="24" t="s">
        <v>837</v>
      </c>
      <c s="25" t="s">
        <v>139</v>
      </c>
      <c s="26">
        <v>79.2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37</v>
      </c>
    </row>
    <row r="87" spans="1:5" ht="12.75">
      <c r="A87" s="30" t="s">
        <v>42</v>
      </c>
      <c r="E87" s="31" t="s">
        <v>194</v>
      </c>
    </row>
    <row r="88" spans="1:5" ht="12.75">
      <c r="A88" t="s">
        <v>44</v>
      </c>
      <c r="E88" s="29" t="s">
        <v>37</v>
      </c>
    </row>
    <row r="89" spans="1:16" ht="12.75">
      <c r="A89" s="19" t="s">
        <v>35</v>
      </c>
      <c s="23" t="s">
        <v>298</v>
      </c>
      <c s="23" t="s">
        <v>838</v>
      </c>
      <c s="19" t="s">
        <v>37</v>
      </c>
      <c s="24" t="s">
        <v>839</v>
      </c>
      <c s="25" t="s">
        <v>139</v>
      </c>
      <c s="26">
        <v>79.2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42</v>
      </c>
      <c r="E91" s="31" t="s">
        <v>282</v>
      </c>
    </row>
    <row r="92" spans="1:5" ht="12.75">
      <c r="A92" t="s">
        <v>44</v>
      </c>
      <c r="E92" s="29" t="s">
        <v>37</v>
      </c>
    </row>
    <row r="93" spans="1:16" ht="25.5">
      <c r="A93" s="19" t="s">
        <v>35</v>
      </c>
      <c s="23" t="s">
        <v>304</v>
      </c>
      <c s="23" t="s">
        <v>840</v>
      </c>
      <c s="19" t="s">
        <v>37</v>
      </c>
      <c s="24" t="s">
        <v>841</v>
      </c>
      <c s="25" t="s">
        <v>139</v>
      </c>
      <c s="26">
        <v>45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37</v>
      </c>
    </row>
    <row r="95" spans="1:5" ht="12.75">
      <c r="A95" s="30" t="s">
        <v>42</v>
      </c>
      <c r="E95" s="31" t="s">
        <v>288</v>
      </c>
    </row>
    <row r="96" spans="1:5" ht="12.75">
      <c r="A96" t="s">
        <v>44</v>
      </c>
      <c r="E96" s="29" t="s">
        <v>37</v>
      </c>
    </row>
    <row r="97" spans="1:16" ht="25.5">
      <c r="A97" s="19" t="s">
        <v>35</v>
      </c>
      <c s="23" t="s">
        <v>309</v>
      </c>
      <c s="23" t="s">
        <v>842</v>
      </c>
      <c s="19" t="s">
        <v>37</v>
      </c>
      <c s="24" t="s">
        <v>843</v>
      </c>
      <c s="25" t="s">
        <v>139</v>
      </c>
      <c s="26">
        <v>45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42</v>
      </c>
      <c r="E99" s="31" t="s">
        <v>293</v>
      </c>
    </row>
    <row r="100" spans="1:5" ht="12.75">
      <c r="A100" t="s">
        <v>44</v>
      </c>
      <c r="E100" s="29" t="s">
        <v>37</v>
      </c>
    </row>
    <row r="101" spans="1:16" ht="25.5">
      <c r="A101" s="19" t="s">
        <v>35</v>
      </c>
      <c s="23" t="s">
        <v>316</v>
      </c>
      <c s="23" t="s">
        <v>844</v>
      </c>
      <c s="19" t="s">
        <v>37</v>
      </c>
      <c s="24" t="s">
        <v>845</v>
      </c>
      <c s="25" t="s">
        <v>128</v>
      </c>
      <c s="26">
        <v>27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42</v>
      </c>
      <c r="E103" s="31" t="s">
        <v>298</v>
      </c>
    </row>
    <row r="104" spans="1:5" ht="12.75">
      <c r="A104" t="s">
        <v>44</v>
      </c>
      <c r="E104" s="29" t="s">
        <v>37</v>
      </c>
    </row>
    <row r="105" spans="1:16" ht="25.5">
      <c r="A105" s="19" t="s">
        <v>35</v>
      </c>
      <c s="23" t="s">
        <v>322</v>
      </c>
      <c s="23" t="s">
        <v>846</v>
      </c>
      <c s="19" t="s">
        <v>37</v>
      </c>
      <c s="24" t="s">
        <v>847</v>
      </c>
      <c s="25" t="s">
        <v>128</v>
      </c>
      <c s="26">
        <v>27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304</v>
      </c>
    </row>
    <row r="108" spans="1:5" ht="12.75">
      <c r="A108" t="s">
        <v>44</v>
      </c>
      <c r="E108" s="29" t="s">
        <v>37</v>
      </c>
    </row>
    <row r="109" spans="1:16" ht="25.5">
      <c r="A109" s="19" t="s">
        <v>35</v>
      </c>
      <c s="23" t="s">
        <v>327</v>
      </c>
      <c s="23" t="s">
        <v>848</v>
      </c>
      <c s="19" t="s">
        <v>37</v>
      </c>
      <c s="24" t="s">
        <v>849</v>
      </c>
      <c s="25" t="s">
        <v>128</v>
      </c>
      <c s="26">
        <v>33.3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309</v>
      </c>
    </row>
    <row r="112" spans="1:5" ht="12.75">
      <c r="A112" t="s">
        <v>44</v>
      </c>
      <c r="E112" s="29" t="s">
        <v>37</v>
      </c>
    </row>
    <row r="113" spans="1:16" ht="25.5">
      <c r="A113" s="19" t="s">
        <v>35</v>
      </c>
      <c s="23" t="s">
        <v>332</v>
      </c>
      <c s="23" t="s">
        <v>850</v>
      </c>
      <c s="19" t="s">
        <v>37</v>
      </c>
      <c s="24" t="s">
        <v>851</v>
      </c>
      <c s="25" t="s">
        <v>128</v>
      </c>
      <c s="26">
        <v>33.3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12.75">
      <c r="A115" s="30" t="s">
        <v>42</v>
      </c>
      <c r="E115" s="31" t="s">
        <v>316</v>
      </c>
    </row>
    <row r="116" spans="1:5" ht="12.75">
      <c r="A116" t="s">
        <v>44</v>
      </c>
      <c r="E116" s="29" t="s">
        <v>37</v>
      </c>
    </row>
    <row r="117" spans="1:16" ht="12.75">
      <c r="A117" s="19" t="s">
        <v>35</v>
      </c>
      <c s="23" t="s">
        <v>337</v>
      </c>
      <c s="23" t="s">
        <v>852</v>
      </c>
      <c s="19" t="s">
        <v>37</v>
      </c>
      <c s="24" t="s">
        <v>853</v>
      </c>
      <c s="25" t="s">
        <v>128</v>
      </c>
      <c s="26">
        <v>66.6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322</v>
      </c>
    </row>
    <row r="120" spans="1:5" ht="12.75">
      <c r="A120" t="s">
        <v>44</v>
      </c>
      <c r="E120" s="29" t="s">
        <v>37</v>
      </c>
    </row>
    <row r="121" spans="1:16" ht="12.75">
      <c r="A121" s="19" t="s">
        <v>35</v>
      </c>
      <c s="23" t="s">
        <v>343</v>
      </c>
      <c s="23" t="s">
        <v>854</v>
      </c>
      <c s="19" t="s">
        <v>37</v>
      </c>
      <c s="24" t="s">
        <v>855</v>
      </c>
      <c s="25" t="s">
        <v>128</v>
      </c>
      <c s="26">
        <v>39.57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327</v>
      </c>
    </row>
    <row r="124" spans="1:5" ht="12.75">
      <c r="A124" t="s">
        <v>44</v>
      </c>
      <c r="E124" s="29" t="s">
        <v>37</v>
      </c>
    </row>
    <row r="125" spans="1:16" ht="12.75">
      <c r="A125" s="19" t="s">
        <v>35</v>
      </c>
      <c s="23" t="s">
        <v>349</v>
      </c>
      <c s="23" t="s">
        <v>856</v>
      </c>
      <c s="19" t="s">
        <v>37</v>
      </c>
      <c s="24" t="s">
        <v>857</v>
      </c>
      <c s="25" t="s">
        <v>128</v>
      </c>
      <c s="26">
        <v>13.515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337</v>
      </c>
    </row>
    <row r="128" spans="1:5" ht="12.75">
      <c r="A128" t="s">
        <v>44</v>
      </c>
      <c r="E128" s="29" t="s">
        <v>37</v>
      </c>
    </row>
    <row r="129" spans="1:16" ht="12.75">
      <c r="A129" s="19" t="s">
        <v>35</v>
      </c>
      <c s="23" t="s">
        <v>355</v>
      </c>
      <c s="23" t="s">
        <v>858</v>
      </c>
      <c s="19" t="s">
        <v>37</v>
      </c>
      <c s="24" t="s">
        <v>859</v>
      </c>
      <c s="25" t="s">
        <v>128</v>
      </c>
      <c s="26">
        <v>13.515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343</v>
      </c>
    </row>
    <row r="132" spans="1:5" ht="12.75">
      <c r="A132" t="s">
        <v>44</v>
      </c>
      <c r="E132" s="29" t="s">
        <v>37</v>
      </c>
    </row>
    <row r="133" spans="1:16" ht="25.5">
      <c r="A133" s="19" t="s">
        <v>35</v>
      </c>
      <c s="23" t="s">
        <v>535</v>
      </c>
      <c s="23" t="s">
        <v>860</v>
      </c>
      <c s="19" t="s">
        <v>37</v>
      </c>
      <c s="24" t="s">
        <v>861</v>
      </c>
      <c s="25" t="s">
        <v>139</v>
      </c>
      <c s="26">
        <v>40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12.75">
      <c r="A135" s="30" t="s">
        <v>42</v>
      </c>
      <c r="E135" s="31" t="s">
        <v>355</v>
      </c>
    </row>
    <row r="136" spans="1:5" ht="12.75">
      <c r="A136" t="s">
        <v>44</v>
      </c>
      <c r="E136" s="29" t="s">
        <v>37</v>
      </c>
    </row>
    <row r="137" spans="1:16" ht="12.75">
      <c r="A137" s="19" t="s">
        <v>35</v>
      </c>
      <c s="23" t="s">
        <v>541</v>
      </c>
      <c s="23" t="s">
        <v>862</v>
      </c>
      <c s="19" t="s">
        <v>37</v>
      </c>
      <c s="24" t="s">
        <v>863</v>
      </c>
      <c s="25" t="s">
        <v>139</v>
      </c>
      <c s="26">
        <v>40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541</v>
      </c>
    </row>
    <row r="140" spans="1:5" ht="12.75">
      <c r="A140" t="s">
        <v>44</v>
      </c>
      <c r="E140" s="29" t="s">
        <v>37</v>
      </c>
    </row>
    <row r="141" spans="1:16" ht="12.75">
      <c r="A141" s="19" t="s">
        <v>35</v>
      </c>
      <c s="23" t="s">
        <v>547</v>
      </c>
      <c s="23" t="s">
        <v>864</v>
      </c>
      <c s="19" t="s">
        <v>37</v>
      </c>
      <c s="24" t="s">
        <v>865</v>
      </c>
      <c s="25" t="s">
        <v>139</v>
      </c>
      <c s="26">
        <v>63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37</v>
      </c>
    </row>
    <row r="143" spans="1:5" ht="12.75">
      <c r="A143" s="30" t="s">
        <v>42</v>
      </c>
      <c r="E143" s="31" t="s">
        <v>535</v>
      </c>
    </row>
    <row r="144" spans="1:5" ht="12.75">
      <c r="A144" t="s">
        <v>44</v>
      </c>
      <c r="E144" s="29" t="s">
        <v>37</v>
      </c>
    </row>
    <row r="145" spans="1:16" ht="12.75">
      <c r="A145" s="19" t="s">
        <v>35</v>
      </c>
      <c s="23" t="s">
        <v>866</v>
      </c>
      <c s="23" t="s">
        <v>867</v>
      </c>
      <c s="19" t="s">
        <v>37</v>
      </c>
      <c s="24" t="s">
        <v>868</v>
      </c>
      <c s="25" t="s">
        <v>97</v>
      </c>
      <c s="26">
        <v>46.411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12.75">
      <c r="A147" s="30" t="s">
        <v>42</v>
      </c>
      <c r="E147" s="31" t="s">
        <v>349</v>
      </c>
    </row>
    <row r="148" spans="1:5" ht="12.75">
      <c r="A148" t="s">
        <v>44</v>
      </c>
      <c r="E148" s="29" t="s">
        <v>37</v>
      </c>
    </row>
    <row r="149" spans="1:16" ht="12.75">
      <c r="A149" s="19" t="s">
        <v>35</v>
      </c>
      <c s="23" t="s">
        <v>869</v>
      </c>
      <c s="23" t="s">
        <v>870</v>
      </c>
      <c s="19" t="s">
        <v>37</v>
      </c>
      <c s="24" t="s">
        <v>871</v>
      </c>
      <c s="25" t="s">
        <v>97</v>
      </c>
      <c s="26">
        <v>71.226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12.75">
      <c r="A151" s="30" t="s">
        <v>42</v>
      </c>
      <c r="E151" s="31" t="s">
        <v>332</v>
      </c>
    </row>
    <row r="152" spans="1:5" ht="12.75">
      <c r="A152" t="s">
        <v>44</v>
      </c>
      <c r="E152" s="29" t="s">
        <v>37</v>
      </c>
    </row>
    <row r="153" spans="1:16" ht="12.75">
      <c r="A153" s="19" t="s">
        <v>35</v>
      </c>
      <c s="23" t="s">
        <v>872</v>
      </c>
      <c s="23" t="s">
        <v>873</v>
      </c>
      <c s="19" t="s">
        <v>37</v>
      </c>
      <c s="24" t="s">
        <v>874</v>
      </c>
      <c s="25" t="s">
        <v>875</v>
      </c>
      <c s="26">
        <v>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37</v>
      </c>
    </row>
    <row r="155" spans="1:5" ht="12.75">
      <c r="A155" s="30" t="s">
        <v>42</v>
      </c>
      <c r="E155" s="31" t="s">
        <v>552</v>
      </c>
    </row>
    <row r="156" spans="1:5" ht="12.75">
      <c r="A156" t="s">
        <v>44</v>
      </c>
      <c r="E156" s="29" t="s">
        <v>37</v>
      </c>
    </row>
    <row r="157" spans="1:18" ht="12.75" customHeight="1">
      <c r="A157" s="5" t="s">
        <v>33</v>
      </c>
      <c s="5"/>
      <c s="34" t="s">
        <v>876</v>
      </c>
      <c s="5"/>
      <c s="21" t="s">
        <v>877</v>
      </c>
      <c s="5"/>
      <c s="5"/>
      <c s="5"/>
      <c s="35">
        <f>0+Q157</f>
      </c>
      <c r="O157">
        <f>0+R157</f>
      </c>
      <c r="Q157">
        <f>0+I158+I162+I166+I170+I174+I178+I182+I186+I190+I194+I198+I202+I206+I210+I214+I218+I222+I226+I230+I234+I238+I242+I246+I250+I254+I258+I262+I266+I270+I274</f>
      </c>
      <c>
        <f>0+O158+O162+O166+O170+O174+O178+O182+O186+O190+O194+O198+O202+O206+O210+O214+O218+O222+O226+O230+O234+O238+O242+O246+O250+O254+O258+O262+O266+O270+O274</f>
      </c>
    </row>
    <row r="158" spans="1:16" ht="12.75">
      <c r="A158" s="19" t="s">
        <v>35</v>
      </c>
      <c s="23" t="s">
        <v>552</v>
      </c>
      <c s="23" t="s">
        <v>878</v>
      </c>
      <c s="19" t="s">
        <v>37</v>
      </c>
      <c s="24" t="s">
        <v>879</v>
      </c>
      <c s="25" t="s">
        <v>74</v>
      </c>
      <c s="26">
        <v>16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</v>
      </c>
    </row>
    <row r="160" spans="1:5" ht="12.75">
      <c r="A160" s="30" t="s">
        <v>42</v>
      </c>
      <c r="E160" s="31" t="s">
        <v>880</v>
      </c>
    </row>
    <row r="161" spans="1:5" ht="12.75">
      <c r="A161" t="s">
        <v>44</v>
      </c>
      <c r="E161" s="29" t="s">
        <v>37</v>
      </c>
    </row>
    <row r="162" spans="1:16" ht="12.75">
      <c r="A162" s="19" t="s">
        <v>35</v>
      </c>
      <c s="23" t="s">
        <v>558</v>
      </c>
      <c s="23" t="s">
        <v>881</v>
      </c>
      <c s="19" t="s">
        <v>37</v>
      </c>
      <c s="24" t="s">
        <v>882</v>
      </c>
      <c s="25" t="s">
        <v>122</v>
      </c>
      <c s="26">
        <v>35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883</v>
      </c>
    </row>
    <row r="165" spans="1:5" ht="12.75">
      <c r="A165" t="s">
        <v>44</v>
      </c>
      <c r="E165" s="29" t="s">
        <v>37</v>
      </c>
    </row>
    <row r="166" spans="1:16" ht="12.75">
      <c r="A166" s="19" t="s">
        <v>35</v>
      </c>
      <c s="23" t="s">
        <v>564</v>
      </c>
      <c s="23" t="s">
        <v>884</v>
      </c>
      <c s="19" t="s">
        <v>37</v>
      </c>
      <c s="24" t="s">
        <v>885</v>
      </c>
      <c s="25" t="s">
        <v>886</v>
      </c>
      <c s="26">
        <v>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42</v>
      </c>
      <c r="E168" s="31" t="s">
        <v>887</v>
      </c>
    </row>
    <row r="169" spans="1:5" ht="12.75">
      <c r="A169" t="s">
        <v>44</v>
      </c>
      <c r="E169" s="29" t="s">
        <v>37</v>
      </c>
    </row>
    <row r="170" spans="1:16" ht="25.5">
      <c r="A170" s="19" t="s">
        <v>35</v>
      </c>
      <c s="23" t="s">
        <v>570</v>
      </c>
      <c s="23" t="s">
        <v>888</v>
      </c>
      <c s="19" t="s">
        <v>37</v>
      </c>
      <c s="24" t="s">
        <v>889</v>
      </c>
      <c s="25" t="s">
        <v>122</v>
      </c>
      <c s="26">
        <v>11.5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12.75">
      <c r="A172" s="30" t="s">
        <v>42</v>
      </c>
      <c r="E172" s="31" t="s">
        <v>872</v>
      </c>
    </row>
    <row r="173" spans="1:5" ht="12.75">
      <c r="A173" t="s">
        <v>44</v>
      </c>
      <c r="E173" s="29" t="s">
        <v>37</v>
      </c>
    </row>
    <row r="174" spans="1:16" ht="25.5">
      <c r="A174" s="19" t="s">
        <v>35</v>
      </c>
      <c s="23" t="s">
        <v>574</v>
      </c>
      <c s="23" t="s">
        <v>890</v>
      </c>
      <c s="19" t="s">
        <v>37</v>
      </c>
      <c s="24" t="s">
        <v>891</v>
      </c>
      <c s="25" t="s">
        <v>74</v>
      </c>
      <c s="26">
        <v>12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892</v>
      </c>
    </row>
    <row r="177" spans="1:5" ht="12.75">
      <c r="A177" t="s">
        <v>44</v>
      </c>
      <c r="E177" s="29" t="s">
        <v>37</v>
      </c>
    </row>
    <row r="178" spans="1:16" ht="25.5">
      <c r="A178" s="19" t="s">
        <v>35</v>
      </c>
      <c s="23" t="s">
        <v>580</v>
      </c>
      <c s="23" t="s">
        <v>893</v>
      </c>
      <c s="19" t="s">
        <v>37</v>
      </c>
      <c s="24" t="s">
        <v>894</v>
      </c>
      <c s="25" t="s">
        <v>122</v>
      </c>
      <c s="26">
        <v>68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12.75">
      <c r="A180" s="30" t="s">
        <v>42</v>
      </c>
      <c r="E180" s="31" t="s">
        <v>580</v>
      </c>
    </row>
    <row r="181" spans="1:5" ht="12.75">
      <c r="A181" t="s">
        <v>44</v>
      </c>
      <c r="E181" s="29" t="s">
        <v>37</v>
      </c>
    </row>
    <row r="182" spans="1:16" ht="25.5">
      <c r="A182" s="19" t="s">
        <v>35</v>
      </c>
      <c s="23" t="s">
        <v>583</v>
      </c>
      <c s="23" t="s">
        <v>895</v>
      </c>
      <c s="19" t="s">
        <v>37</v>
      </c>
      <c s="24" t="s">
        <v>896</v>
      </c>
      <c s="25" t="s">
        <v>122</v>
      </c>
      <c s="26">
        <v>36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37</v>
      </c>
    </row>
    <row r="184" spans="1:5" ht="12.75">
      <c r="A184" s="30" t="s">
        <v>42</v>
      </c>
      <c r="E184" s="31" t="s">
        <v>589</v>
      </c>
    </row>
    <row r="185" spans="1:5" ht="12.75">
      <c r="A185" t="s">
        <v>44</v>
      </c>
      <c r="E185" s="29" t="s">
        <v>37</v>
      </c>
    </row>
    <row r="186" spans="1:16" ht="25.5">
      <c r="A186" s="19" t="s">
        <v>35</v>
      </c>
      <c s="23" t="s">
        <v>589</v>
      </c>
      <c s="23" t="s">
        <v>897</v>
      </c>
      <c s="19" t="s">
        <v>37</v>
      </c>
      <c s="24" t="s">
        <v>898</v>
      </c>
      <c s="25" t="s">
        <v>122</v>
      </c>
      <c s="26">
        <v>11.5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37</v>
      </c>
    </row>
    <row r="188" spans="1:5" ht="12.75">
      <c r="A188" s="30" t="s">
        <v>42</v>
      </c>
      <c r="E188" s="31" t="s">
        <v>765</v>
      </c>
    </row>
    <row r="189" spans="1:5" ht="12.75">
      <c r="A189" t="s">
        <v>44</v>
      </c>
      <c r="E189" s="29" t="s">
        <v>37</v>
      </c>
    </row>
    <row r="190" spans="1:16" ht="25.5">
      <c r="A190" s="19" t="s">
        <v>35</v>
      </c>
      <c s="23" t="s">
        <v>762</v>
      </c>
      <c s="23" t="s">
        <v>899</v>
      </c>
      <c s="19" t="s">
        <v>37</v>
      </c>
      <c s="24" t="s">
        <v>900</v>
      </c>
      <c s="25" t="s">
        <v>74</v>
      </c>
      <c s="26">
        <v>4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42</v>
      </c>
      <c r="E192" s="31" t="s">
        <v>776</v>
      </c>
    </row>
    <row r="193" spans="1:5" ht="12.75">
      <c r="A193" t="s">
        <v>44</v>
      </c>
      <c r="E193" s="29" t="s">
        <v>37</v>
      </c>
    </row>
    <row r="194" spans="1:16" ht="25.5">
      <c r="A194" s="19" t="s">
        <v>35</v>
      </c>
      <c s="23" t="s">
        <v>765</v>
      </c>
      <c s="23" t="s">
        <v>901</v>
      </c>
      <c s="19" t="s">
        <v>37</v>
      </c>
      <c s="24" t="s">
        <v>902</v>
      </c>
      <c s="25" t="s">
        <v>74</v>
      </c>
      <c s="26">
        <v>34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37</v>
      </c>
    </row>
    <row r="196" spans="1:5" ht="12.75">
      <c r="A196" s="30" t="s">
        <v>42</v>
      </c>
      <c r="E196" s="31" t="s">
        <v>785</v>
      </c>
    </row>
    <row r="197" spans="1:5" ht="12.75">
      <c r="A197" t="s">
        <v>44</v>
      </c>
      <c r="E197" s="29" t="s">
        <v>37</v>
      </c>
    </row>
    <row r="198" spans="1:16" ht="12.75">
      <c r="A198" s="19" t="s">
        <v>35</v>
      </c>
      <c s="23" t="s">
        <v>770</v>
      </c>
      <c s="23" t="s">
        <v>903</v>
      </c>
      <c s="19" t="s">
        <v>37</v>
      </c>
      <c s="24" t="s">
        <v>904</v>
      </c>
      <c s="25" t="s">
        <v>74</v>
      </c>
      <c s="26">
        <v>3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37</v>
      </c>
    </row>
    <row r="200" spans="1:5" ht="12.75">
      <c r="A200" s="30" t="s">
        <v>42</v>
      </c>
      <c r="E200" s="31" t="s">
        <v>905</v>
      </c>
    </row>
    <row r="201" spans="1:5" ht="12.75">
      <c r="A201" t="s">
        <v>44</v>
      </c>
      <c r="E201" s="29" t="s">
        <v>37</v>
      </c>
    </row>
    <row r="202" spans="1:16" ht="12.75">
      <c r="A202" s="19" t="s">
        <v>35</v>
      </c>
      <c s="23" t="s">
        <v>776</v>
      </c>
      <c s="23" t="s">
        <v>906</v>
      </c>
      <c s="19" t="s">
        <v>37</v>
      </c>
      <c s="24" t="s">
        <v>907</v>
      </c>
      <c s="25" t="s">
        <v>122</v>
      </c>
      <c s="26">
        <v>30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42</v>
      </c>
      <c r="E204" s="31" t="s">
        <v>908</v>
      </c>
    </row>
    <row r="205" spans="1:5" ht="12.75">
      <c r="A205" t="s">
        <v>44</v>
      </c>
      <c r="E205" s="29" t="s">
        <v>37</v>
      </c>
    </row>
    <row r="206" spans="1:16" ht="12.75">
      <c r="A206" s="19" t="s">
        <v>35</v>
      </c>
      <c s="23" t="s">
        <v>780</v>
      </c>
      <c s="23" t="s">
        <v>909</v>
      </c>
      <c s="19" t="s">
        <v>37</v>
      </c>
      <c s="24" t="s">
        <v>910</v>
      </c>
      <c s="25" t="s">
        <v>74</v>
      </c>
      <c s="26">
        <v>1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42</v>
      </c>
      <c r="E208" s="31" t="s">
        <v>911</v>
      </c>
    </row>
    <row r="209" spans="1:5" ht="12.75">
      <c r="A209" t="s">
        <v>44</v>
      </c>
      <c r="E209" s="29" t="s">
        <v>37</v>
      </c>
    </row>
    <row r="210" spans="1:16" ht="12.75">
      <c r="A210" s="19" t="s">
        <v>35</v>
      </c>
      <c s="23" t="s">
        <v>785</v>
      </c>
      <c s="23" t="s">
        <v>912</v>
      </c>
      <c s="19" t="s">
        <v>37</v>
      </c>
      <c s="24" t="s">
        <v>913</v>
      </c>
      <c s="25" t="s">
        <v>74</v>
      </c>
      <c s="26">
        <v>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37</v>
      </c>
    </row>
    <row r="212" spans="1:5" ht="12.75">
      <c r="A212" s="30" t="s">
        <v>42</v>
      </c>
      <c r="E212" s="31" t="s">
        <v>914</v>
      </c>
    </row>
    <row r="213" spans="1:5" ht="12.75">
      <c r="A213" t="s">
        <v>44</v>
      </c>
      <c r="E213" s="29" t="s">
        <v>37</v>
      </c>
    </row>
    <row r="214" spans="1:16" ht="12.75">
      <c r="A214" s="19" t="s">
        <v>35</v>
      </c>
      <c s="23" t="s">
        <v>790</v>
      </c>
      <c s="23" t="s">
        <v>915</v>
      </c>
      <c s="19" t="s">
        <v>37</v>
      </c>
      <c s="24" t="s">
        <v>916</v>
      </c>
      <c s="25" t="s">
        <v>122</v>
      </c>
      <c s="26">
        <v>35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37</v>
      </c>
    </row>
    <row r="216" spans="1:5" ht="12.75">
      <c r="A216" s="30" t="s">
        <v>42</v>
      </c>
      <c r="E216" s="31" t="s">
        <v>917</v>
      </c>
    </row>
    <row r="217" spans="1:5" ht="12.75">
      <c r="A217" t="s">
        <v>44</v>
      </c>
      <c r="E217" s="29" t="s">
        <v>37</v>
      </c>
    </row>
    <row r="218" spans="1:16" ht="12.75">
      <c r="A218" s="19" t="s">
        <v>35</v>
      </c>
      <c s="23" t="s">
        <v>892</v>
      </c>
      <c s="23" t="s">
        <v>918</v>
      </c>
      <c s="19" t="s">
        <v>37</v>
      </c>
      <c s="24" t="s">
        <v>919</v>
      </c>
      <c s="25" t="s">
        <v>122</v>
      </c>
      <c s="26">
        <v>69.7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37</v>
      </c>
    </row>
    <row r="220" spans="1:5" ht="12.75">
      <c r="A220" s="30" t="s">
        <v>42</v>
      </c>
      <c r="E220" s="31" t="s">
        <v>583</v>
      </c>
    </row>
    <row r="221" spans="1:5" ht="12.75">
      <c r="A221" t="s">
        <v>44</v>
      </c>
      <c r="E221" s="29" t="s">
        <v>37</v>
      </c>
    </row>
    <row r="222" spans="1:16" ht="12.75">
      <c r="A222" s="19" t="s">
        <v>35</v>
      </c>
      <c s="23" t="s">
        <v>920</v>
      </c>
      <c s="23" t="s">
        <v>921</v>
      </c>
      <c s="19" t="s">
        <v>37</v>
      </c>
      <c s="24" t="s">
        <v>922</v>
      </c>
      <c s="25" t="s">
        <v>122</v>
      </c>
      <c s="26">
        <v>36.9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42</v>
      </c>
      <c r="E224" s="31" t="s">
        <v>762</v>
      </c>
    </row>
    <row r="225" spans="1:5" ht="12.75">
      <c r="A225" t="s">
        <v>44</v>
      </c>
      <c r="E225" s="29" t="s">
        <v>37</v>
      </c>
    </row>
    <row r="226" spans="1:16" ht="12.75">
      <c r="A226" s="19" t="s">
        <v>35</v>
      </c>
      <c s="23" t="s">
        <v>908</v>
      </c>
      <c s="23" t="s">
        <v>923</v>
      </c>
      <c s="19" t="s">
        <v>37</v>
      </c>
      <c s="24" t="s">
        <v>924</v>
      </c>
      <c s="25" t="s">
        <v>122</v>
      </c>
      <c s="26">
        <v>11.788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37</v>
      </c>
    </row>
    <row r="228" spans="1:5" ht="12.75">
      <c r="A228" s="30" t="s">
        <v>42</v>
      </c>
      <c r="E228" s="31" t="s">
        <v>770</v>
      </c>
    </row>
    <row r="229" spans="1:5" ht="12.75">
      <c r="A229" t="s">
        <v>44</v>
      </c>
      <c r="E229" s="29" t="s">
        <v>37</v>
      </c>
    </row>
    <row r="230" spans="1:16" ht="12.75">
      <c r="A230" s="19" t="s">
        <v>35</v>
      </c>
      <c s="23" t="s">
        <v>905</v>
      </c>
      <c s="23" t="s">
        <v>925</v>
      </c>
      <c s="19" t="s">
        <v>37</v>
      </c>
      <c s="24" t="s">
        <v>926</v>
      </c>
      <c s="25" t="s">
        <v>875</v>
      </c>
      <c s="26">
        <v>4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37</v>
      </c>
    </row>
    <row r="232" spans="1:5" ht="12.75">
      <c r="A232" s="30" t="s">
        <v>42</v>
      </c>
      <c r="E232" s="31" t="s">
        <v>780</v>
      </c>
    </row>
    <row r="233" spans="1:5" ht="12.75">
      <c r="A233" t="s">
        <v>44</v>
      </c>
      <c r="E233" s="29" t="s">
        <v>37</v>
      </c>
    </row>
    <row r="234" spans="1:16" ht="12.75">
      <c r="A234" s="19" t="s">
        <v>35</v>
      </c>
      <c s="23" t="s">
        <v>927</v>
      </c>
      <c s="23" t="s">
        <v>928</v>
      </c>
      <c s="19" t="s">
        <v>37</v>
      </c>
      <c s="24" t="s">
        <v>929</v>
      </c>
      <c s="25" t="s">
        <v>875</v>
      </c>
      <c s="26">
        <v>4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42</v>
      </c>
      <c r="E236" s="31" t="s">
        <v>790</v>
      </c>
    </row>
    <row r="237" spans="1:5" ht="12.75">
      <c r="A237" t="s">
        <v>44</v>
      </c>
      <c r="E237" s="29" t="s">
        <v>37</v>
      </c>
    </row>
    <row r="238" spans="1:16" ht="12.75">
      <c r="A238" s="19" t="s">
        <v>35</v>
      </c>
      <c s="23" t="s">
        <v>911</v>
      </c>
      <c s="23" t="s">
        <v>930</v>
      </c>
      <c s="19" t="s">
        <v>37</v>
      </c>
      <c s="24" t="s">
        <v>931</v>
      </c>
      <c s="25" t="s">
        <v>875</v>
      </c>
      <c s="26">
        <v>4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37</v>
      </c>
    </row>
    <row r="240" spans="1:5" ht="12.75">
      <c r="A240" s="30" t="s">
        <v>42</v>
      </c>
      <c r="E240" s="31" t="s">
        <v>866</v>
      </c>
    </row>
    <row r="241" spans="1:5" ht="12.75">
      <c r="A241" t="s">
        <v>44</v>
      </c>
      <c r="E241" s="29" t="s">
        <v>37</v>
      </c>
    </row>
    <row r="242" spans="1:16" ht="25.5">
      <c r="A242" s="19" t="s">
        <v>35</v>
      </c>
      <c s="23" t="s">
        <v>932</v>
      </c>
      <c s="23" t="s">
        <v>933</v>
      </c>
      <c s="19" t="s">
        <v>37</v>
      </c>
      <c s="24" t="s">
        <v>934</v>
      </c>
      <c s="25" t="s">
        <v>875</v>
      </c>
      <c s="26">
        <v>4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37</v>
      </c>
    </row>
    <row r="244" spans="1:5" ht="12.75">
      <c r="A244" s="30" t="s">
        <v>42</v>
      </c>
      <c r="E244" s="31" t="s">
        <v>869</v>
      </c>
    </row>
    <row r="245" spans="1:5" ht="12.75">
      <c r="A245" t="s">
        <v>44</v>
      </c>
      <c r="E245" s="29" t="s">
        <v>37</v>
      </c>
    </row>
    <row r="246" spans="1:16" ht="12.75">
      <c r="A246" s="19" t="s">
        <v>35</v>
      </c>
      <c s="23" t="s">
        <v>914</v>
      </c>
      <c s="23" t="s">
        <v>935</v>
      </c>
      <c s="19" t="s">
        <v>37</v>
      </c>
      <c s="24" t="s">
        <v>936</v>
      </c>
      <c s="25" t="s">
        <v>875</v>
      </c>
      <c s="26">
        <v>2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37</v>
      </c>
    </row>
    <row r="248" spans="1:5" ht="12.75">
      <c r="A248" s="30" t="s">
        <v>42</v>
      </c>
      <c r="E248" s="31" t="s">
        <v>937</v>
      </c>
    </row>
    <row r="249" spans="1:5" ht="12.75">
      <c r="A249" t="s">
        <v>44</v>
      </c>
      <c r="E249" s="29" t="s">
        <v>37</v>
      </c>
    </row>
    <row r="250" spans="1:16" ht="12.75">
      <c r="A250" s="19" t="s">
        <v>35</v>
      </c>
      <c s="23" t="s">
        <v>938</v>
      </c>
      <c s="23" t="s">
        <v>939</v>
      </c>
      <c s="19" t="s">
        <v>37</v>
      </c>
      <c s="24" t="s">
        <v>940</v>
      </c>
      <c s="25" t="s">
        <v>875</v>
      </c>
      <c s="26">
        <v>12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37</v>
      </c>
    </row>
    <row r="252" spans="1:5" ht="12.75">
      <c r="A252" s="30" t="s">
        <v>42</v>
      </c>
      <c r="E252" s="31" t="s">
        <v>941</v>
      </c>
    </row>
    <row r="253" spans="1:5" ht="12.75">
      <c r="A253" t="s">
        <v>44</v>
      </c>
      <c r="E253" s="29" t="s">
        <v>37</v>
      </c>
    </row>
    <row r="254" spans="1:16" ht="12.75">
      <c r="A254" s="19" t="s">
        <v>35</v>
      </c>
      <c s="23" t="s">
        <v>880</v>
      </c>
      <c s="23" t="s">
        <v>942</v>
      </c>
      <c s="19" t="s">
        <v>37</v>
      </c>
      <c s="24" t="s">
        <v>943</v>
      </c>
      <c s="25" t="s">
        <v>875</v>
      </c>
      <c s="26">
        <v>4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37</v>
      </c>
    </row>
    <row r="256" spans="1:5" ht="12.75">
      <c r="A256" s="30" t="s">
        <v>42</v>
      </c>
      <c r="E256" s="31" t="s">
        <v>944</v>
      </c>
    </row>
    <row r="257" spans="1:5" ht="12.75">
      <c r="A257" t="s">
        <v>44</v>
      </c>
      <c r="E257" s="29" t="s">
        <v>37</v>
      </c>
    </row>
    <row r="258" spans="1:16" ht="12.75">
      <c r="A258" s="19" t="s">
        <v>35</v>
      </c>
      <c s="23" t="s">
        <v>883</v>
      </c>
      <c s="23" t="s">
        <v>945</v>
      </c>
      <c s="19" t="s">
        <v>37</v>
      </c>
      <c s="24" t="s">
        <v>946</v>
      </c>
      <c s="25" t="s">
        <v>875</v>
      </c>
      <c s="26">
        <v>4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37</v>
      </c>
    </row>
    <row r="260" spans="1:5" ht="12.75">
      <c r="A260" s="30" t="s">
        <v>42</v>
      </c>
      <c r="E260" s="31" t="s">
        <v>947</v>
      </c>
    </row>
    <row r="261" spans="1:5" ht="12.75">
      <c r="A261" t="s">
        <v>44</v>
      </c>
      <c r="E261" s="29" t="s">
        <v>37</v>
      </c>
    </row>
    <row r="262" spans="1:16" ht="12.75">
      <c r="A262" s="19" t="s">
        <v>35</v>
      </c>
      <c s="23" t="s">
        <v>887</v>
      </c>
      <c s="23" t="s">
        <v>948</v>
      </c>
      <c s="19" t="s">
        <v>37</v>
      </c>
      <c s="24" t="s">
        <v>949</v>
      </c>
      <c s="25" t="s">
        <v>39</v>
      </c>
      <c s="26">
        <v>2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37</v>
      </c>
    </row>
    <row r="264" spans="1:5" ht="12.75">
      <c r="A264" s="30" t="s">
        <v>42</v>
      </c>
      <c r="E264" s="31" t="s">
        <v>920</v>
      </c>
    </row>
    <row r="265" spans="1:5" ht="12.75">
      <c r="A265" t="s">
        <v>44</v>
      </c>
      <c r="E265" s="29" t="s">
        <v>37</v>
      </c>
    </row>
    <row r="266" spans="1:16" ht="12.75">
      <c r="A266" s="19" t="s">
        <v>35</v>
      </c>
      <c s="23" t="s">
        <v>917</v>
      </c>
      <c s="23" t="s">
        <v>950</v>
      </c>
      <c s="19" t="s">
        <v>37</v>
      </c>
      <c s="24" t="s">
        <v>951</v>
      </c>
      <c s="25" t="s">
        <v>875</v>
      </c>
      <c s="26">
        <v>3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37</v>
      </c>
    </row>
    <row r="268" spans="1:5" ht="12.75">
      <c r="A268" s="30" t="s">
        <v>42</v>
      </c>
      <c r="E268" s="31" t="s">
        <v>927</v>
      </c>
    </row>
    <row r="269" spans="1:5" ht="12.75">
      <c r="A269" t="s">
        <v>44</v>
      </c>
      <c r="E269" s="29" t="s">
        <v>37</v>
      </c>
    </row>
    <row r="270" spans="1:16" ht="12.75">
      <c r="A270" s="19" t="s">
        <v>35</v>
      </c>
      <c s="23" t="s">
        <v>952</v>
      </c>
      <c s="23" t="s">
        <v>953</v>
      </c>
      <c s="19" t="s">
        <v>37</v>
      </c>
      <c s="24" t="s">
        <v>954</v>
      </c>
      <c s="25" t="s">
        <v>875</v>
      </c>
      <c s="26">
        <v>1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37</v>
      </c>
    </row>
    <row r="272" spans="1:5" ht="12.75">
      <c r="A272" s="30" t="s">
        <v>42</v>
      </c>
      <c r="E272" s="31" t="s">
        <v>932</v>
      </c>
    </row>
    <row r="273" spans="1:5" ht="12.75">
      <c r="A273" t="s">
        <v>44</v>
      </c>
      <c r="E273" s="29" t="s">
        <v>37</v>
      </c>
    </row>
    <row r="274" spans="1:16" ht="12.75">
      <c r="A274" s="19" t="s">
        <v>35</v>
      </c>
      <c s="23" t="s">
        <v>955</v>
      </c>
      <c s="23" t="s">
        <v>956</v>
      </c>
      <c s="19" t="s">
        <v>37</v>
      </c>
      <c s="24" t="s">
        <v>957</v>
      </c>
      <c s="25" t="s">
        <v>875</v>
      </c>
      <c s="26">
        <v>1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37</v>
      </c>
    </row>
    <row r="276" spans="1:5" ht="12.75">
      <c r="A276" s="30" t="s">
        <v>42</v>
      </c>
      <c r="E276" s="31" t="s">
        <v>938</v>
      </c>
    </row>
    <row r="277" spans="1:5" ht="12.75">
      <c r="A277" t="s">
        <v>44</v>
      </c>
      <c r="E277" s="29" t="s">
        <v>37</v>
      </c>
    </row>
    <row r="278" spans="1:18" ht="12.75" customHeight="1">
      <c r="A278" s="5" t="s">
        <v>33</v>
      </c>
      <c s="5"/>
      <c s="34" t="s">
        <v>71</v>
      </c>
      <c s="5"/>
      <c s="21" t="s">
        <v>958</v>
      </c>
      <c s="5"/>
      <c s="5"/>
      <c s="5"/>
      <c s="35">
        <f>0+Q278</f>
      </c>
      <c r="O278">
        <f>0+R278</f>
      </c>
      <c r="Q278">
        <f>0+I279+I283+I287+I291</f>
      </c>
      <c>
        <f>0+O279+O283+O287+O291</f>
      </c>
    </row>
    <row r="279" spans="1:16" ht="12.75">
      <c r="A279" s="19" t="s">
        <v>35</v>
      </c>
      <c s="23" t="s">
        <v>937</v>
      </c>
      <c s="23" t="s">
        <v>959</v>
      </c>
      <c s="19" t="s">
        <v>37</v>
      </c>
      <c s="24" t="s">
        <v>960</v>
      </c>
      <c s="25" t="s">
        <v>74</v>
      </c>
      <c s="26">
        <v>2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37</v>
      </c>
    </row>
    <row r="281" spans="1:5" ht="12.75">
      <c r="A281" s="30" t="s">
        <v>42</v>
      </c>
      <c r="E281" s="31" t="s">
        <v>564</v>
      </c>
    </row>
    <row r="282" spans="1:5" ht="12.75">
      <c r="A282" t="s">
        <v>44</v>
      </c>
      <c r="E282" s="29" t="s">
        <v>37</v>
      </c>
    </row>
    <row r="283" spans="1:16" ht="12.75">
      <c r="A283" s="19" t="s">
        <v>35</v>
      </c>
      <c s="23" t="s">
        <v>941</v>
      </c>
      <c s="23" t="s">
        <v>961</v>
      </c>
      <c s="19" t="s">
        <v>37</v>
      </c>
      <c s="24" t="s">
        <v>962</v>
      </c>
      <c s="25" t="s">
        <v>74</v>
      </c>
      <c s="26">
        <v>2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37</v>
      </c>
    </row>
    <row r="285" spans="1:5" ht="12.75">
      <c r="A285" s="30" t="s">
        <v>42</v>
      </c>
      <c r="E285" s="31" t="s">
        <v>558</v>
      </c>
    </row>
    <row r="286" spans="1:5" ht="12.75">
      <c r="A286" t="s">
        <v>44</v>
      </c>
      <c r="E286" s="29" t="s">
        <v>37</v>
      </c>
    </row>
    <row r="287" spans="1:16" ht="12.75">
      <c r="A287" s="19" t="s">
        <v>35</v>
      </c>
      <c s="23" t="s">
        <v>944</v>
      </c>
      <c s="23" t="s">
        <v>963</v>
      </c>
      <c s="19" t="s">
        <v>37</v>
      </c>
      <c s="24" t="s">
        <v>964</v>
      </c>
      <c s="25" t="s">
        <v>122</v>
      </c>
      <c s="26">
        <v>40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37</v>
      </c>
    </row>
    <row r="289" spans="1:5" ht="12.75">
      <c r="A289" s="30" t="s">
        <v>42</v>
      </c>
      <c r="E289" s="31" t="s">
        <v>570</v>
      </c>
    </row>
    <row r="290" spans="1:5" ht="12.75">
      <c r="A290" t="s">
        <v>44</v>
      </c>
      <c r="E290" s="29" t="s">
        <v>37</v>
      </c>
    </row>
    <row r="291" spans="1:16" ht="12.75">
      <c r="A291" s="19" t="s">
        <v>35</v>
      </c>
      <c s="23" t="s">
        <v>947</v>
      </c>
      <c s="23" t="s">
        <v>965</v>
      </c>
      <c s="19" t="s">
        <v>37</v>
      </c>
      <c s="24" t="s">
        <v>966</v>
      </c>
      <c s="25" t="s">
        <v>122</v>
      </c>
      <c s="26">
        <v>40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37</v>
      </c>
    </row>
    <row r="293" spans="1:5" ht="12.75">
      <c r="A293" s="30" t="s">
        <v>42</v>
      </c>
      <c r="E293" s="31" t="s">
        <v>574</v>
      </c>
    </row>
    <row r="294" spans="1:5" ht="12.75">
      <c r="A294" t="s">
        <v>44</v>
      </c>
      <c r="E294" s="29" t="s">
        <v>37</v>
      </c>
    </row>
    <row r="295" spans="1:18" ht="12.75" customHeight="1">
      <c r="A295" s="5" t="s">
        <v>33</v>
      </c>
      <c s="5"/>
      <c s="34" t="s">
        <v>967</v>
      </c>
      <c s="5"/>
      <c s="21" t="s">
        <v>968</v>
      </c>
      <c s="5"/>
      <c s="5"/>
      <c s="5"/>
      <c s="35">
        <f>0+Q295</f>
      </c>
      <c r="O295">
        <f>0+R295</f>
      </c>
      <c r="Q295">
        <f>0+I296+I300+I304</f>
      </c>
      <c>
        <f>0+O296+O300+O304</f>
      </c>
    </row>
    <row r="296" spans="1:16" ht="12.75">
      <c r="A296" s="19" t="s">
        <v>35</v>
      </c>
      <c s="23" t="s">
        <v>969</v>
      </c>
      <c s="23" t="s">
        <v>970</v>
      </c>
      <c s="19" t="s">
        <v>37</v>
      </c>
      <c s="24" t="s">
        <v>971</v>
      </c>
      <c s="25" t="s">
        <v>875</v>
      </c>
      <c s="26">
        <v>1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40</v>
      </c>
      <c r="E297" s="29" t="s">
        <v>37</v>
      </c>
    </row>
    <row r="298" spans="1:5" ht="12.75">
      <c r="A298" s="30" t="s">
        <v>42</v>
      </c>
      <c r="E298" s="31" t="s">
        <v>952</v>
      </c>
    </row>
    <row r="299" spans="1:5" ht="12.75">
      <c r="A299" t="s">
        <v>44</v>
      </c>
      <c r="E299" s="29" t="s">
        <v>37</v>
      </c>
    </row>
    <row r="300" spans="1:16" ht="12.75">
      <c r="A300" s="19" t="s">
        <v>35</v>
      </c>
      <c s="23" t="s">
        <v>972</v>
      </c>
      <c s="23" t="s">
        <v>973</v>
      </c>
      <c s="19" t="s">
        <v>37</v>
      </c>
      <c s="24" t="s">
        <v>974</v>
      </c>
      <c s="25" t="s">
        <v>116</v>
      </c>
      <c s="26">
        <v>24</v>
      </c>
      <c s="27">
        <v>0</v>
      </c>
      <c s="27">
        <f>ROUND(ROUND(H300,2)*ROUND(G300,3),2)</f>
      </c>
      <c r="O300">
        <f>(I300*21)/100</f>
      </c>
      <c t="s">
        <v>13</v>
      </c>
    </row>
    <row r="301" spans="1:5" ht="12.75">
      <c r="A301" s="28" t="s">
        <v>40</v>
      </c>
      <c r="E301" s="29" t="s">
        <v>37</v>
      </c>
    </row>
    <row r="302" spans="1:5" ht="12.75">
      <c r="A302" s="30" t="s">
        <v>42</v>
      </c>
      <c r="E302" s="31" t="s">
        <v>969</v>
      </c>
    </row>
    <row r="303" spans="1:5" ht="12.75">
      <c r="A303" t="s">
        <v>44</v>
      </c>
      <c r="E303" s="29" t="s">
        <v>37</v>
      </c>
    </row>
    <row r="304" spans="1:16" ht="25.5">
      <c r="A304" s="19" t="s">
        <v>35</v>
      </c>
      <c s="23" t="s">
        <v>975</v>
      </c>
      <c s="23" t="s">
        <v>976</v>
      </c>
      <c s="19" t="s">
        <v>37</v>
      </c>
      <c s="24" t="s">
        <v>977</v>
      </c>
      <c s="25" t="s">
        <v>39</v>
      </c>
      <c s="26">
        <v>1</v>
      </c>
      <c s="27">
        <v>0</v>
      </c>
      <c s="27">
        <f>ROUND(ROUND(H304,2)*ROUND(G304,3),2)</f>
      </c>
      <c r="O304">
        <f>(I304*21)/100</f>
      </c>
      <c t="s">
        <v>13</v>
      </c>
    </row>
    <row r="305" spans="1:5" ht="12.75">
      <c r="A305" s="28" t="s">
        <v>40</v>
      </c>
      <c r="E305" s="29" t="s">
        <v>37</v>
      </c>
    </row>
    <row r="306" spans="1:5" ht="12.75">
      <c r="A306" s="30" t="s">
        <v>42</v>
      </c>
      <c r="E306" s="31" t="s">
        <v>972</v>
      </c>
    </row>
    <row r="307" spans="1:5" ht="12.75">
      <c r="A307" t="s">
        <v>44</v>
      </c>
      <c r="E307" s="29" t="s">
        <v>37</v>
      </c>
    </row>
    <row r="308" spans="1:18" ht="12.75" customHeight="1">
      <c r="A308" s="5" t="s">
        <v>33</v>
      </c>
      <c s="5"/>
      <c s="34" t="s">
        <v>978</v>
      </c>
      <c s="5"/>
      <c s="21" t="s">
        <v>979</v>
      </c>
      <c s="5"/>
      <c s="5"/>
      <c s="5"/>
      <c s="35">
        <f>0+Q308</f>
      </c>
      <c r="O308">
        <f>0+R308</f>
      </c>
      <c r="Q308">
        <f>0+I309+I313</f>
      </c>
      <c>
        <f>0+O309+O313</f>
      </c>
    </row>
    <row r="309" spans="1:16" ht="12.75">
      <c r="A309" s="19" t="s">
        <v>35</v>
      </c>
      <c s="23" t="s">
        <v>13</v>
      </c>
      <c s="23" t="s">
        <v>980</v>
      </c>
      <c s="19" t="s">
        <v>37</v>
      </c>
      <c s="24" t="s">
        <v>981</v>
      </c>
      <c s="25" t="s">
        <v>39</v>
      </c>
      <c s="26">
        <v>1</v>
      </c>
      <c s="27">
        <v>0</v>
      </c>
      <c s="27">
        <f>ROUND(ROUND(H309,2)*ROUND(G309,3),2)</f>
      </c>
      <c r="O309">
        <f>(I309*21)/100</f>
      </c>
      <c t="s">
        <v>13</v>
      </c>
    </row>
    <row r="310" spans="1:5" ht="12.75">
      <c r="A310" s="28" t="s">
        <v>40</v>
      </c>
      <c r="E310" s="29" t="s">
        <v>37</v>
      </c>
    </row>
    <row r="311" spans="1:5" ht="12.75">
      <c r="A311" s="30" t="s">
        <v>42</v>
      </c>
      <c r="E311" s="31" t="s">
        <v>982</v>
      </c>
    </row>
    <row r="312" spans="1:5" ht="12.75">
      <c r="A312" t="s">
        <v>44</v>
      </c>
      <c r="E312" s="29" t="s">
        <v>37</v>
      </c>
    </row>
    <row r="313" spans="1:16" ht="12.75">
      <c r="A313" s="19" t="s">
        <v>35</v>
      </c>
      <c s="23" t="s">
        <v>12</v>
      </c>
      <c s="23" t="s">
        <v>983</v>
      </c>
      <c s="19" t="s">
        <v>37</v>
      </c>
      <c s="24" t="s">
        <v>984</v>
      </c>
      <c s="25" t="s">
        <v>39</v>
      </c>
      <c s="26">
        <v>1</v>
      </c>
      <c s="27">
        <v>0</v>
      </c>
      <c s="27">
        <f>ROUND(ROUND(H313,2)*ROUND(G313,3),2)</f>
      </c>
      <c r="O313">
        <f>(I313*21)/100</f>
      </c>
      <c t="s">
        <v>13</v>
      </c>
    </row>
    <row r="314" spans="1:5" ht="12.75">
      <c r="A314" s="28" t="s">
        <v>40</v>
      </c>
      <c r="E314" s="29" t="s">
        <v>37</v>
      </c>
    </row>
    <row r="315" spans="1:5" ht="12.75">
      <c r="A315" s="30" t="s">
        <v>42</v>
      </c>
      <c r="E315" s="31" t="s">
        <v>985</v>
      </c>
    </row>
    <row r="316" spans="1:5" ht="12.75">
      <c r="A316" t="s">
        <v>44</v>
      </c>
      <c r="E31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986</v>
      </c>
      <c s="36">
        <f>0+I8+I21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986</v>
      </c>
      <c s="5"/>
      <c s="14" t="s">
        <v>987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988</v>
      </c>
      <c s="19" t="s">
        <v>37</v>
      </c>
      <c s="24" t="s">
        <v>989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990</v>
      </c>
    </row>
    <row r="11" spans="1:5" ht="12.75">
      <c r="A11" s="30" t="s">
        <v>42</v>
      </c>
      <c r="E11" s="31" t="s">
        <v>49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991</v>
      </c>
      <c s="19" t="s">
        <v>37</v>
      </c>
      <c s="24" t="s">
        <v>992</v>
      </c>
      <c s="25" t="s">
        <v>139</v>
      </c>
      <c s="26">
        <v>20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993</v>
      </c>
    </row>
    <row r="15" spans="1:5" ht="25.5">
      <c r="A15" s="30" t="s">
        <v>42</v>
      </c>
      <c r="E15" s="31" t="s">
        <v>994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362</v>
      </c>
      <c s="19" t="s">
        <v>37</v>
      </c>
      <c s="24" t="s">
        <v>363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995</v>
      </c>
    </row>
    <row r="19" spans="1:5" ht="114.75">
      <c r="A19" s="30" t="s">
        <v>42</v>
      </c>
      <c r="E19" s="31" t="s">
        <v>996</v>
      </c>
    </row>
    <row r="20" spans="1:5" ht="12.75">
      <c r="A20" t="s">
        <v>44</v>
      </c>
      <c r="E20" s="29" t="s">
        <v>55</v>
      </c>
    </row>
    <row r="21" spans="1:18" ht="12.75" customHeight="1">
      <c r="A21" s="5" t="s">
        <v>33</v>
      </c>
      <c s="5"/>
      <c s="34" t="s">
        <v>30</v>
      </c>
      <c s="5"/>
      <c s="21" t="s">
        <v>171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0+I22+I26+I30+I34+I38+I42+I46+I50+I54+I58+I62+I66+I70+I74+I78+I82+I86+I90+I94+I98+I102+I106+I110+I114+I118+I122</f>
      </c>
      <c>
        <f>0+O22+O26+O30+O34+O38+O42+O46+O50+O54+O58+O62+O66+O70+O74+O78+O82+O86+O90+O94+O98+O102+O106+O110+O114+O118+O122</f>
      </c>
    </row>
    <row r="22" spans="1:16" ht="25.5">
      <c r="A22" s="19" t="s">
        <v>35</v>
      </c>
      <c s="23" t="s">
        <v>23</v>
      </c>
      <c s="23" t="s">
        <v>997</v>
      </c>
      <c s="19" t="s">
        <v>37</v>
      </c>
      <c s="24" t="s">
        <v>998</v>
      </c>
      <c s="25" t="s">
        <v>122</v>
      </c>
      <c s="26">
        <v>16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999</v>
      </c>
    </row>
    <row r="25" spans="1:5" ht="76.5">
      <c r="A25" t="s">
        <v>44</v>
      </c>
      <c r="E25" s="29" t="s">
        <v>1000</v>
      </c>
    </row>
    <row r="26" spans="1:16" ht="12.75">
      <c r="A26" s="19" t="s">
        <v>35</v>
      </c>
      <c s="23" t="s">
        <v>25</v>
      </c>
      <c s="23" t="s">
        <v>1001</v>
      </c>
      <c s="19" t="s">
        <v>37</v>
      </c>
      <c s="24" t="s">
        <v>1002</v>
      </c>
      <c s="25" t="s">
        <v>122</v>
      </c>
      <c s="26">
        <v>16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999</v>
      </c>
    </row>
    <row r="29" spans="1:5" ht="38.25">
      <c r="A29" t="s">
        <v>44</v>
      </c>
      <c r="E29" s="29" t="s">
        <v>177</v>
      </c>
    </row>
    <row r="30" spans="1:16" ht="12.75">
      <c r="A30" s="19" t="s">
        <v>35</v>
      </c>
      <c s="23" t="s">
        <v>27</v>
      </c>
      <c s="23" t="s">
        <v>1003</v>
      </c>
      <c s="19" t="s">
        <v>1004</v>
      </c>
      <c s="24" t="s">
        <v>1005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1006</v>
      </c>
    </row>
    <row r="32" spans="1:5" ht="12.75">
      <c r="A32" s="30" t="s">
        <v>42</v>
      </c>
      <c r="E32" s="31" t="s">
        <v>49</v>
      </c>
    </row>
    <row r="33" spans="1:5" ht="25.5">
      <c r="A33" t="s">
        <v>44</v>
      </c>
      <c r="E33" s="29" t="s">
        <v>1007</v>
      </c>
    </row>
    <row r="34" spans="1:16" ht="25.5">
      <c r="A34" s="19" t="s">
        <v>35</v>
      </c>
      <c s="23" t="s">
        <v>65</v>
      </c>
      <c s="23" t="s">
        <v>1008</v>
      </c>
      <c s="19" t="s">
        <v>37</v>
      </c>
      <c s="24" t="s">
        <v>1009</v>
      </c>
      <c s="25" t="s">
        <v>74</v>
      </c>
      <c s="26">
        <v>56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1010</v>
      </c>
    </row>
    <row r="37" spans="1:5" ht="63.75">
      <c r="A37" t="s">
        <v>44</v>
      </c>
      <c r="E37" s="29" t="s">
        <v>1011</v>
      </c>
    </row>
    <row r="38" spans="1:16" ht="12.75">
      <c r="A38" s="19" t="s">
        <v>35</v>
      </c>
      <c s="23" t="s">
        <v>71</v>
      </c>
      <c s="23" t="s">
        <v>1012</v>
      </c>
      <c s="19" t="s">
        <v>37</v>
      </c>
      <c s="24" t="s">
        <v>1013</v>
      </c>
      <c s="25" t="s">
        <v>74</v>
      </c>
      <c s="26">
        <v>56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1010</v>
      </c>
    </row>
    <row r="41" spans="1:5" ht="25.5">
      <c r="A41" t="s">
        <v>44</v>
      </c>
      <c r="E41" s="29" t="s">
        <v>1014</v>
      </c>
    </row>
    <row r="42" spans="1:16" ht="12.75">
      <c r="A42" s="19" t="s">
        <v>35</v>
      </c>
      <c s="23" t="s">
        <v>30</v>
      </c>
      <c s="23" t="s">
        <v>1015</v>
      </c>
      <c s="19" t="s">
        <v>1004</v>
      </c>
      <c s="24" t="s">
        <v>1016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1017</v>
      </c>
    </row>
    <row r="44" spans="1:5" ht="12.75">
      <c r="A44" s="30" t="s">
        <v>42</v>
      </c>
      <c r="E44" s="31" t="s">
        <v>49</v>
      </c>
    </row>
    <row r="45" spans="1:5" ht="25.5">
      <c r="A45" t="s">
        <v>44</v>
      </c>
      <c r="E45" s="29" t="s">
        <v>1018</v>
      </c>
    </row>
    <row r="46" spans="1:16" ht="12.75">
      <c r="A46" s="19" t="s">
        <v>35</v>
      </c>
      <c s="23" t="s">
        <v>32</v>
      </c>
      <c s="23" t="s">
        <v>1019</v>
      </c>
      <c s="19" t="s">
        <v>37</v>
      </c>
      <c s="24" t="s">
        <v>1020</v>
      </c>
      <c s="25" t="s">
        <v>74</v>
      </c>
      <c s="26">
        <v>16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25.5">
      <c r="A48" s="30" t="s">
        <v>42</v>
      </c>
      <c r="E48" s="31" t="s">
        <v>1021</v>
      </c>
    </row>
    <row r="49" spans="1:5" ht="63.75">
      <c r="A49" t="s">
        <v>44</v>
      </c>
      <c r="E49" s="29" t="s">
        <v>1011</v>
      </c>
    </row>
    <row r="50" spans="1:16" ht="12.75">
      <c r="A50" s="19" t="s">
        <v>35</v>
      </c>
      <c s="23" t="s">
        <v>87</v>
      </c>
      <c s="23" t="s">
        <v>1022</v>
      </c>
      <c s="19" t="s">
        <v>37</v>
      </c>
      <c s="24" t="s">
        <v>1023</v>
      </c>
      <c s="25" t="s">
        <v>74</v>
      </c>
      <c s="26">
        <v>16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25.5">
      <c r="A52" s="30" t="s">
        <v>42</v>
      </c>
      <c r="E52" s="31" t="s">
        <v>1021</v>
      </c>
    </row>
    <row r="53" spans="1:5" ht="25.5">
      <c r="A53" t="s">
        <v>44</v>
      </c>
      <c r="E53" s="29" t="s">
        <v>1014</v>
      </c>
    </row>
    <row r="54" spans="1:16" ht="12.75">
      <c r="A54" s="19" t="s">
        <v>35</v>
      </c>
      <c s="23" t="s">
        <v>154</v>
      </c>
      <c s="23" t="s">
        <v>1024</v>
      </c>
      <c s="19" t="s">
        <v>1004</v>
      </c>
      <c s="24" t="s">
        <v>1025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1017</v>
      </c>
    </row>
    <row r="56" spans="1:5" ht="12.75">
      <c r="A56" s="30" t="s">
        <v>42</v>
      </c>
      <c r="E56" s="31" t="s">
        <v>49</v>
      </c>
    </row>
    <row r="57" spans="1:5" ht="25.5">
      <c r="A57" t="s">
        <v>44</v>
      </c>
      <c r="E57" s="29" t="s">
        <v>1018</v>
      </c>
    </row>
    <row r="58" spans="1:16" ht="12.75">
      <c r="A58" s="19" t="s">
        <v>35</v>
      </c>
      <c s="23" t="s">
        <v>160</v>
      </c>
      <c s="23" t="s">
        <v>1026</v>
      </c>
      <c s="19" t="s">
        <v>37</v>
      </c>
      <c s="24" t="s">
        <v>1027</v>
      </c>
      <c s="25" t="s">
        <v>139</v>
      </c>
      <c s="26">
        <v>102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63.75">
      <c r="A60" s="30" t="s">
        <v>42</v>
      </c>
      <c r="E60" s="31" t="s">
        <v>1028</v>
      </c>
    </row>
    <row r="61" spans="1:5" ht="38.25">
      <c r="A61" t="s">
        <v>44</v>
      </c>
      <c r="E61" s="29" t="s">
        <v>1029</v>
      </c>
    </row>
    <row r="62" spans="1:16" ht="12.75">
      <c r="A62" s="19" t="s">
        <v>35</v>
      </c>
      <c s="23" t="s">
        <v>165</v>
      </c>
      <c s="23" t="s">
        <v>1030</v>
      </c>
      <c s="19" t="s">
        <v>37</v>
      </c>
      <c s="24" t="s">
        <v>1031</v>
      </c>
      <c s="25" t="s">
        <v>139</v>
      </c>
      <c s="26">
        <v>34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51">
      <c r="A64" s="30" t="s">
        <v>42</v>
      </c>
      <c r="E64" s="31" t="s">
        <v>1032</v>
      </c>
    </row>
    <row r="65" spans="1:5" ht="25.5">
      <c r="A65" t="s">
        <v>44</v>
      </c>
      <c r="E65" s="29" t="s">
        <v>1033</v>
      </c>
    </row>
    <row r="66" spans="1:16" ht="12.75">
      <c r="A66" s="19" t="s">
        <v>35</v>
      </c>
      <c s="23" t="s">
        <v>172</v>
      </c>
      <c s="23" t="s">
        <v>1034</v>
      </c>
      <c s="19" t="s">
        <v>37</v>
      </c>
      <c s="24" t="s">
        <v>1035</v>
      </c>
      <c s="25" t="s">
        <v>74</v>
      </c>
      <c s="26">
        <v>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1036</v>
      </c>
    </row>
    <row r="69" spans="1:5" ht="76.5">
      <c r="A69" t="s">
        <v>44</v>
      </c>
      <c r="E69" s="29" t="s">
        <v>1037</v>
      </c>
    </row>
    <row r="70" spans="1:16" ht="12.75">
      <c r="A70" s="19" t="s">
        <v>35</v>
      </c>
      <c s="23" t="s">
        <v>178</v>
      </c>
      <c s="23" t="s">
        <v>1038</v>
      </c>
      <c s="19" t="s">
        <v>37</v>
      </c>
      <c s="24" t="s">
        <v>1039</v>
      </c>
      <c s="25" t="s">
        <v>74</v>
      </c>
      <c s="26">
        <v>2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1036</v>
      </c>
    </row>
    <row r="73" spans="1:5" ht="25.5">
      <c r="A73" t="s">
        <v>44</v>
      </c>
      <c r="E73" s="29" t="s">
        <v>1040</v>
      </c>
    </row>
    <row r="74" spans="1:16" ht="12.75">
      <c r="A74" s="19" t="s">
        <v>35</v>
      </c>
      <c s="23" t="s">
        <v>184</v>
      </c>
      <c s="23" t="s">
        <v>1041</v>
      </c>
      <c s="19" t="s">
        <v>1004</v>
      </c>
      <c s="24" t="s">
        <v>1042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1017</v>
      </c>
    </row>
    <row r="76" spans="1:5" ht="12.75">
      <c r="A76" s="30" t="s">
        <v>42</v>
      </c>
      <c r="E76" s="31" t="s">
        <v>49</v>
      </c>
    </row>
    <row r="77" spans="1:5" ht="25.5">
      <c r="A77" t="s">
        <v>44</v>
      </c>
      <c r="E77" s="29" t="s">
        <v>1043</v>
      </c>
    </row>
    <row r="78" spans="1:16" ht="12.75">
      <c r="A78" s="19" t="s">
        <v>35</v>
      </c>
      <c s="23" t="s">
        <v>189</v>
      </c>
      <c s="23" t="s">
        <v>1044</v>
      </c>
      <c s="19" t="s">
        <v>37</v>
      </c>
      <c s="24" t="s">
        <v>1045</v>
      </c>
      <c s="25" t="s">
        <v>74</v>
      </c>
      <c s="26">
        <v>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25.5">
      <c r="A80" s="30" t="s">
        <v>42</v>
      </c>
      <c r="E80" s="31" t="s">
        <v>1036</v>
      </c>
    </row>
    <row r="81" spans="1:5" ht="63.75">
      <c r="A81" t="s">
        <v>44</v>
      </c>
      <c r="E81" s="29" t="s">
        <v>1046</v>
      </c>
    </row>
    <row r="82" spans="1:16" ht="12.75">
      <c r="A82" s="19" t="s">
        <v>35</v>
      </c>
      <c s="23" t="s">
        <v>194</v>
      </c>
      <c s="23" t="s">
        <v>1047</v>
      </c>
      <c s="19" t="s">
        <v>37</v>
      </c>
      <c s="24" t="s">
        <v>1048</v>
      </c>
      <c s="25" t="s">
        <v>74</v>
      </c>
      <c s="26">
        <v>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1036</v>
      </c>
    </row>
    <row r="85" spans="1:5" ht="25.5">
      <c r="A85" t="s">
        <v>44</v>
      </c>
      <c r="E85" s="29" t="s">
        <v>1040</v>
      </c>
    </row>
    <row r="86" spans="1:16" ht="12.75">
      <c r="A86" s="19" t="s">
        <v>35</v>
      </c>
      <c s="23" t="s">
        <v>282</v>
      </c>
      <c s="23" t="s">
        <v>1049</v>
      </c>
      <c s="19" t="s">
        <v>1004</v>
      </c>
      <c s="24" t="s">
        <v>1050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1017</v>
      </c>
    </row>
    <row r="88" spans="1:5" ht="12.75">
      <c r="A88" s="30" t="s">
        <v>42</v>
      </c>
      <c r="E88" s="31" t="s">
        <v>49</v>
      </c>
    </row>
    <row r="89" spans="1:5" ht="25.5">
      <c r="A89" t="s">
        <v>44</v>
      </c>
      <c r="E89" s="29" t="s">
        <v>1043</v>
      </c>
    </row>
    <row r="90" spans="1:16" ht="12.75">
      <c r="A90" s="19" t="s">
        <v>35</v>
      </c>
      <c s="23" t="s">
        <v>288</v>
      </c>
      <c s="23" t="s">
        <v>1051</v>
      </c>
      <c s="19" t="s">
        <v>37</v>
      </c>
      <c s="24" t="s">
        <v>1052</v>
      </c>
      <c s="25" t="s">
        <v>74</v>
      </c>
      <c s="26">
        <v>10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1053</v>
      </c>
    </row>
    <row r="93" spans="1:5" ht="63.75">
      <c r="A93" t="s">
        <v>44</v>
      </c>
      <c r="E93" s="29" t="s">
        <v>1046</v>
      </c>
    </row>
    <row r="94" spans="1:16" ht="12.75">
      <c r="A94" s="19" t="s">
        <v>35</v>
      </c>
      <c s="23" t="s">
        <v>293</v>
      </c>
      <c s="23" t="s">
        <v>1054</v>
      </c>
      <c s="19" t="s">
        <v>37</v>
      </c>
      <c s="24" t="s">
        <v>1055</v>
      </c>
      <c s="25" t="s">
        <v>74</v>
      </c>
      <c s="26">
        <v>10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25.5">
      <c r="A96" s="30" t="s">
        <v>42</v>
      </c>
      <c r="E96" s="31" t="s">
        <v>1053</v>
      </c>
    </row>
    <row r="97" spans="1:5" ht="25.5">
      <c r="A97" t="s">
        <v>44</v>
      </c>
      <c r="E97" s="29" t="s">
        <v>1040</v>
      </c>
    </row>
    <row r="98" spans="1:16" ht="12.75">
      <c r="A98" s="19" t="s">
        <v>35</v>
      </c>
      <c s="23" t="s">
        <v>298</v>
      </c>
      <c s="23" t="s">
        <v>1056</v>
      </c>
      <c s="19" t="s">
        <v>1004</v>
      </c>
      <c s="24" t="s">
        <v>1057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1017</v>
      </c>
    </row>
    <row r="100" spans="1:5" ht="12.75">
      <c r="A100" s="30" t="s">
        <v>42</v>
      </c>
      <c r="E100" s="31" t="s">
        <v>49</v>
      </c>
    </row>
    <row r="101" spans="1:5" ht="25.5">
      <c r="A101" t="s">
        <v>44</v>
      </c>
      <c r="E101" s="29" t="s">
        <v>1043</v>
      </c>
    </row>
    <row r="102" spans="1:16" ht="25.5">
      <c r="A102" s="19" t="s">
        <v>35</v>
      </c>
      <c s="23" t="s">
        <v>304</v>
      </c>
      <c s="23" t="s">
        <v>1058</v>
      </c>
      <c s="19" t="s">
        <v>37</v>
      </c>
      <c s="24" t="s">
        <v>1059</v>
      </c>
      <c s="25" t="s">
        <v>74</v>
      </c>
      <c s="26">
        <v>102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12.75">
      <c r="A104" s="30" t="s">
        <v>42</v>
      </c>
      <c r="E104" s="31" t="s">
        <v>1060</v>
      </c>
    </row>
    <row r="105" spans="1:5" ht="63.75">
      <c r="A105" t="s">
        <v>44</v>
      </c>
      <c r="E105" s="29" t="s">
        <v>1046</v>
      </c>
    </row>
    <row r="106" spans="1:16" ht="12.75">
      <c r="A106" s="19" t="s">
        <v>35</v>
      </c>
      <c s="23" t="s">
        <v>309</v>
      </c>
      <c s="23" t="s">
        <v>1061</v>
      </c>
      <c s="19" t="s">
        <v>37</v>
      </c>
      <c s="24" t="s">
        <v>1062</v>
      </c>
      <c s="25" t="s">
        <v>74</v>
      </c>
      <c s="26">
        <v>102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1060</v>
      </c>
    </row>
    <row r="109" spans="1:5" ht="25.5">
      <c r="A109" t="s">
        <v>44</v>
      </c>
      <c r="E109" s="29" t="s">
        <v>1040</v>
      </c>
    </row>
    <row r="110" spans="1:16" ht="12.75">
      <c r="A110" s="19" t="s">
        <v>35</v>
      </c>
      <c s="23" t="s">
        <v>316</v>
      </c>
      <c s="23" t="s">
        <v>1063</v>
      </c>
      <c s="19" t="s">
        <v>1004</v>
      </c>
      <c s="24" t="s">
        <v>1064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1017</v>
      </c>
    </row>
    <row r="112" spans="1:5" ht="12.75">
      <c r="A112" s="30" t="s">
        <v>42</v>
      </c>
      <c r="E112" s="31" t="s">
        <v>49</v>
      </c>
    </row>
    <row r="113" spans="1:5" ht="25.5">
      <c r="A113" t="s">
        <v>44</v>
      </c>
      <c r="E113" s="29" t="s">
        <v>1043</v>
      </c>
    </row>
    <row r="114" spans="1:16" ht="12.75">
      <c r="A114" s="19" t="s">
        <v>35</v>
      </c>
      <c s="23" t="s">
        <v>322</v>
      </c>
      <c s="23" t="s">
        <v>1065</v>
      </c>
      <c s="19" t="s">
        <v>37</v>
      </c>
      <c s="24" t="s">
        <v>1066</v>
      </c>
      <c s="25" t="s">
        <v>74</v>
      </c>
      <c s="26">
        <v>92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1067</v>
      </c>
    </row>
    <row r="117" spans="1:5" ht="63.75">
      <c r="A117" t="s">
        <v>44</v>
      </c>
      <c r="E117" s="29" t="s">
        <v>1046</v>
      </c>
    </row>
    <row r="118" spans="1:16" ht="12.75">
      <c r="A118" s="19" t="s">
        <v>35</v>
      </c>
      <c s="23" t="s">
        <v>327</v>
      </c>
      <c s="23" t="s">
        <v>1068</v>
      </c>
      <c s="19" t="s">
        <v>37</v>
      </c>
      <c s="24" t="s">
        <v>1069</v>
      </c>
      <c s="25" t="s">
        <v>74</v>
      </c>
      <c s="26">
        <v>92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1067</v>
      </c>
    </row>
    <row r="121" spans="1:5" ht="25.5">
      <c r="A121" t="s">
        <v>44</v>
      </c>
      <c r="E121" s="29" t="s">
        <v>1040</v>
      </c>
    </row>
    <row r="122" spans="1:16" ht="12.75">
      <c r="A122" s="19" t="s">
        <v>35</v>
      </c>
      <c s="23" t="s">
        <v>332</v>
      </c>
      <c s="23" t="s">
        <v>1070</v>
      </c>
      <c s="19" t="s">
        <v>1004</v>
      </c>
      <c s="24" t="s">
        <v>1071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1017</v>
      </c>
    </row>
    <row r="124" spans="1:5" ht="12.75">
      <c r="A124" s="30" t="s">
        <v>42</v>
      </c>
      <c r="E124" s="31" t="s">
        <v>49</v>
      </c>
    </row>
    <row r="125" spans="1:5" ht="25.5">
      <c r="A125" t="s">
        <v>44</v>
      </c>
      <c r="E125" s="29" t="s">
        <v>1043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